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8235" tabRatio="696" activeTab="9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2" r:id="rId9"/>
    <sheet name="DECLARACION" sheetId="14" r:id="rId10"/>
    <sheet name="planilla y viaticos" sheetId="16" r:id="rId11"/>
  </sheets>
  <externalReferences>
    <externalReference r:id="rId12"/>
    <externalReference r:id="rId13"/>
    <externalReference r:id="rId14"/>
  </externalReferences>
  <definedNames>
    <definedName name="_xlnm._FilterDatabase" localSheetId="7" hidden="1">Hoja1!$A$1:$H$165</definedName>
    <definedName name="_xlnm._FilterDatabase" localSheetId="6" hidden="1">'Libro de Consumidor'!$O$5</definedName>
    <definedName name="_xlnm._FilterDatabase" localSheetId="8" hidden="1">'RET 1%'!$A$1:$I$31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6" l="1"/>
  <c r="P31" i="16"/>
  <c r="P19" i="16" l="1"/>
  <c r="Q19" i="16" s="1"/>
  <c r="R16" i="16"/>
  <c r="J15" i="16"/>
  <c r="J14" i="16"/>
  <c r="J13" i="16"/>
  <c r="J12" i="16"/>
  <c r="J11" i="16"/>
  <c r="J10" i="16"/>
  <c r="J9" i="16"/>
  <c r="J8" i="16"/>
  <c r="J7" i="16"/>
  <c r="J6" i="16"/>
  <c r="J5" i="16"/>
  <c r="J16" i="16" s="1"/>
  <c r="J4" i="16"/>
  <c r="F24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L1176" i="7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D6" i="16"/>
  <c r="D5" i="16"/>
  <c r="E4" i="16"/>
  <c r="D4" i="16"/>
  <c r="F27" i="16" l="1"/>
  <c r="F29" i="16" s="1"/>
  <c r="J29" i="16" s="1"/>
  <c r="D17" i="16"/>
  <c r="E17" i="16"/>
  <c r="U594" i="10"/>
  <c r="U593" i="10"/>
  <c r="U592" i="10"/>
  <c r="U591" i="10"/>
  <c r="U590" i="10"/>
  <c r="U589" i="10"/>
  <c r="U588" i="10"/>
  <c r="U587" i="10"/>
  <c r="U586" i="10"/>
  <c r="U585" i="10"/>
  <c r="U584" i="10"/>
  <c r="U583" i="10"/>
  <c r="U582" i="10"/>
  <c r="U581" i="10"/>
  <c r="U580" i="10"/>
  <c r="U579" i="10"/>
  <c r="U578" i="10"/>
  <c r="U577" i="10"/>
  <c r="U576" i="10"/>
  <c r="U575" i="10"/>
  <c r="U574" i="10"/>
  <c r="U573" i="10"/>
  <c r="U572" i="10"/>
  <c r="U571" i="10"/>
  <c r="U570" i="10"/>
  <c r="U569" i="10"/>
  <c r="U568" i="10"/>
  <c r="U567" i="10"/>
  <c r="U566" i="10"/>
  <c r="U565" i="10"/>
  <c r="U564" i="10"/>
  <c r="U563" i="10"/>
  <c r="U562" i="10"/>
  <c r="U561" i="10"/>
  <c r="U560" i="10"/>
  <c r="U559" i="10"/>
  <c r="U558" i="10"/>
  <c r="U557" i="10"/>
  <c r="U556" i="10"/>
  <c r="U555" i="10"/>
  <c r="U554" i="10"/>
  <c r="U553" i="10"/>
  <c r="U552" i="10"/>
  <c r="U551" i="10"/>
  <c r="U550" i="10"/>
  <c r="U549" i="10"/>
  <c r="U548" i="10"/>
  <c r="U547" i="10"/>
  <c r="U546" i="10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B167" i="11"/>
  <c r="F17" i="16" l="1"/>
  <c r="D9" i="6"/>
  <c r="U303" i="10" l="1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O1945" i="8" l="1"/>
  <c r="G9" i="14" s="1"/>
  <c r="G12" i="5"/>
  <c r="D10" i="5"/>
  <c r="G4" i="14" l="1"/>
  <c r="I8" i="14" l="1"/>
  <c r="J9" i="14"/>
  <c r="U287" i="10" l="1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F4" i="6" l="1"/>
  <c r="U236" i="10" l="1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 l="1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H32" i="12" l="1"/>
  <c r="I18" i="14" s="1"/>
  <c r="G32" i="12"/>
  <c r="P1174" i="7" l="1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62" i="10"/>
  <c r="U61" i="10" l="1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H2" i="11"/>
  <c r="G11" i="5" l="1"/>
  <c r="D19" i="5"/>
  <c r="D11" i="5" l="1"/>
  <c r="M1174" i="7" l="1"/>
  <c r="E638" i="11" l="1"/>
  <c r="D19" i="6"/>
  <c r="R595" i="10" l="1"/>
  <c r="U595" i="10" l="1"/>
  <c r="O595" i="10"/>
  <c r="I4" i="14" s="1"/>
  <c r="I5" i="14" s="1"/>
  <c r="I9" i="14" s="1"/>
  <c r="V595" i="10"/>
  <c r="U1945" i="8"/>
  <c r="R1945" i="8"/>
  <c r="Q1945" i="8"/>
  <c r="H4" i="14" s="1"/>
  <c r="H9" i="14" s="1"/>
  <c r="W1945" i="8"/>
  <c r="O1174" i="7"/>
  <c r="F15" i="14" s="1"/>
  <c r="K1174" i="7"/>
  <c r="F14" i="14" s="1"/>
  <c r="H1174" i="7"/>
  <c r="G14" i="14" s="1"/>
  <c r="R1174" i="7"/>
  <c r="G4" i="6"/>
  <c r="J4" i="6" s="1"/>
  <c r="I14" i="14" l="1"/>
  <c r="I15" i="14" s="1"/>
  <c r="K9" i="14"/>
  <c r="F18" i="14"/>
  <c r="D4" i="6"/>
  <c r="D9" i="5"/>
  <c r="K13" i="14" l="1"/>
  <c r="K14" i="14" s="1"/>
  <c r="L14" i="14" s="1"/>
  <c r="G18" i="14" s="1"/>
  <c r="G19" i="14" s="1"/>
  <c r="H18" i="14" s="1"/>
  <c r="J18" i="14" s="1"/>
  <c r="L9" i="14"/>
  <c r="M10" i="14" s="1"/>
  <c r="L16" i="14" l="1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<sst xmlns="http://schemas.openxmlformats.org/spreadsheetml/2006/main" count="35545" uniqueCount="2753">
  <si>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</si>
  <si>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</si>
  <si>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</si>
  <si>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</si>
  <si>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</si>
  <si>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</si>
  <si>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</si>
  <si>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</si>
  <si>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</si>
  <si>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</si>
  <si>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</si>
  <si>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</si>
  <si>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</si>
  <si>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</si>
  <si>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</si>
  <si>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</si>
  <si>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</si>
  <si>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</si>
  <si>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</si>
  <si>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</si>
  <si>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</si>
  <si>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</si>
  <si>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</si>
  <si>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</si>
  <si>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</si>
  <si>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</si>
  <si>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</si>
  <si>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</si>
  <si>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</si>
  <si>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</si>
  <si>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</si>
  <si>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</si>
  <si>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</si>
  <si>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</si>
  <si>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</si>
  <si>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</si>
  <si>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</si>
  <si>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</si>
  <si>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</si>
  <si>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</si>
  <si>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</si>
  <si>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</si>
  <si>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</si>
  <si>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</si>
  <si>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</si>
  <si>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</si>
  <si>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</si>
  <si>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</si>
  <si>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</si>
  <si>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</si>
  <si>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</si>
  <si>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</si>
  <si>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</si>
  <si>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</si>
  <si>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</si>
  <si>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</si>
  <si>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</si>
  <si>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</si>
  <si>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</si>
  <si>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</si>
  <si>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</si>
  <si>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</si>
  <si>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</si>
  <si>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</si>
  <si>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</si>
  <si>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</si>
  <si>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</si>
  <si>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</si>
  <si>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</si>
  <si>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</si>
  <si>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</si>
  <si>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</si>
  <si>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</si>
  <si>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</si>
  <si>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</si>
  <si>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</si>
  <si>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</si>
  <si>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</si>
  <si>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</si>
  <si>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</si>
  <si>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</si>
  <si>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</si>
  <si>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</si>
  <si>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</si>
  <si>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</si>
  <si>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</si>
  <si>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</si>
  <si>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</si>
  <si>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</si>
  <si>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</si>
  <si>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</si>
  <si>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</si>
  <si>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</si>
  <si>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</si>
  <si>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</si>
  <si>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</si>
  <si>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</si>
  <si>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</si>
  <si>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</si>
  <si>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2022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</si>
  <si>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</si>
  <si>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</si>
  <si>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</si>
  <si>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</si>
  <si>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</si>
  <si>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</si>
  <si>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</si>
  <si>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</si>
  <si>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</si>
  <si>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</si>
  <si>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</si>
  <si>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</si>
  <si>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</si>
  <si>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</si>
  <si>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</si>
  <si>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</si>
  <si>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</si>
  <si>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</si>
  <si>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</si>
  <si>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</si>
  <si>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</si>
  <si>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</si>
  <si>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</si>
  <si>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</si>
  <si>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</si>
  <si>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</si>
  <si>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</si>
  <si>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</si>
  <si>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</si>
  <si>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</si>
  <si>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</si>
  <si>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</si>
  <si>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</si>
  <si>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</si>
  <si>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</si>
  <si>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</si>
  <si>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</si>
  <si>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</si>
  <si>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</si>
  <si>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</si>
  <si>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</si>
  <si>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</si>
  <si>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</si>
  <si>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</si>
  <si>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</si>
  <si>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</si>
  <si>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</si>
  <si>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</si>
  <si>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</si>
  <si>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</si>
  <si>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</si>
  <si>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</si>
  <si>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</si>
  <si>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</si>
  <si>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</si>
  <si>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</si>
  <si>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</si>
  <si>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</si>
  <si>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</si>
  <si>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</si>
  <si>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</si>
  <si>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</si>
  <si>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</si>
  <si>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</si>
  <si>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</si>
  <si>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</si>
  <si>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</si>
  <si>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</si>
  <si>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</si>
  <si>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</si>
  <si>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</si>
  <si>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</si>
  <si>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</si>
  <si>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</si>
  <si>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</si>
  <si>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</si>
  <si>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</si>
  <si>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</si>
  <si>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</si>
  <si>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</si>
  <si>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</si>
  <si>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</si>
  <si>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</si>
  <si>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</si>
  <si>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</si>
  <si>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</si>
  <si>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</si>
  <si>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</si>
  <si>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</si>
  <si>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</si>
  <si>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</si>
  <si>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</si>
  <si>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</si>
  <si>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</si>
  <si>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</si>
  <si>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</si>
  <si>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</si>
  <si>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</si>
  <si>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</si>
  <si>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</si>
  <si>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</si>
  <si>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</si>
  <si>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</si>
  <si>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</si>
  <si>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</si>
  <si>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</si>
  <si>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</si>
  <si>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</si>
  <si>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</si>
  <si>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</si>
  <si>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</si>
  <si>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</si>
  <si>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</si>
  <si>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</si>
  <si>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</si>
  <si>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</si>
  <si>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</si>
  <si>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</si>
  <si>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</si>
  <si>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</si>
  <si>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</si>
  <si>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</si>
  <si>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</si>
  <si>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</si>
  <si>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</si>
  <si>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</si>
  <si>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</si>
  <si>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</si>
  <si>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</si>
  <si>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</si>
  <si>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</si>
  <si>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</si>
  <si>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</si>
  <si>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</si>
  <si>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</si>
  <si>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</si>
  <si>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</si>
  <si>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</si>
  <si>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</si>
  <si>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</si>
  <si>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</si>
  <si>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</si>
  <si>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</si>
  <si>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</si>
  <si>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</si>
  <si>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</si>
  <si>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</si>
  <si>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</si>
  <si>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</si>
  <si>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</si>
  <si>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</si>
  <si>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</si>
  <si>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</si>
  <si>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</si>
  <si>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</si>
  <si>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</si>
  <si>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</si>
  <si>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</si>
  <si>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</si>
  <si>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</si>
  <si>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</si>
  <si>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</si>
  <si>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</si>
  <si>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</si>
  <si>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</si>
  <si>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</si>
  <si>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</si>
  <si>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</si>
  <si>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</si>
  <si>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</si>
  <si>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</si>
  <si>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</si>
  <si>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</si>
  <si>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</si>
  <si>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</si>
  <si>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</si>
  <si>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</si>
  <si>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</si>
  <si>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</si>
  <si>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</si>
  <si>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</si>
  <si>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</si>
  <si>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</si>
  <si>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</si>
  <si>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</si>
  <si>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</si>
  <si>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</si>
  <si>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</si>
  <si>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</si>
  <si>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</si>
  <si>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</si>
  <si>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</si>
  <si>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</si>
  <si>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</si>
  <si>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</si>
  <si>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</si>
  <si>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</si>
  <si>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</si>
  <si>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</si>
  <si>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</si>
  <si>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</si>
  <si>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</si>
  <si>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</si>
  <si>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</si>
  <si>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</si>
  <si>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</si>
  <si>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</si>
  <si>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</si>
  <si>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</si>
  <si>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</si>
  <si>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</si>
  <si>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</si>
  <si>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</si>
  <si>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</si>
  <si>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</si>
  <si>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</si>
  <si>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</si>
  <si>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</si>
  <si>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</si>
  <si>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</si>
  <si>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</si>
  <si>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</si>
  <si>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</si>
  <si>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</si>
  <si>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</si>
  <si>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</si>
  <si>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</si>
  <si>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</si>
  <si>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</si>
  <si>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</si>
  <si>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</si>
  <si>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</si>
  <si>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</si>
  <si>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</si>
  <si>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</si>
  <si>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</si>
  <si>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</si>
  <si>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</si>
  <si>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</si>
  <si>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</si>
  <si>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</si>
  <si>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</si>
  <si>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</si>
  <si>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</si>
  <si>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</si>
  <si>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</si>
  <si>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</si>
  <si>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</si>
  <si>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</si>
  <si>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</si>
  <si>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</si>
  <si>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</si>
  <si>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</si>
  <si>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</si>
  <si>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</si>
  <si>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</si>
  <si>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</si>
  <si>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</si>
  <si>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03/01/2022</t>
  </si>
  <si>
    <t>15041RESCR705822019</t>
  </si>
  <si>
    <t>19BL000C</t>
  </si>
  <si>
    <t>94830811951030</t>
  </si>
  <si>
    <t>MELISSA MARIBEL BARTON</t>
  </si>
  <si>
    <t>04/01/2022</t>
  </si>
  <si>
    <t>05/01/2022</t>
  </si>
  <si>
    <t>06142704091010</t>
  </si>
  <si>
    <t>06/01/2022</t>
  </si>
  <si>
    <t>08/01/2022</t>
  </si>
  <si>
    <t>06140308061017</t>
  </si>
  <si>
    <t>REFRITRANS EL SALVADOR S.A DE C.V.</t>
  </si>
  <si>
    <t>12/01/2022</t>
  </si>
  <si>
    <t>15/01/2022</t>
  </si>
  <si>
    <t>18/01/2022</t>
  </si>
  <si>
    <t>05110506971010</t>
  </si>
  <si>
    <t>LEAL CONSTRUCTORA S.A DE C.V.</t>
  </si>
  <si>
    <t>20/01/2022</t>
  </si>
  <si>
    <t>22/01/2022</t>
  </si>
  <si>
    <t>24/01/2022</t>
  </si>
  <si>
    <t>26/01/2022</t>
  </si>
  <si>
    <t>27/01/2022</t>
  </si>
  <si>
    <t>29/01/2022</t>
  </si>
  <si>
    <t>07</t>
  </si>
  <si>
    <t>28</t>
  </si>
  <si>
    <t>15041RESCR363802014</t>
  </si>
  <si>
    <t>14LB000F</t>
  </si>
  <si>
    <t>0</t>
  </si>
  <si>
    <t>07/01/2022</t>
  </si>
  <si>
    <t>10/01/2022</t>
  </si>
  <si>
    <t>11/01/2022</t>
  </si>
  <si>
    <t>14/01/2022</t>
  </si>
  <si>
    <t>19/01/2022</t>
  </si>
  <si>
    <t>21/01/2022</t>
  </si>
  <si>
    <t>25/01/2022</t>
  </si>
  <si>
    <t>28/01/2022</t>
  </si>
  <si>
    <t>06141708001052</t>
  </si>
  <si>
    <t>29/12/2021</t>
  </si>
  <si>
    <t>SERTRACEN S.A DE C.V.</t>
  </si>
  <si>
    <t>04072309650015</t>
  </si>
  <si>
    <t>ULISES RODRIGUEZ SOSA</t>
  </si>
  <si>
    <t>06141312850038</t>
  </si>
  <si>
    <t>IMPRESSA S.A DE C.V.</t>
  </si>
  <si>
    <t>05120305630027</t>
  </si>
  <si>
    <t>TONY ALBERTO PEREZ</t>
  </si>
  <si>
    <t>06141601800012</t>
  </si>
  <si>
    <t>LA CASA DEL SOLDADOR S.A DE C.V.</t>
  </si>
  <si>
    <t>04161506530021</t>
  </si>
  <si>
    <t>NOELIA TEJADA DE REYES</t>
  </si>
  <si>
    <t>05030502570014</t>
  </si>
  <si>
    <t>LAURA LOPEZ PEREZ</t>
  </si>
  <si>
    <t>06141402560013</t>
  </si>
  <si>
    <t>FERRETERIA LA PALMA S.A DE C.V.</t>
  </si>
  <si>
    <t>AMERICAN PETROLEUM DE EL SALVADOR S.A DE C.V.</t>
  </si>
  <si>
    <t>06140302870017</t>
  </si>
  <si>
    <t>ACEROS Y SALES SALVADOREÑOS S.A DE C.V.</t>
  </si>
  <si>
    <t>02101911710016</t>
  </si>
  <si>
    <t>ALMACENES VIDRI, S.A DE C.V.</t>
  </si>
  <si>
    <t>06140410011032</t>
  </si>
  <si>
    <t>ACERO NOPA STEEL S.A DE C.V.</t>
  </si>
  <si>
    <t>06142004991029</t>
  </si>
  <si>
    <t>06140607161028</t>
  </si>
  <si>
    <t>PROVEEDORA DE RODAMIENTOS S.A DE C.V.</t>
  </si>
  <si>
    <t>14052604531015</t>
  </si>
  <si>
    <t>MARCOS REYES PALACIOS</t>
  </si>
  <si>
    <t>06141407081042</t>
  </si>
  <si>
    <t>MADERAS EL TABLON S.A DE C.V.</t>
  </si>
  <si>
    <t>06140108580017</t>
  </si>
  <si>
    <t>FREUND S.A DE C.V.</t>
  </si>
  <si>
    <t>06142201071012</t>
  </si>
  <si>
    <t>IMGRAL S.A DE C.V.</t>
  </si>
  <si>
    <t>06142202770023</t>
  </si>
  <si>
    <t>INFRA DE EL SALVADOR, S.A DE C.V.</t>
  </si>
  <si>
    <t>12172509901024</t>
  </si>
  <si>
    <t>REPUESTOS Y SERVICIOS AUTOMOTRICES, S.A DE C.V.</t>
  </si>
  <si>
    <t>06140705121042</t>
  </si>
  <si>
    <t>AVANCORT S.A DE C.V.</t>
  </si>
  <si>
    <t>PINTURAS DEL SUR DE EL SALVADOR S.A DE C.V.</t>
  </si>
  <si>
    <t>06140706891011</t>
  </si>
  <si>
    <t>PROYECTOS DE METAL MECANICA S.A DE C.V.</t>
  </si>
  <si>
    <t>06140807770026</t>
  </si>
  <si>
    <t>MAPRIMA S.A DE C.V.</t>
  </si>
  <si>
    <t>05192207731018</t>
  </si>
  <si>
    <t>GERARDO ANTONIO MARTINEZ AMAYA</t>
  </si>
  <si>
    <t>06142303911015</t>
  </si>
  <si>
    <t>TELEMOVIL EL SALVADOR S.A DE C.V.</t>
  </si>
  <si>
    <t>06141611951013</t>
  </si>
  <si>
    <t>DISTRIBUIDORA DE ELECTRICIDAD DELSUR</t>
  </si>
  <si>
    <t>05032201151020</t>
  </si>
  <si>
    <t>ELECTRICOS OMEGA S.A DE C.V.</t>
  </si>
  <si>
    <t>06141606691119</t>
  </si>
  <si>
    <t>CARLOS ROBERTO HERNANDEZ</t>
  </si>
  <si>
    <t>06142208921011</t>
  </si>
  <si>
    <t>IMPORT CARS S.A DE C.V.</t>
  </si>
  <si>
    <t>06142101771068</t>
  </si>
  <si>
    <t>CARLOS ALBERTO REYES GARCIA</t>
  </si>
  <si>
    <t>06141705790011</t>
  </si>
  <si>
    <t>13/01/2022</t>
  </si>
  <si>
    <t>INVERCALMA S.A DE C.V.</t>
  </si>
  <si>
    <t>04312511630011</t>
  </si>
  <si>
    <t xml:space="preserve">MARIA LIDUVINA CARDOZA </t>
  </si>
  <si>
    <t>02023112741019</t>
  </si>
  <si>
    <t>OLGA ELIZABETH RIVAS DE ORELLANA</t>
  </si>
  <si>
    <t>06141403161033</t>
  </si>
  <si>
    <t>16/01/2022</t>
  </si>
  <si>
    <t>ECSA OPERADORA EL SALVADOR S.A DE C.V.</t>
  </si>
  <si>
    <t>06142307011043</t>
  </si>
  <si>
    <t>CORPORACION OCEANICA EL SALVADOR S.A DE C.V.</t>
  </si>
  <si>
    <t>06140507121070</t>
  </si>
  <si>
    <t>SISAFE S.A DE C.V.</t>
  </si>
  <si>
    <t>05043110741013</t>
  </si>
  <si>
    <t>OSCAR HUMBERTO RIVAS INTERIANO</t>
  </si>
  <si>
    <t>06141307760018</t>
  </si>
  <si>
    <t>REPRESENTACIONES DIVERSAS S.A DE C.V.</t>
  </si>
  <si>
    <t>06142101111025</t>
  </si>
  <si>
    <t>RODAMIENTOS DE CENTROAMERICAS S.A DE C.V.</t>
  </si>
  <si>
    <t>06142510720020</t>
  </si>
  <si>
    <t>PROVEEDORES INDUSTRIALES S.A DE C.V.</t>
  </si>
  <si>
    <t>06140512081078</t>
  </si>
  <si>
    <t>CORTE Y PRESICION DE METALES S.A DE C.V.</t>
  </si>
  <si>
    <t>3</t>
  </si>
  <si>
    <t>12</t>
  </si>
  <si>
    <t>2022284428</t>
  </si>
  <si>
    <t>INTERMIX GROUP INC</t>
  </si>
  <si>
    <t>11020404600018</t>
  </si>
  <si>
    <t>JOSE VICTORINO ARIAS DIAZ</t>
  </si>
  <si>
    <t>FEBRERO</t>
  </si>
  <si>
    <t>01/02/2022</t>
  </si>
  <si>
    <t>2534</t>
  </si>
  <si>
    <t>2535</t>
  </si>
  <si>
    <t>2536</t>
  </si>
  <si>
    <t>2537</t>
  </si>
  <si>
    <t>2538</t>
  </si>
  <si>
    <t>06142405041058</t>
  </si>
  <si>
    <t>DISTRIBUIDORA DE QUIMICOS Y COLORANTES</t>
  </si>
  <si>
    <t>2539</t>
  </si>
  <si>
    <t>2540</t>
  </si>
  <si>
    <t>2541</t>
  </si>
  <si>
    <t>2542</t>
  </si>
  <si>
    <t>2543</t>
  </si>
  <si>
    <t>2544</t>
  </si>
  <si>
    <t>2545</t>
  </si>
  <si>
    <t>03/02/2022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</si>
  <si>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</si>
  <si>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</si>
  <si>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</si>
  <si>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</si>
  <si>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</si>
  <si>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</si>
  <si>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</si>
  <si>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</si>
  <si>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</si>
  <si>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05/02/2022</t>
  </si>
  <si>
    <t>2555</t>
  </si>
  <si>
    <t>06141504081111</t>
  </si>
  <si>
    <t>EL PORTILLO INVERSIONES S.A DE C.V</t>
  </si>
  <si>
    <t>2556</t>
  </si>
  <si>
    <t>2557</t>
  </si>
  <si>
    <t>2558</t>
  </si>
  <si>
    <t>2559</t>
  </si>
  <si>
    <t>2560</t>
  </si>
  <si>
    <t>2561</t>
  </si>
  <si>
    <t>10/02/2022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</si>
  <si>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</si>
  <si>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</si>
  <si>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</si>
  <si>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</si>
  <si>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</si>
  <si>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</si>
  <si>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</si>
  <si>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</si>
  <si>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</si>
  <si>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</si>
  <si>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</si>
  <si>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</si>
  <si>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</si>
  <si>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12/02/2022</t>
  </si>
  <si>
    <t>2575</t>
  </si>
  <si>
    <t>2576</t>
  </si>
  <si>
    <t>2577</t>
  </si>
  <si>
    <t>2578</t>
  </si>
  <si>
    <t>2579</t>
  </si>
  <si>
    <t>2580</t>
  </si>
  <si>
    <t>2581</t>
  </si>
  <si>
    <t>2583</t>
  </si>
  <si>
    <t>2584</t>
  </si>
  <si>
    <t>2585</t>
  </si>
  <si>
    <t>2586</t>
  </si>
  <si>
    <t>2587</t>
  </si>
  <si>
    <t>15/02/2022</t>
  </si>
  <si>
    <t>2588</t>
  </si>
  <si>
    <t>2589</t>
  </si>
  <si>
    <t>2590</t>
  </si>
  <si>
    <t>027287453</t>
  </si>
  <si>
    <t>2591</t>
  </si>
  <si>
    <t>2592</t>
  </si>
  <si>
    <t>2593</t>
  </si>
  <si>
    <t>2594</t>
  </si>
  <si>
    <t>2595</t>
  </si>
  <si>
    <t>2596</t>
  </si>
  <si>
    <t>042879699</t>
  </si>
  <si>
    <t>18/02/2022</t>
  </si>
  <si>
    <t>2597</t>
  </si>
  <si>
    <t>2598</t>
  </si>
  <si>
    <t>2599</t>
  </si>
  <si>
    <t>2600</t>
  </si>
  <si>
    <t>2582</t>
  </si>
  <si>
    <t>2601</t>
  </si>
  <si>
    <t>015308447</t>
  </si>
  <si>
    <t>2602</t>
  </si>
  <si>
    <t>2604</t>
  </si>
  <si>
    <t>019493155</t>
  </si>
  <si>
    <t>TONI EVENOR PAIZ</t>
  </si>
  <si>
    <t>2606</t>
  </si>
  <si>
    <t>22/02/2022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</si>
  <si>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</si>
  <si>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</si>
  <si>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</si>
  <si>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</si>
  <si>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</si>
  <si>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</si>
  <si>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</si>
  <si>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</si>
  <si>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</si>
  <si>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</si>
  <si>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</si>
  <si>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034382256</t>
  </si>
  <si>
    <t>2618</t>
  </si>
  <si>
    <t>24/02/2022</t>
  </si>
  <si>
    <t>2619</t>
  </si>
  <si>
    <t>2620</t>
  </si>
  <si>
    <t>2621</t>
  </si>
  <si>
    <t>2622</t>
  </si>
  <si>
    <t>2623</t>
  </si>
  <si>
    <t>2624</t>
  </si>
  <si>
    <t>2625</t>
  </si>
  <si>
    <t>2626</t>
  </si>
  <si>
    <t>ISABEL GRANDOS ARIAS</t>
  </si>
  <si>
    <t>2627</t>
  </si>
  <si>
    <t>2628</t>
  </si>
  <si>
    <t>2529</t>
  </si>
  <si>
    <t>2630</t>
  </si>
  <si>
    <t>2631</t>
  </si>
  <si>
    <t>28/02/2022</t>
  </si>
  <si>
    <t>2632</t>
  </si>
  <si>
    <t>2633</t>
  </si>
  <si>
    <t>2634</t>
  </si>
  <si>
    <t>014808347</t>
  </si>
  <si>
    <t>HUGO NELSON RUIZ</t>
  </si>
  <si>
    <t>06141601031021</t>
  </si>
  <si>
    <t>TOBAR S.A DE C.V.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</si>
  <si>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</si>
  <si>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</si>
  <si>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</si>
  <si>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</si>
  <si>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</si>
  <si>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</si>
  <si>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</si>
  <si>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</si>
  <si>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</si>
  <si>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</si>
  <si>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</si>
  <si>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</si>
  <si>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02</t>
  </si>
  <si>
    <t>02/02/2022</t>
  </si>
  <si>
    <t>04/02/2022</t>
  </si>
  <si>
    <t>07/02/2022</t>
  </si>
  <si>
    <t>08/02/2022</t>
  </si>
  <si>
    <t>09/02/2022</t>
  </si>
  <si>
    <t>14/02/2022</t>
  </si>
  <si>
    <t>17/02/2022</t>
  </si>
  <si>
    <t>19/02/2022</t>
  </si>
  <si>
    <t>21/02/2022</t>
  </si>
  <si>
    <t>23/02/2022</t>
  </si>
  <si>
    <t>25/02/2022</t>
  </si>
  <si>
    <t>26/02/2022</t>
  </si>
  <si>
    <t>02101809761019</t>
  </si>
  <si>
    <t>ALEJANDRO FRANCISCO MONTOYA GIRON</t>
  </si>
  <si>
    <t>16/02/2022</t>
  </si>
  <si>
    <t>06141511720027</t>
  </si>
  <si>
    <t xml:space="preserve">SUPER REPUESTOS EL SALVADOR </t>
  </si>
  <si>
    <t>MARZO</t>
  </si>
  <si>
    <t>2648</t>
  </si>
  <si>
    <t>02102010211020</t>
  </si>
  <si>
    <t>GRUPO YUDICE S.A DE C.V.</t>
  </si>
  <si>
    <t>01/03/2022</t>
  </si>
  <si>
    <t>2649</t>
  </si>
  <si>
    <t>013825710</t>
  </si>
  <si>
    <t>02/03/2022</t>
  </si>
  <si>
    <t>03/03/2022</t>
  </si>
  <si>
    <t>04/03/2022</t>
  </si>
  <si>
    <t>05/03/2022</t>
  </si>
  <si>
    <t>05032807091015</t>
  </si>
  <si>
    <t>VARRELL S.A DE C.V.</t>
  </si>
  <si>
    <t>07/03/2022</t>
  </si>
  <si>
    <t>06141709881013</t>
  </si>
  <si>
    <t>ABASTECEDORA INDUSTRIAL S.A DE C.V.</t>
  </si>
  <si>
    <t>06143001780012</t>
  </si>
  <si>
    <t>08/03/2022</t>
  </si>
  <si>
    <t xml:space="preserve">LA CASA DEL REPUESTO S.A DE C.V. </t>
  </si>
  <si>
    <t>09/03/2022</t>
  </si>
  <si>
    <t>06142307091063</t>
  </si>
  <si>
    <t>CENTROAMERICA COMERCIAL S.A DE C.V.</t>
  </si>
  <si>
    <t>10/03/2022</t>
  </si>
  <si>
    <t>11/03/2022</t>
  </si>
  <si>
    <t>12/03/2022</t>
  </si>
  <si>
    <t>14/03/2022</t>
  </si>
  <si>
    <t>15/03/2022</t>
  </si>
  <si>
    <t>16/03/2022</t>
  </si>
  <si>
    <t>02102506011013</t>
  </si>
  <si>
    <t>SERVI REPUESTOS S.A DE C.V.</t>
  </si>
  <si>
    <t>17/03/2022</t>
  </si>
  <si>
    <t>18/03/2022</t>
  </si>
  <si>
    <t>19/03/2022</t>
  </si>
  <si>
    <t>21/03/2022</t>
  </si>
  <si>
    <t>22/03/2022</t>
  </si>
  <si>
    <t>23/03/2022</t>
  </si>
  <si>
    <t>2689</t>
  </si>
  <si>
    <t>24/03/2022</t>
  </si>
  <si>
    <t>25/03/2022</t>
  </si>
  <si>
    <t>2760</t>
  </si>
  <si>
    <t>26/03/2022</t>
  </si>
  <si>
    <t>28/03/2022</t>
  </si>
  <si>
    <t>05112411991017</t>
  </si>
  <si>
    <t>REPUESTOS NOE S.A DE C.V.</t>
  </si>
  <si>
    <t>2903</t>
  </si>
  <si>
    <t>29/03/2022</t>
  </si>
  <si>
    <t>OVIDIO SERRANO</t>
  </si>
  <si>
    <t>2650</t>
  </si>
  <si>
    <t>2651</t>
  </si>
  <si>
    <t>2652</t>
  </si>
  <si>
    <t>2653</t>
  </si>
  <si>
    <t>2654</t>
  </si>
  <si>
    <t>2655</t>
  </si>
  <si>
    <t>2656</t>
  </si>
  <si>
    <t>2657</t>
  </si>
  <si>
    <t>06141603161089</t>
  </si>
  <si>
    <t>SERVICIOS Y SOPORTE DE INGENIERIA</t>
  </si>
  <si>
    <t>2658</t>
  </si>
  <si>
    <t>2659</t>
  </si>
  <si>
    <t>2660</t>
  </si>
  <si>
    <t>2661</t>
  </si>
  <si>
    <t>2662</t>
  </si>
  <si>
    <t>2663</t>
  </si>
  <si>
    <t>014026775</t>
  </si>
  <si>
    <t>2664</t>
  </si>
  <si>
    <t>2665</t>
  </si>
  <si>
    <t>2666</t>
  </si>
  <si>
    <t>06142811001040</t>
  </si>
  <si>
    <t>INVERSIONES COMERCIALES ESCOBAR</t>
  </si>
  <si>
    <t>2667</t>
  </si>
  <si>
    <t>012022466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</si>
  <si>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</si>
  <si>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</si>
  <si>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</si>
  <si>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</si>
  <si>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</si>
  <si>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</si>
  <si>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</si>
  <si>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</si>
  <si>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</si>
  <si>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</si>
  <si>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</si>
  <si>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</si>
  <si>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</si>
  <si>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</si>
  <si>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</si>
  <si>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2684</t>
  </si>
  <si>
    <t>2683</t>
  </si>
  <si>
    <t>004920383</t>
  </si>
  <si>
    <t>MIGUEL ERNESTO GUERRERO</t>
  </si>
  <si>
    <t>2685</t>
  </si>
  <si>
    <t>2686</t>
  </si>
  <si>
    <t>2687</t>
  </si>
  <si>
    <t>2688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</si>
  <si>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</si>
  <si>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</si>
  <si>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</si>
  <si>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</si>
  <si>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</si>
  <si>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</si>
  <si>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</si>
  <si>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</si>
  <si>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</si>
  <si>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05012006941016</t>
  </si>
  <si>
    <t>ASOC. DE TRABAJADORES DE AVIPO S.A DE C.V.</t>
  </si>
  <si>
    <t>2699</t>
  </si>
  <si>
    <t>2700</t>
  </si>
  <si>
    <t>2701</t>
  </si>
  <si>
    <t>2702</t>
  </si>
  <si>
    <t>022831053</t>
  </si>
  <si>
    <t>JAVIER DANILO RUIZ MORALES</t>
  </si>
  <si>
    <t>2703</t>
  </si>
  <si>
    <t>2704</t>
  </si>
  <si>
    <t>2705</t>
  </si>
  <si>
    <t>2706</t>
  </si>
  <si>
    <t>2707</t>
  </si>
  <si>
    <t>2708</t>
  </si>
  <si>
    <t>2709</t>
  </si>
  <si>
    <t>2710</t>
  </si>
  <si>
    <t>06141904071047</t>
  </si>
  <si>
    <t>GENERADORA ELECTRICA CENTRAL S.A DE C.V.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</si>
  <si>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</si>
  <si>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</si>
  <si>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</si>
  <si>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</si>
  <si>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</si>
  <si>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</si>
  <si>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</si>
  <si>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</si>
  <si>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</si>
  <si>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</si>
  <si>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</si>
  <si>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</si>
  <si>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</si>
  <si>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</si>
  <si>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</si>
  <si>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06141803191012</t>
  </si>
  <si>
    <t xml:space="preserve">SUMINISTROS PROFESIONALES S.A DE C.V. 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</si>
  <si>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</si>
  <si>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</si>
  <si>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</si>
  <si>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</si>
  <si>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</si>
  <si>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</si>
  <si>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</si>
  <si>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</si>
  <si>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</si>
  <si>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</si>
  <si>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</si>
  <si>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</si>
  <si>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06142607071013</t>
  </si>
  <si>
    <t>TICAMEX EL SALVADOR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</si>
  <si>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</si>
  <si>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</si>
  <si>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</si>
  <si>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</si>
  <si>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</si>
  <si>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</si>
  <si>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</si>
  <si>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</si>
  <si>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</si>
  <si>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</si>
  <si>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06140909211040</t>
  </si>
  <si>
    <t>TRANSPORTE BARAHONA</t>
  </si>
  <si>
    <t>2748</t>
  </si>
  <si>
    <t>2749</t>
  </si>
  <si>
    <t>2750</t>
  </si>
  <si>
    <t>2751</t>
  </si>
  <si>
    <t>033160481</t>
  </si>
  <si>
    <t>RINO PIRRRO SUDASASSI PEÑA</t>
  </si>
  <si>
    <t>2752</t>
  </si>
  <si>
    <t>2753</t>
  </si>
  <si>
    <t>2754</t>
  </si>
  <si>
    <t>2755</t>
  </si>
  <si>
    <t>06141008901028</t>
  </si>
  <si>
    <t>TRANSPORTE PESADO S.A DE C.V.</t>
  </si>
  <si>
    <t>2757</t>
  </si>
  <si>
    <t>2758</t>
  </si>
  <si>
    <t>2759</t>
  </si>
  <si>
    <t>2761</t>
  </si>
  <si>
    <t>2762</t>
  </si>
  <si>
    <t>2763</t>
  </si>
  <si>
    <t>2764</t>
  </si>
  <si>
    <t>2765</t>
  </si>
  <si>
    <t>2766</t>
  </si>
  <si>
    <t>06142410071038</t>
  </si>
  <si>
    <t>ASTRUM CONSULTORES S.A DE C.V.</t>
  </si>
  <si>
    <t>2767</t>
  </si>
  <si>
    <t>2768</t>
  </si>
  <si>
    <t>2769</t>
  </si>
  <si>
    <t>2770</t>
  </si>
  <si>
    <t>2771</t>
  </si>
  <si>
    <t>2772</t>
  </si>
  <si>
    <t>2773</t>
  </si>
  <si>
    <t>2774</t>
  </si>
  <si>
    <t>006721688</t>
  </si>
  <si>
    <t>2775</t>
  </si>
  <si>
    <t>2776</t>
  </si>
  <si>
    <t>2777</t>
  </si>
  <si>
    <t>2778</t>
  </si>
  <si>
    <t>2779</t>
  </si>
  <si>
    <t>007924239</t>
  </si>
  <si>
    <t>JAIME ARMANDO VARGAS</t>
  </si>
  <si>
    <t>2780</t>
  </si>
  <si>
    <t>2781</t>
  </si>
  <si>
    <t>2782</t>
  </si>
  <si>
    <t>2783</t>
  </si>
  <si>
    <t>2784</t>
  </si>
  <si>
    <t>2785</t>
  </si>
  <si>
    <t>05112011201025</t>
  </si>
  <si>
    <t>30/03/2022</t>
  </si>
  <si>
    <t>GRUPO ICA S.A DE C.V.</t>
  </si>
  <si>
    <t>2787</t>
  </si>
  <si>
    <t>2788</t>
  </si>
  <si>
    <t>2789</t>
  </si>
  <si>
    <t>2790</t>
  </si>
  <si>
    <t>2791</t>
  </si>
  <si>
    <t>2792</t>
  </si>
  <si>
    <t>2793</t>
  </si>
  <si>
    <t>2794</t>
  </si>
  <si>
    <t>06081809731024</t>
  </si>
  <si>
    <t>EDWIN CRUZ TORRES</t>
  </si>
  <si>
    <t>2795</t>
  </si>
  <si>
    <t>2796</t>
  </si>
  <si>
    <t>2797</t>
  </si>
  <si>
    <t>2798</t>
  </si>
  <si>
    <t>2799</t>
  </si>
  <si>
    <t>2801</t>
  </si>
  <si>
    <t>2800</t>
  </si>
  <si>
    <t>31/03/2022</t>
  </si>
  <si>
    <t>TIPO</t>
  </si>
  <si>
    <t>DOC</t>
  </si>
  <si>
    <t>MONTO</t>
  </si>
  <si>
    <t>RETENCION</t>
  </si>
  <si>
    <t>7</t>
  </si>
  <si>
    <t>20SD000E</t>
  </si>
  <si>
    <t>21DS000E</t>
  </si>
  <si>
    <t>1845</t>
  </si>
  <si>
    <t>1844</t>
  </si>
  <si>
    <t>1901</t>
  </si>
  <si>
    <t>19DS000E</t>
  </si>
  <si>
    <t>931</t>
  </si>
  <si>
    <t>902</t>
  </si>
  <si>
    <t>906</t>
  </si>
  <si>
    <t>1894</t>
  </si>
  <si>
    <t>204</t>
  </si>
  <si>
    <t>203</t>
  </si>
  <si>
    <t>ABRIL</t>
  </si>
  <si>
    <t>30/04/2022</t>
  </si>
  <si>
    <t>2904</t>
  </si>
  <si>
    <t>29/04/2022</t>
  </si>
  <si>
    <t>26/04/2022</t>
  </si>
  <si>
    <t>06141407001014</t>
  </si>
  <si>
    <t>27/04/2022</t>
  </si>
  <si>
    <t>INVERSIONES LEMUS S.A DE C.V.</t>
  </si>
  <si>
    <t>25/04/2022</t>
  </si>
  <si>
    <t>2804</t>
  </si>
  <si>
    <t>28/04/2022</t>
  </si>
  <si>
    <t>GASPRO EL SALVADOR S.A DE C.V.</t>
  </si>
  <si>
    <t>22/04/2022</t>
  </si>
  <si>
    <t>20/04/2022</t>
  </si>
  <si>
    <t>06142006031022</t>
  </si>
  <si>
    <t>19/04/2022</t>
  </si>
  <si>
    <t>18/04/2022</t>
  </si>
  <si>
    <t>96150710591021</t>
  </si>
  <si>
    <t>IVAN ANTONIO EUGARRIOS PEREZ</t>
  </si>
  <si>
    <t>13/04/2022</t>
  </si>
  <si>
    <t>12/04/2022</t>
  </si>
  <si>
    <t>06140711071030</t>
  </si>
  <si>
    <t>08/04/2022</t>
  </si>
  <si>
    <t xml:space="preserve">OD EL SALVADOR LIMITADA DE C.V </t>
  </si>
  <si>
    <t>07/04/2022</t>
  </si>
  <si>
    <t>05/04/2022</t>
  </si>
  <si>
    <t>06/04/2022</t>
  </si>
  <si>
    <t>04/04/2022</t>
  </si>
  <si>
    <t>01/04/2022</t>
  </si>
  <si>
    <t>2802</t>
  </si>
  <si>
    <t>2803</t>
  </si>
  <si>
    <t>02/04/2022</t>
  </si>
  <si>
    <t>2805</t>
  </si>
  <si>
    <t>06142611121026</t>
  </si>
  <si>
    <t>FIBRA TECNICA S.A DE C.V.</t>
  </si>
  <si>
    <t>2806</t>
  </si>
  <si>
    <t>2807</t>
  </si>
  <si>
    <t>2808</t>
  </si>
  <si>
    <t>2809</t>
  </si>
  <si>
    <t>2810</t>
  </si>
  <si>
    <t>2811</t>
  </si>
  <si>
    <t>2812</t>
  </si>
  <si>
    <t>016086284</t>
  </si>
  <si>
    <t>2813</t>
  </si>
  <si>
    <t>2814</t>
  </si>
  <si>
    <t>ANDRES ADILIO MURILLO</t>
  </si>
  <si>
    <t>2815</t>
  </si>
  <si>
    <t>028601153</t>
  </si>
  <si>
    <t>2816</t>
  </si>
  <si>
    <t>2817</t>
  </si>
  <si>
    <t>2818</t>
  </si>
  <si>
    <t>07020105841031</t>
  </si>
  <si>
    <t>CARBAJAL GARCIA JOSE BENITO</t>
  </si>
  <si>
    <t>2819</t>
  </si>
  <si>
    <t>2820</t>
  </si>
  <si>
    <t>049211698</t>
  </si>
  <si>
    <t>2821</t>
  </si>
  <si>
    <t>2822</t>
  </si>
  <si>
    <t>2823</t>
  </si>
  <si>
    <t>2824</t>
  </si>
  <si>
    <t>2825</t>
  </si>
  <si>
    <t>2826</t>
  </si>
  <si>
    <t>2827</t>
  </si>
  <si>
    <t>033944102</t>
  </si>
  <si>
    <t>2828</t>
  </si>
  <si>
    <t>2829</t>
  </si>
  <si>
    <t>2830</t>
  </si>
  <si>
    <t>09/04/2022</t>
  </si>
  <si>
    <t>2831</t>
  </si>
  <si>
    <t>093783798</t>
  </si>
  <si>
    <t>2832</t>
  </si>
  <si>
    <t>2833</t>
  </si>
  <si>
    <t>030957300</t>
  </si>
  <si>
    <t>CARLOS RAFAEL AMAYA</t>
  </si>
  <si>
    <t>2834</t>
  </si>
  <si>
    <t>2835</t>
  </si>
  <si>
    <t>2836</t>
  </si>
  <si>
    <t>026494099</t>
  </si>
  <si>
    <t>NEFTALI DE JESUS GONZALEZ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</si>
  <si>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</si>
  <si>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</si>
  <si>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</si>
  <si>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</si>
  <si>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</si>
  <si>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</si>
  <si>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</si>
  <si>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</si>
  <si>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</si>
  <si>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</si>
  <si>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</si>
  <si>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</si>
  <si>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</si>
  <si>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058035122</t>
  </si>
  <si>
    <t>WILLIAM ANTONIO HERNANDEZ</t>
  </si>
  <si>
    <t>2850</t>
  </si>
  <si>
    <t>2851</t>
  </si>
  <si>
    <t>2852</t>
  </si>
  <si>
    <t>2853</t>
  </si>
  <si>
    <t>005599745</t>
  </si>
  <si>
    <t>VICTORIA CASTELLANOS DE GUZMAN</t>
  </si>
  <si>
    <t>2854</t>
  </si>
  <si>
    <t>2855</t>
  </si>
  <si>
    <t>2856</t>
  </si>
  <si>
    <t>2857</t>
  </si>
  <si>
    <t>028801153</t>
  </si>
  <si>
    <t>2858</t>
  </si>
  <si>
    <t>2859</t>
  </si>
  <si>
    <t>2860</t>
  </si>
  <si>
    <t>2861</t>
  </si>
  <si>
    <t>2863</t>
  </si>
  <si>
    <t>2864</t>
  </si>
  <si>
    <t>2865</t>
  </si>
  <si>
    <t>2866</t>
  </si>
  <si>
    <t>2867</t>
  </si>
  <si>
    <t>2868</t>
  </si>
  <si>
    <t>009046176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</si>
  <si>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</si>
  <si>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</si>
  <si>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</si>
  <si>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</si>
  <si>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</si>
  <si>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</si>
  <si>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</si>
  <si>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</si>
  <si>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</si>
  <si>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</si>
  <si>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</si>
  <si>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</si>
  <si>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</si>
  <si>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</si>
  <si>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</si>
  <si>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002938916</t>
  </si>
  <si>
    <t>2884</t>
  </si>
  <si>
    <t>2885</t>
  </si>
  <si>
    <t>2886</t>
  </si>
  <si>
    <t>2887</t>
  </si>
  <si>
    <t>042875699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</si>
  <si>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</si>
  <si>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</si>
  <si>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</si>
  <si>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</si>
  <si>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</si>
  <si>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</si>
  <si>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</si>
  <si>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</si>
  <si>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</si>
  <si>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</si>
  <si>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</si>
  <si>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</si>
  <si>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</si>
  <si>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</si>
  <si>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</si>
  <si>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2905</t>
  </si>
  <si>
    <t>2906</t>
  </si>
  <si>
    <t>2907</t>
  </si>
  <si>
    <t>2908</t>
  </si>
  <si>
    <t>2909</t>
  </si>
  <si>
    <t>2910</t>
  </si>
  <si>
    <t>2911</t>
  </si>
  <si>
    <t>2912</t>
  </si>
  <si>
    <t>06142410191033</t>
  </si>
  <si>
    <t>KIKIRIKI DE EL SALVADOR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</si>
  <si>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</si>
  <si>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</si>
  <si>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</si>
  <si>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</si>
  <si>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</si>
  <si>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</si>
  <si>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</si>
  <si>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</si>
  <si>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</si>
  <si>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</si>
  <si>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</si>
  <si>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</si>
  <si>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</si>
  <si>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</si>
  <si>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</si>
  <si>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</si>
  <si>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</si>
  <si>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2931</t>
  </si>
  <si>
    <t>2932</t>
  </si>
  <si>
    <t>2933</t>
  </si>
  <si>
    <t>03/04/2022</t>
  </si>
  <si>
    <t>21/04/2022</t>
  </si>
  <si>
    <t>23/04/2022</t>
  </si>
  <si>
    <t>MAYO</t>
  </si>
  <si>
    <t>02/05/2022</t>
  </si>
  <si>
    <t>2934</t>
  </si>
  <si>
    <t>2935</t>
  </si>
  <si>
    <t>06142702971021</t>
  </si>
  <si>
    <t>ANDA LUCIA S.A DE C.V.</t>
  </si>
  <si>
    <t>2936</t>
  </si>
  <si>
    <t>2937</t>
  </si>
  <si>
    <t>2938</t>
  </si>
  <si>
    <t>039110214</t>
  </si>
  <si>
    <t>2939</t>
  </si>
  <si>
    <t>2940</t>
  </si>
  <si>
    <t>2941</t>
  </si>
  <si>
    <t>2942</t>
  </si>
  <si>
    <t>04/05/2022</t>
  </si>
  <si>
    <t>2943</t>
  </si>
  <si>
    <t>2944</t>
  </si>
  <si>
    <t>06141610921048</t>
  </si>
  <si>
    <t>MUEBLES ENCIMA S.A DE C.V.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</si>
  <si>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</si>
  <si>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</si>
  <si>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</si>
  <si>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</si>
  <si>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</si>
  <si>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</si>
  <si>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</si>
  <si>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</si>
  <si>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</si>
  <si>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</si>
  <si>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</si>
  <si>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</si>
  <si>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</si>
  <si>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06140711770052</t>
  </si>
  <si>
    <t>T.P. S.A DE C.V.</t>
  </si>
  <si>
    <t>06/05/2022</t>
  </si>
  <si>
    <t>2958</t>
  </si>
  <si>
    <t>2959</t>
  </si>
  <si>
    <t>2960</t>
  </si>
  <si>
    <t>2961</t>
  </si>
  <si>
    <t>017032199</t>
  </si>
  <si>
    <t>MARIA PAULA HERNANDEZ</t>
  </si>
  <si>
    <t>2962</t>
  </si>
  <si>
    <t>06140712091027</t>
  </si>
  <si>
    <t>JAUJA S.A DE C.V.</t>
  </si>
  <si>
    <t>2963</t>
  </si>
  <si>
    <t>2964</t>
  </si>
  <si>
    <t>2965</t>
  </si>
  <si>
    <t>06170905781019</t>
  </si>
  <si>
    <t>LUIS EDENILSON MEDINA CHAVEZ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</si>
  <si>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</si>
  <si>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</si>
  <si>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</si>
  <si>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</si>
  <si>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</si>
  <si>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</si>
  <si>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</si>
  <si>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</si>
  <si>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</si>
  <si>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09/05/2022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</si>
  <si>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</si>
  <si>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</si>
  <si>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</si>
  <si>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</si>
  <si>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</si>
  <si>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</si>
  <si>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</si>
  <si>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</si>
  <si>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</si>
  <si>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</si>
  <si>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</si>
  <si>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</si>
  <si>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</si>
  <si>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</si>
  <si>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12/05/2022</t>
  </si>
  <si>
    <t>2989</t>
  </si>
  <si>
    <t>06140812211097</t>
  </si>
  <si>
    <t>RC MAKER DISPLAYS S.A DE C.V.</t>
  </si>
  <si>
    <t>2990</t>
  </si>
  <si>
    <t>2991</t>
  </si>
  <si>
    <t>2992</t>
  </si>
  <si>
    <t>2993</t>
  </si>
  <si>
    <t>04260501690012</t>
  </si>
  <si>
    <t>ISMAEL RAMIREZ MARTINEZ</t>
  </si>
  <si>
    <t>13/05/2022</t>
  </si>
  <si>
    <t>2994</t>
  </si>
  <si>
    <t>2995</t>
  </si>
  <si>
    <t>2996</t>
  </si>
  <si>
    <t>2997</t>
  </si>
  <si>
    <t>2998</t>
  </si>
  <si>
    <t>2999</t>
  </si>
  <si>
    <t>3000</t>
  </si>
  <si>
    <t>14/05/2022</t>
  </si>
  <si>
    <t>3001</t>
  </si>
  <si>
    <t>06141512211105</t>
  </si>
  <si>
    <t>GRUPO PALACIOS S.A DE C.V.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</si>
  <si>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</si>
  <si>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</si>
  <si>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</si>
  <si>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</si>
  <si>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</si>
  <si>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</si>
  <si>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</si>
  <si>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</si>
  <si>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</si>
  <si>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</si>
  <si>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</si>
  <si>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</si>
  <si>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17/05/2022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</si>
  <si>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</si>
  <si>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</si>
  <si>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</si>
  <si>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</si>
  <si>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</si>
  <si>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</si>
  <si>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</si>
  <si>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</si>
  <si>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</si>
  <si>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</si>
  <si>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</si>
  <si>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</si>
  <si>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</si>
  <si>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</si>
  <si>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</si>
  <si>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3030</t>
  </si>
  <si>
    <t>3029</t>
  </si>
  <si>
    <t>3031</t>
  </si>
  <si>
    <t>19/05/2022</t>
  </si>
  <si>
    <t>3032</t>
  </si>
  <si>
    <t>3033</t>
  </si>
  <si>
    <t>3034</t>
  </si>
  <si>
    <t>3035</t>
  </si>
  <si>
    <t>3036</t>
  </si>
  <si>
    <t>3037</t>
  </si>
  <si>
    <t>3038</t>
  </si>
  <si>
    <t>06141310881010</t>
  </si>
  <si>
    <t>TRANSPORT S.A DE C.V.</t>
  </si>
  <si>
    <t>3039</t>
  </si>
  <si>
    <t>06140510981050</t>
  </si>
  <si>
    <t>INNOVACIONES DE METAL S.A DE C.V.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</si>
  <si>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</si>
  <si>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</si>
  <si>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</si>
  <si>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</si>
  <si>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</si>
  <si>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</si>
  <si>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</si>
  <si>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</si>
  <si>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</si>
  <si>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</si>
  <si>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</si>
  <si>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</si>
  <si>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</si>
  <si>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06140306211042</t>
  </si>
  <si>
    <t>CONSTRUCTORA ASC S.A DE C.V.</t>
  </si>
  <si>
    <t>3053</t>
  </si>
  <si>
    <t>3054</t>
  </si>
  <si>
    <t>3055</t>
  </si>
  <si>
    <t>032054695</t>
  </si>
  <si>
    <t>ROBERTO DE JESUS PLEITES</t>
  </si>
  <si>
    <t>21/05/2022</t>
  </si>
  <si>
    <t>3056</t>
  </si>
  <si>
    <t>3057</t>
  </si>
  <si>
    <t>3058</t>
  </si>
  <si>
    <t>3059</t>
  </si>
  <si>
    <t>3060</t>
  </si>
  <si>
    <t>3061</t>
  </si>
  <si>
    <t>3062</t>
  </si>
  <si>
    <t>24/05/2022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</si>
  <si>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</si>
  <si>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</si>
  <si>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</si>
  <si>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</si>
  <si>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</si>
  <si>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</si>
  <si>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</si>
  <si>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</si>
  <si>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</si>
  <si>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</si>
  <si>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</si>
  <si>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</si>
  <si>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</si>
  <si>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</si>
  <si>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26/05/2022</t>
  </si>
  <si>
    <t>3077</t>
  </si>
  <si>
    <t>3078</t>
  </si>
  <si>
    <t>3079</t>
  </si>
  <si>
    <t>3080</t>
  </si>
  <si>
    <t>3081</t>
  </si>
  <si>
    <t>3085</t>
  </si>
  <si>
    <t>3082</t>
  </si>
  <si>
    <t>3083</t>
  </si>
  <si>
    <t>3084</t>
  </si>
  <si>
    <t>3086</t>
  </si>
  <si>
    <t>30/05/2022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</si>
  <si>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</si>
  <si>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</si>
  <si>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</si>
  <si>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</si>
  <si>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</si>
  <si>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</si>
  <si>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</si>
  <si>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</si>
  <si>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</si>
  <si>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</si>
  <si>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</si>
  <si>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</si>
  <si>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06</t>
  </si>
  <si>
    <t>13</t>
  </si>
  <si>
    <t>14</t>
  </si>
  <si>
    <t>16</t>
  </si>
  <si>
    <t>20</t>
  </si>
  <si>
    <t>03/05/2022</t>
  </si>
  <si>
    <t>05/05/2022</t>
  </si>
  <si>
    <t>07/05/2022</t>
  </si>
  <si>
    <t>11/05/2022</t>
  </si>
  <si>
    <t>16/05/2022</t>
  </si>
  <si>
    <t>18/05/2022</t>
  </si>
  <si>
    <t>20/05/2022</t>
  </si>
  <si>
    <t>23/05/2022</t>
  </si>
  <si>
    <t>25/05/2022</t>
  </si>
  <si>
    <t>27/05/2022</t>
  </si>
  <si>
    <t>28/05/2022</t>
  </si>
  <si>
    <t>31/05/2022</t>
  </si>
  <si>
    <t>06143012871071</t>
  </si>
  <si>
    <t>01/05/2022</t>
  </si>
  <si>
    <t>CORINA MARGARITA SOSA DE HERNANDEZ</t>
  </si>
  <si>
    <t>06143012931015</t>
  </si>
  <si>
    <t>ACAXUAL S.A DE C.V.</t>
  </si>
  <si>
    <t>05032703771014</t>
  </si>
  <si>
    <t>JUAN ANTONIO COLOCHO MEDRANO</t>
  </si>
  <si>
    <t>CORTE Y PRESICION DE METALES, S.A DE C.V.</t>
  </si>
  <si>
    <t>06142001101022</t>
  </si>
  <si>
    <t>DISTRIBUIDORA DE PROVEEDORES DE PETROLEOS</t>
  </si>
  <si>
    <t>06142407500017</t>
  </si>
  <si>
    <t>10/05/2022</t>
  </si>
  <si>
    <t>GUILLERMO E. MIGUEL B.</t>
  </si>
  <si>
    <t>96422206810012</t>
  </si>
  <si>
    <t>TROPIGAS DE EL SALVADOR S.A</t>
  </si>
  <si>
    <t>TRANPORTES PESADOS S.A DE C.V.</t>
  </si>
  <si>
    <t>3105</t>
  </si>
  <si>
    <t>JUNIO</t>
  </si>
  <si>
    <t>01/06/2022</t>
  </si>
  <si>
    <t>3099</t>
  </si>
  <si>
    <t>3100</t>
  </si>
  <si>
    <t>3101</t>
  </si>
  <si>
    <t>3102</t>
  </si>
  <si>
    <t>3103</t>
  </si>
  <si>
    <t>3104</t>
  </si>
  <si>
    <t>004854540</t>
  </si>
  <si>
    <t>3106</t>
  </si>
  <si>
    <t>3107</t>
  </si>
  <si>
    <t>3108</t>
  </si>
  <si>
    <t>06140510991050</t>
  </si>
  <si>
    <t>3109</t>
  </si>
  <si>
    <t>3110</t>
  </si>
  <si>
    <t>3111</t>
  </si>
  <si>
    <t>006962933</t>
  </si>
  <si>
    <t>MIGUEL ANGEL ESTRADA MORAN</t>
  </si>
  <si>
    <t>3112</t>
  </si>
  <si>
    <t>3113</t>
  </si>
  <si>
    <t>06142903931036</t>
  </si>
  <si>
    <t>PRODUCTOS HELADOS S.A DE C.V.</t>
  </si>
  <si>
    <t>3114</t>
  </si>
  <si>
    <t>3115</t>
  </si>
  <si>
    <t>3116</t>
  </si>
  <si>
    <t>3117</t>
  </si>
  <si>
    <t>3118</t>
  </si>
  <si>
    <t>03/06/2022</t>
  </si>
  <si>
    <t>3119</t>
  </si>
  <si>
    <t>3120</t>
  </si>
  <si>
    <t>3121</t>
  </si>
  <si>
    <t>3122</t>
  </si>
  <si>
    <t>06143110081038</t>
  </si>
  <si>
    <t>MAGADI S.A DE C.V.</t>
  </si>
  <si>
    <t>3123</t>
  </si>
  <si>
    <t>3124</t>
  </si>
  <si>
    <t>3125</t>
  </si>
  <si>
    <t>3126</t>
  </si>
  <si>
    <t>3127</t>
  </si>
  <si>
    <t>06/06/2022</t>
  </si>
  <si>
    <t>3128</t>
  </si>
  <si>
    <t>3129</t>
  </si>
  <si>
    <t>3130</t>
  </si>
  <si>
    <t>3131</t>
  </si>
  <si>
    <t>05150606071013</t>
  </si>
  <si>
    <t>SOLUCIONES LOGISTICA MECANICAS S.A DE C.V.</t>
  </si>
  <si>
    <t>3132</t>
  </si>
  <si>
    <t>003466043</t>
  </si>
  <si>
    <t>SAMUEL PORTILLO LUNA</t>
  </si>
  <si>
    <t>3133</t>
  </si>
  <si>
    <t>3134</t>
  </si>
  <si>
    <t>3135</t>
  </si>
  <si>
    <t>3136</t>
  </si>
  <si>
    <t>000414568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</si>
  <si>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</si>
  <si>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</si>
  <si>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</si>
  <si>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</si>
  <si>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</si>
  <si>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</si>
  <si>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</si>
  <si>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</si>
  <si>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</si>
  <si>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011057581</t>
  </si>
  <si>
    <t>WILFREDO ARNULFO ALFARO RODRIGUEZ</t>
  </si>
  <si>
    <t>3146</t>
  </si>
  <si>
    <t>3147</t>
  </si>
  <si>
    <t>3148</t>
  </si>
  <si>
    <t>3149</t>
  </si>
  <si>
    <t>09/06/2022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</si>
  <si>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</si>
  <si>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</si>
  <si>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</si>
  <si>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</si>
  <si>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</si>
  <si>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</si>
  <si>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</si>
  <si>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</si>
  <si>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</si>
  <si>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</si>
  <si>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</si>
  <si>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</si>
  <si>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</si>
  <si>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</si>
  <si>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</si>
  <si>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</si>
  <si>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</si>
  <si>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</si>
  <si>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</si>
  <si>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</si>
  <si>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</si>
  <si>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</si>
  <si>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3173</t>
  </si>
  <si>
    <t>3172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</si>
  <si>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</si>
  <si>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</si>
  <si>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</si>
  <si>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</si>
  <si>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</si>
  <si>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</si>
  <si>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</si>
  <si>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</si>
  <si>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</si>
  <si>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</si>
  <si>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</si>
  <si>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</si>
  <si>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</si>
  <si>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</si>
  <si>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</si>
  <si>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14/06/2022</t>
  </si>
  <si>
    <t>3189</t>
  </si>
  <si>
    <t>3190</t>
  </si>
  <si>
    <t>3191</t>
  </si>
  <si>
    <t>3193</t>
  </si>
  <si>
    <t>3192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</si>
  <si>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</si>
  <si>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</si>
  <si>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</si>
  <si>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</si>
  <si>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</si>
  <si>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</si>
  <si>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</si>
  <si>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</si>
  <si>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</si>
  <si>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</si>
  <si>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</si>
  <si>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</si>
  <si>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</si>
  <si>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</si>
  <si>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</si>
  <si>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</si>
  <si>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</si>
  <si>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</si>
  <si>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16/06/2022</t>
  </si>
  <si>
    <t>3212</t>
  </si>
  <si>
    <t>3213</t>
  </si>
  <si>
    <t>3214</t>
  </si>
  <si>
    <t>3215</t>
  </si>
  <si>
    <t>3216</t>
  </si>
  <si>
    <t>3217</t>
  </si>
  <si>
    <t>3221</t>
  </si>
  <si>
    <t>3220</t>
  </si>
  <si>
    <t>3219</t>
  </si>
  <si>
    <t>3218</t>
  </si>
  <si>
    <t>3222</t>
  </si>
  <si>
    <t>3223</t>
  </si>
  <si>
    <t>3224</t>
  </si>
  <si>
    <t>3225</t>
  </si>
  <si>
    <t>18/06/2022</t>
  </si>
  <si>
    <t>3226</t>
  </si>
  <si>
    <t>3227</t>
  </si>
  <si>
    <t>3228</t>
  </si>
  <si>
    <t>3229</t>
  </si>
  <si>
    <t>3230</t>
  </si>
  <si>
    <t>3231</t>
  </si>
  <si>
    <t>3232</t>
  </si>
  <si>
    <t>3233</t>
  </si>
  <si>
    <t>039150337</t>
  </si>
  <si>
    <t>OMAR ALFREDO RAMOS</t>
  </si>
  <si>
    <t>3234</t>
  </si>
  <si>
    <t>3235</t>
  </si>
  <si>
    <t>3236</t>
  </si>
  <si>
    <t>3237</t>
  </si>
  <si>
    <t>21/06/2022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</si>
  <si>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</si>
  <si>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</si>
  <si>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</si>
  <si>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</si>
  <si>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</si>
  <si>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</si>
  <si>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</si>
  <si>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</si>
  <si>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</si>
  <si>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</si>
  <si>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</si>
  <si>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</si>
  <si>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23/06/2022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</si>
  <si>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</si>
  <si>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</si>
  <si>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</si>
  <si>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</si>
  <si>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</si>
  <si>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</si>
  <si>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</si>
  <si>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</si>
  <si>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</si>
  <si>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</si>
  <si>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</si>
  <si>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</si>
  <si>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27/06/2022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</si>
  <si>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</si>
  <si>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</si>
  <si>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</si>
  <si>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</si>
  <si>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</si>
  <si>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</si>
  <si>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</si>
  <si>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</si>
  <si>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</si>
  <si>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</si>
  <si>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</si>
  <si>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</si>
  <si>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</si>
  <si>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</si>
  <si>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30/06/2022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</si>
  <si>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</si>
  <si>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</si>
  <si>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</si>
  <si>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</si>
  <si>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</si>
  <si>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</si>
  <si>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</si>
  <si>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</si>
  <si>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</si>
  <si>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</si>
  <si>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</si>
  <si>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</si>
  <si>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</si>
  <si>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</si>
  <si>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</si>
  <si>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3292</t>
  </si>
  <si>
    <t>3291</t>
  </si>
  <si>
    <t>30</t>
  </si>
  <si>
    <t>02/06/2022</t>
  </si>
  <si>
    <t>07/06/2022</t>
  </si>
  <si>
    <t>08/06/2022</t>
  </si>
  <si>
    <t>10/06/2022</t>
  </si>
  <si>
    <t>11/06/2022</t>
  </si>
  <si>
    <t>13/06/2022</t>
  </si>
  <si>
    <t>15/06/2022</t>
  </si>
  <si>
    <t>20/06/2022</t>
  </si>
  <si>
    <t>22/06/2022</t>
  </si>
  <si>
    <t>25/06/2022</t>
  </si>
  <si>
    <t>28/06/2022</t>
  </si>
  <si>
    <t>06140301081039</t>
  </si>
  <si>
    <t>LA CASA DE LAS BATERIAS S.A DE C.V.</t>
  </si>
  <si>
    <t>04/06/2022</t>
  </si>
  <si>
    <t>GRUPO FERRESAL Y JM CONSTRUCCIONES</t>
  </si>
  <si>
    <t>17/06/2022</t>
  </si>
  <si>
    <t>24/06/2022</t>
  </si>
  <si>
    <t>03151110951018</t>
  </si>
  <si>
    <t>KATHERINE DANIELA CASTANEDA</t>
  </si>
  <si>
    <t>06141205111012</t>
  </si>
  <si>
    <t>CORPORACION LEMUS S.A DE C.V.</t>
  </si>
  <si>
    <t>29/06/2022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</si>
  <si>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</si>
  <si>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</si>
  <si>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</si>
  <si>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</si>
  <si>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</si>
  <si>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</si>
  <si>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</si>
  <si>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</si>
  <si>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</si>
  <si>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</si>
  <si>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</si>
  <si>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</si>
  <si>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</si>
  <si>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</si>
  <si>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</si>
  <si>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JULIO</t>
  </si>
  <si>
    <t>01/07/2022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</si>
  <si>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</si>
  <si>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</si>
  <si>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</si>
  <si>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</si>
  <si>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</si>
  <si>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</si>
  <si>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</si>
  <si>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</si>
  <si>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</si>
  <si>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</si>
  <si>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02/07/2022</t>
  </si>
  <si>
    <t>3303</t>
  </si>
  <si>
    <t>3304</t>
  </si>
  <si>
    <t>3305</t>
  </si>
  <si>
    <t>3306</t>
  </si>
  <si>
    <t>04/07/2022</t>
  </si>
  <si>
    <t>3307</t>
  </si>
  <si>
    <t>3308</t>
  </si>
  <si>
    <t>3309</t>
  </si>
  <si>
    <t>3310</t>
  </si>
  <si>
    <t>3311</t>
  </si>
  <si>
    <t>3312</t>
  </si>
  <si>
    <t>3314</t>
  </si>
  <si>
    <t>3315</t>
  </si>
  <si>
    <t>3316</t>
  </si>
  <si>
    <t>3317</t>
  </si>
  <si>
    <t>3318</t>
  </si>
  <si>
    <t>3319</t>
  </si>
  <si>
    <t>3320</t>
  </si>
  <si>
    <t>06/07/2022</t>
  </si>
  <si>
    <t>3321</t>
  </si>
  <si>
    <t>019598052</t>
  </si>
  <si>
    <t>JOSE ELI MONTERROZA OSEGUEDA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</si>
  <si>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</si>
  <si>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</si>
  <si>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</si>
  <si>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</si>
  <si>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</si>
  <si>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</si>
  <si>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</si>
  <si>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</si>
  <si>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</si>
  <si>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</si>
  <si>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</si>
  <si>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</si>
  <si>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</si>
  <si>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</si>
  <si>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08/07/2022</t>
  </si>
  <si>
    <t>3336</t>
  </si>
  <si>
    <t>3337</t>
  </si>
  <si>
    <t>3338</t>
  </si>
  <si>
    <t>3339</t>
  </si>
  <si>
    <t>3340</t>
  </si>
  <si>
    <t>3341</t>
  </si>
  <si>
    <t>3342</t>
  </si>
  <si>
    <t>06142107161016</t>
  </si>
  <si>
    <t>3343</t>
  </si>
  <si>
    <t>3344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</si>
  <si>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</si>
  <si>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</si>
  <si>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</si>
  <si>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</si>
  <si>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</si>
  <si>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</si>
  <si>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</si>
  <si>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</si>
  <si>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</si>
  <si>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</si>
  <si>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</si>
  <si>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11/07/2022</t>
  </si>
  <si>
    <t>3357</t>
  </si>
  <si>
    <t>3358</t>
  </si>
  <si>
    <t>3359</t>
  </si>
  <si>
    <t>3360</t>
  </si>
  <si>
    <t>3361</t>
  </si>
  <si>
    <t>3362</t>
  </si>
  <si>
    <t>13/07/2022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</si>
  <si>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</si>
  <si>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</si>
  <si>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</si>
  <si>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</si>
  <si>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</si>
  <si>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</si>
  <si>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</si>
  <si>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</si>
  <si>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</si>
  <si>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</si>
  <si>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</si>
  <si>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</si>
  <si>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</si>
  <si>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</si>
  <si>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</si>
  <si>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</si>
  <si>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</si>
  <si>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</si>
  <si>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</si>
  <si>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</si>
  <si>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</si>
  <si>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</si>
  <si>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</si>
  <si>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</si>
  <si>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</si>
  <si>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</si>
  <si>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</si>
  <si>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</si>
  <si>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</si>
  <si>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18/07/2022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</si>
  <si>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</si>
  <si>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</si>
  <si>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</si>
  <si>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</si>
  <si>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</si>
  <si>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</si>
  <si>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</si>
  <si>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</si>
  <si>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</si>
  <si>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20/07/2022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</si>
  <si>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</si>
  <si>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</si>
  <si>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</si>
  <si>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</si>
  <si>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</si>
  <si>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</si>
  <si>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</si>
  <si>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</si>
  <si>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</si>
  <si>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</si>
  <si>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</si>
  <si>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22/07/2022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</si>
  <si>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</si>
  <si>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</si>
  <si>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</si>
  <si>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</si>
  <si>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</si>
  <si>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</si>
  <si>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</si>
  <si>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</si>
  <si>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</si>
  <si>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25/07/2022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</si>
  <si>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</si>
  <si>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</si>
  <si>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</si>
  <si>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</si>
  <si>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</si>
  <si>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</si>
  <si>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</si>
  <si>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</si>
  <si>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</si>
  <si>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</si>
  <si>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</si>
  <si>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</si>
  <si>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</si>
  <si>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</si>
  <si>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</si>
  <si>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</si>
  <si>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</si>
  <si>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</si>
  <si>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</si>
  <si>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</si>
  <si>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</si>
  <si>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28/07/2022</t>
  </si>
  <si>
    <t>3442</t>
  </si>
  <si>
    <t>3443</t>
  </si>
  <si>
    <t>29/07/2022</t>
  </si>
  <si>
    <t>3444</t>
  </si>
  <si>
    <t>3445</t>
  </si>
  <si>
    <t>3446</t>
  </si>
  <si>
    <t>3447</t>
  </si>
  <si>
    <t>3449</t>
  </si>
  <si>
    <t>3448</t>
  </si>
  <si>
    <t>30/07/2022</t>
  </si>
  <si>
    <t>3497</t>
  </si>
  <si>
    <t>06141104780023</t>
  </si>
  <si>
    <t>COPLASA S.A DE C.V.</t>
  </si>
  <si>
    <t>05/07/2022</t>
  </si>
  <si>
    <t>15/07/2022</t>
  </si>
  <si>
    <t>14/07/2022</t>
  </si>
  <si>
    <t>19/07/2022</t>
  </si>
  <si>
    <t>21/07/2022</t>
  </si>
  <si>
    <t>06142807810010</t>
  </si>
  <si>
    <t>TRANVA S.A DE C.V.</t>
  </si>
  <si>
    <t>26/07/2022</t>
  </si>
  <si>
    <t>27/07/2022</t>
  </si>
  <si>
    <t>05</t>
  </si>
  <si>
    <t>09</t>
  </si>
  <si>
    <t>19</t>
  </si>
  <si>
    <t>27</t>
  </si>
  <si>
    <t>29</t>
  </si>
  <si>
    <t>07/07/2022</t>
  </si>
  <si>
    <t>09/07/2022</t>
  </si>
  <si>
    <t>12/07/2022</t>
  </si>
  <si>
    <t>16/07/2022</t>
  </si>
  <si>
    <t>501</t>
  </si>
  <si>
    <t>460</t>
  </si>
  <si>
    <t>605</t>
  </si>
  <si>
    <t>740</t>
  </si>
  <si>
    <t>22SD000E</t>
  </si>
  <si>
    <t>194</t>
  </si>
  <si>
    <t>109</t>
  </si>
  <si>
    <t>37</t>
  </si>
  <si>
    <t>807</t>
  </si>
  <si>
    <t>814</t>
  </si>
  <si>
    <t>549</t>
  </si>
  <si>
    <t>81</t>
  </si>
  <si>
    <t>AGOSTO</t>
  </si>
  <si>
    <t>31/08/2022</t>
  </si>
  <si>
    <t>3645</t>
  </si>
  <si>
    <t>3644</t>
  </si>
  <si>
    <t>3643</t>
  </si>
  <si>
    <t>3642</t>
  </si>
  <si>
    <t>3641</t>
  </si>
  <si>
    <t>3640</t>
  </si>
  <si>
    <t>30/08/2022</t>
  </si>
  <si>
    <t>3639</t>
  </si>
  <si>
    <t>3638</t>
  </si>
  <si>
    <t>3637</t>
  </si>
  <si>
    <t>3636</t>
  </si>
  <si>
    <t>3635</t>
  </si>
  <si>
    <t>3634</t>
  </si>
  <si>
    <t>3633</t>
  </si>
  <si>
    <t>29/08/2022</t>
  </si>
  <si>
    <t>3632</t>
  </si>
  <si>
    <t>3631</t>
  </si>
  <si>
    <t>3630</t>
  </si>
  <si>
    <t>3629</t>
  </si>
  <si>
    <t>3628</t>
  </si>
  <si>
    <t>3627</t>
  </si>
  <si>
    <t>3626</t>
  </si>
  <si>
    <t>3625</t>
  </si>
  <si>
    <t>3624</t>
  </si>
  <si>
    <t>3623</t>
  </si>
  <si>
    <t>27/08/2022</t>
  </si>
  <si>
    <t>3622</t>
  </si>
  <si>
    <t>3621</t>
  </si>
  <si>
    <t>3620</t>
  </si>
  <si>
    <t>3619</t>
  </si>
  <si>
    <t>26/08/2022</t>
  </si>
  <si>
    <t>3618</t>
  </si>
  <si>
    <t>3617</t>
  </si>
  <si>
    <t>3616</t>
  </si>
  <si>
    <t>3615</t>
  </si>
  <si>
    <t>3614</t>
  </si>
  <si>
    <t>3613</t>
  </si>
  <si>
    <t>25/08/2022</t>
  </si>
  <si>
    <t>3612</t>
  </si>
  <si>
    <t>3611</t>
  </si>
  <si>
    <t>3610</t>
  </si>
  <si>
    <t>3609</t>
  </si>
  <si>
    <t>3608</t>
  </si>
  <si>
    <t>3607</t>
  </si>
  <si>
    <t>3606</t>
  </si>
  <si>
    <t>3605</t>
  </si>
  <si>
    <t>3604</t>
  </si>
  <si>
    <t>3603</t>
  </si>
  <si>
    <t>3602</t>
  </si>
  <si>
    <t>06032407751016</t>
  </si>
  <si>
    <t xml:space="preserve">PANIAGUA AGUILAR, MILTON RAFAEL </t>
  </si>
  <si>
    <t>3601</t>
  </si>
  <si>
    <t>24/08/2022</t>
  </si>
  <si>
    <t>3600</t>
  </si>
  <si>
    <t>3599</t>
  </si>
  <si>
    <t>3598</t>
  </si>
  <si>
    <t>3797</t>
  </si>
  <si>
    <t>3596</t>
  </si>
  <si>
    <t>3595</t>
  </si>
  <si>
    <t>3594</t>
  </si>
  <si>
    <t>3593</t>
  </si>
  <si>
    <t>3592</t>
  </si>
  <si>
    <t>23/08/2022</t>
  </si>
  <si>
    <t>3591</t>
  </si>
  <si>
    <t>3590</t>
  </si>
  <si>
    <t>3589</t>
  </si>
  <si>
    <t>3588</t>
  </si>
  <si>
    <t>3587</t>
  </si>
  <si>
    <t>3586</t>
  </si>
  <si>
    <t>3585</t>
  </si>
  <si>
    <t>3584</t>
  </si>
  <si>
    <t>3583</t>
  </si>
  <si>
    <t>3582</t>
  </si>
  <si>
    <t>3581</t>
  </si>
  <si>
    <t>3580</t>
  </si>
  <si>
    <t>22/08/2022</t>
  </si>
  <si>
    <t>3579</t>
  </si>
  <si>
    <t>3578</t>
  </si>
  <si>
    <t>3577</t>
  </si>
  <si>
    <t>3576</t>
  </si>
  <si>
    <t>3575</t>
  </si>
  <si>
    <t>3574</t>
  </si>
  <si>
    <t>3573</t>
  </si>
  <si>
    <t>3572</t>
  </si>
  <si>
    <t>20/08/2022</t>
  </si>
  <si>
    <t>3571</t>
  </si>
  <si>
    <t>3570</t>
  </si>
  <si>
    <t>3569</t>
  </si>
  <si>
    <t>3568</t>
  </si>
  <si>
    <t>19/08/2022</t>
  </si>
  <si>
    <t>3567</t>
  </si>
  <si>
    <t>3565</t>
  </si>
  <si>
    <t>3566</t>
  </si>
  <si>
    <t>3564</t>
  </si>
  <si>
    <t>3563</t>
  </si>
  <si>
    <t>3562</t>
  </si>
  <si>
    <t>3561</t>
  </si>
  <si>
    <t>3560</t>
  </si>
  <si>
    <t>3559</t>
  </si>
  <si>
    <t>3558</t>
  </si>
  <si>
    <t>3557</t>
  </si>
  <si>
    <t>3556</t>
  </si>
  <si>
    <t>3555</t>
  </si>
  <si>
    <t>18/08/2022</t>
  </si>
  <si>
    <t>3554</t>
  </si>
  <si>
    <t>3553</t>
  </si>
  <si>
    <t>3552</t>
  </si>
  <si>
    <t>3551</t>
  </si>
  <si>
    <t>3550</t>
  </si>
  <si>
    <t>3549</t>
  </si>
  <si>
    <t>06142409131061</t>
  </si>
  <si>
    <t>MULTISERVICIOS FER, S.A DE C.V.</t>
  </si>
  <si>
    <t>3548</t>
  </si>
  <si>
    <t>3547</t>
  </si>
  <si>
    <t>3546</t>
  </si>
  <si>
    <t>3545</t>
  </si>
  <si>
    <t>3544</t>
  </si>
  <si>
    <t>3543</t>
  </si>
  <si>
    <t>17/08/2022</t>
  </si>
  <si>
    <t>3542</t>
  </si>
  <si>
    <t>3541</t>
  </si>
  <si>
    <t>3540</t>
  </si>
  <si>
    <t>3539</t>
  </si>
  <si>
    <t>3538</t>
  </si>
  <si>
    <t>16/08/2022</t>
  </si>
  <si>
    <t>3537</t>
  </si>
  <si>
    <t>3536</t>
  </si>
  <si>
    <t>3535</t>
  </si>
  <si>
    <t>3534</t>
  </si>
  <si>
    <t>3533</t>
  </si>
  <si>
    <t>3532</t>
  </si>
  <si>
    <t>3531</t>
  </si>
  <si>
    <t>15/08/2022</t>
  </si>
  <si>
    <t>3530</t>
  </si>
  <si>
    <t>3529</t>
  </si>
  <si>
    <t>3528</t>
  </si>
  <si>
    <t>3527</t>
  </si>
  <si>
    <t>3526</t>
  </si>
  <si>
    <t>3525</t>
  </si>
  <si>
    <t>3524</t>
  </si>
  <si>
    <t>3523</t>
  </si>
  <si>
    <t>3522</t>
  </si>
  <si>
    <t>3521</t>
  </si>
  <si>
    <t>3520</t>
  </si>
  <si>
    <t>3519</t>
  </si>
  <si>
    <t>3518</t>
  </si>
  <si>
    <t>3517</t>
  </si>
  <si>
    <t>3516</t>
  </si>
  <si>
    <t>3515</t>
  </si>
  <si>
    <t>3514</t>
  </si>
  <si>
    <t>3513</t>
  </si>
  <si>
    <t>3512</t>
  </si>
  <si>
    <t>3511</t>
  </si>
  <si>
    <t>13/08/2022</t>
  </si>
  <si>
    <t>3510</t>
  </si>
  <si>
    <t>3509</t>
  </si>
  <si>
    <t>3508</t>
  </si>
  <si>
    <t>3507</t>
  </si>
  <si>
    <t>12/08/2022</t>
  </si>
  <si>
    <t>3506</t>
  </si>
  <si>
    <t>3505</t>
  </si>
  <si>
    <t>3504</t>
  </si>
  <si>
    <t>3503</t>
  </si>
  <si>
    <t>3502</t>
  </si>
  <si>
    <t>11/08/2022</t>
  </si>
  <si>
    <t>3501</t>
  </si>
  <si>
    <t>3500</t>
  </si>
  <si>
    <t>3499</t>
  </si>
  <si>
    <t>3498</t>
  </si>
  <si>
    <t>10/08/2022</t>
  </si>
  <si>
    <t>3496</t>
  </si>
  <si>
    <t>3495</t>
  </si>
  <si>
    <t>3494</t>
  </si>
  <si>
    <t>3493</t>
  </si>
  <si>
    <t>3491</t>
  </si>
  <si>
    <t>3490</t>
  </si>
  <si>
    <t>3489</t>
  </si>
  <si>
    <t>3483</t>
  </si>
  <si>
    <t>3487</t>
  </si>
  <si>
    <t>3486</t>
  </si>
  <si>
    <t>3485</t>
  </si>
  <si>
    <t>3484</t>
  </si>
  <si>
    <t>09/08/2022</t>
  </si>
  <si>
    <t>3482</t>
  </si>
  <si>
    <t>3481</t>
  </si>
  <si>
    <t>3480</t>
  </si>
  <si>
    <t>3479</t>
  </si>
  <si>
    <t>08/08/2022</t>
  </si>
  <si>
    <t>3478</t>
  </si>
  <si>
    <t>3477</t>
  </si>
  <si>
    <t>3476</t>
  </si>
  <si>
    <t>3475</t>
  </si>
  <si>
    <t>3474</t>
  </si>
  <si>
    <t>3473</t>
  </si>
  <si>
    <t>3472</t>
  </si>
  <si>
    <t>3471</t>
  </si>
  <si>
    <t>3470</t>
  </si>
  <si>
    <t>3469</t>
  </si>
  <si>
    <t>04/08/2022</t>
  </si>
  <si>
    <t>3468</t>
  </si>
  <si>
    <t>3467</t>
  </si>
  <si>
    <t>3466</t>
  </si>
  <si>
    <t>3465</t>
  </si>
  <si>
    <t>3464</t>
  </si>
  <si>
    <t>03/08/2022</t>
  </si>
  <si>
    <t>3463</t>
  </si>
  <si>
    <t>SANCHES DE CARCAMO, MONICA LILIANA</t>
  </si>
  <si>
    <t>022836516</t>
  </si>
  <si>
    <t>3462</t>
  </si>
  <si>
    <t xml:space="preserve">RAFAEL GERARDO CACERES CHAVEZ </t>
  </si>
  <si>
    <t>026946509</t>
  </si>
  <si>
    <t>3461</t>
  </si>
  <si>
    <t>3460</t>
  </si>
  <si>
    <t>3459</t>
  </si>
  <si>
    <t>02/08/2022</t>
  </si>
  <si>
    <t>3458</t>
  </si>
  <si>
    <t>3457</t>
  </si>
  <si>
    <t>06140207081025</t>
  </si>
  <si>
    <t>DAMA, S.A DE C.V.</t>
  </si>
  <si>
    <t>3456</t>
  </si>
  <si>
    <t>3455</t>
  </si>
  <si>
    <t>06142211161085</t>
  </si>
  <si>
    <t>AVICOLA MEJIA, S.A DE C.V.</t>
  </si>
  <si>
    <t>3454</t>
  </si>
  <si>
    <t>01/08/2022</t>
  </si>
  <si>
    <t>3453</t>
  </si>
  <si>
    <t>3452</t>
  </si>
  <si>
    <t>3451</t>
  </si>
  <si>
    <t>3450</t>
  </si>
  <si>
    <t>28/08/2022</t>
  </si>
  <si>
    <t>21/08/2022</t>
  </si>
  <si>
    <t>02101109400013</t>
  </si>
  <si>
    <t xml:space="preserve">JORGE ALBERTO CEA </t>
  </si>
  <si>
    <t>06141204840017</t>
  </si>
  <si>
    <t>RECINOS SCHONBORN S.A DE C.V.</t>
  </si>
  <si>
    <t>14/08/2022</t>
  </si>
  <si>
    <t>14162710661017</t>
  </si>
  <si>
    <t>07/08/2022</t>
  </si>
  <si>
    <t>06141107870011</t>
  </si>
  <si>
    <t>COVI S.A DE C.V.</t>
  </si>
  <si>
    <t>06/08/2022</t>
  </si>
  <si>
    <t>NOVIEMBRE</t>
  </si>
  <si>
    <t>30/11/2022</t>
  </si>
  <si>
    <t>29/11/2022</t>
  </si>
  <si>
    <t>06142805011034</t>
  </si>
  <si>
    <t>REPUESTOS IZALCO S.A DE C.V.</t>
  </si>
  <si>
    <t>28/11/2022</t>
  </si>
  <si>
    <t>27/11/2022</t>
  </si>
  <si>
    <t>06141302201042</t>
  </si>
  <si>
    <t>DGAS EL SALVADOR, S.A DE C.V.</t>
  </si>
  <si>
    <t>26/11/2022</t>
  </si>
  <si>
    <t>25/11/2022</t>
  </si>
  <si>
    <t>24/11/2022</t>
  </si>
  <si>
    <t>06141501850054</t>
  </si>
  <si>
    <t xml:space="preserve">GALVANIS S.A DE C.V </t>
  </si>
  <si>
    <t>23/11/2022</t>
  </si>
  <si>
    <t>22/11/2022</t>
  </si>
  <si>
    <t>05053003771010</t>
  </si>
  <si>
    <t xml:space="preserve">ANABEL DOMINGUEZ DE AVALOS </t>
  </si>
  <si>
    <t>21/11/2022</t>
  </si>
  <si>
    <t>19/11/2022</t>
  </si>
  <si>
    <t>18/11/2022</t>
  </si>
  <si>
    <t>17/11/2022</t>
  </si>
  <si>
    <t>16/11/2022</t>
  </si>
  <si>
    <t>15/11/2022</t>
  </si>
  <si>
    <t>14/11/2022</t>
  </si>
  <si>
    <t>13/11/2022</t>
  </si>
  <si>
    <t>12/11/2022</t>
  </si>
  <si>
    <t>11/11/2022</t>
  </si>
  <si>
    <t>10/11/2022</t>
  </si>
  <si>
    <t>09/11/2022</t>
  </si>
  <si>
    <t>08/11/2022</t>
  </si>
  <si>
    <t>07/11/2022</t>
  </si>
  <si>
    <t>06/11/2022</t>
  </si>
  <si>
    <t>05/11/2022</t>
  </si>
  <si>
    <t>04/11/2022</t>
  </si>
  <si>
    <t>03/11/2022</t>
  </si>
  <si>
    <t>02/11/2022</t>
  </si>
  <si>
    <t>01/11/2022</t>
  </si>
  <si>
    <t>08150103801010</t>
  </si>
  <si>
    <t>JOSE ROBERTO PINEDA HERNANDEZ</t>
  </si>
  <si>
    <t>OCTUBRE</t>
  </si>
  <si>
    <t>13/09/2022</t>
  </si>
  <si>
    <t>27/09/2022</t>
  </si>
  <si>
    <t>28/09/2022</t>
  </si>
  <si>
    <t>30/09/2022</t>
  </si>
  <si>
    <t>06142702061033</t>
  </si>
  <si>
    <t>INVERSIONES FUENTES CASTRO, S.A DE C.V.</t>
  </si>
  <si>
    <t>01/10/2022</t>
  </si>
  <si>
    <t>03/10/2022</t>
  </si>
  <si>
    <t>04/10/2022</t>
  </si>
  <si>
    <t>05/10/2022</t>
  </si>
  <si>
    <t>06/10/2022</t>
  </si>
  <si>
    <t>07/10/2022</t>
  </si>
  <si>
    <t>08/10/2022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</si>
  <si>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</si>
  <si>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</si>
  <si>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</si>
  <si>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</si>
  <si>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</si>
  <si>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</si>
  <si>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</si>
  <si>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</si>
  <si>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</si>
  <si>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</si>
  <si>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</si>
  <si>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</si>
  <si>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</si>
  <si>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</si>
  <si>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</si>
  <si>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</si>
  <si>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06142302770010</t>
  </si>
  <si>
    <t>ALPINA S.A DE C.V.</t>
  </si>
  <si>
    <t>26/10/2022</t>
  </si>
  <si>
    <t>27/10/2022</t>
  </si>
  <si>
    <t>28/10/2022</t>
  </si>
  <si>
    <t>29/10/2022</t>
  </si>
  <si>
    <t>31/10/2022</t>
  </si>
  <si>
    <t>06140510560017</t>
  </si>
  <si>
    <t>PROYECTOS INDUSTRIALES S.A DE C.V.</t>
  </si>
  <si>
    <t>SEPTIEMBRE</t>
  </si>
  <si>
    <t>29/09/2022</t>
  </si>
  <si>
    <t>06142801931023</t>
  </si>
  <si>
    <t>COMERCIAL PORTILLO, S.A DE C.V.</t>
  </si>
  <si>
    <t>26/09/2022</t>
  </si>
  <si>
    <t>06031708540016</t>
  </si>
  <si>
    <t>MARIO ANTONIO NOUBLEAU VALENCIA</t>
  </si>
  <si>
    <t>25/09/2022</t>
  </si>
  <si>
    <t>24/09/2022</t>
  </si>
  <si>
    <t>23/09/2022</t>
  </si>
  <si>
    <t>22/09/2022</t>
  </si>
  <si>
    <t>21/09/2022</t>
  </si>
  <si>
    <t>94832502871017</t>
  </si>
  <si>
    <t xml:space="preserve">MARIA DEL CARMEN GONZALEZ </t>
  </si>
  <si>
    <t>20/09/2022</t>
  </si>
  <si>
    <t>19/09/2022</t>
  </si>
  <si>
    <t>18/09/2022</t>
  </si>
  <si>
    <t>14/09/2022</t>
  </si>
  <si>
    <t>05182910731016</t>
  </si>
  <si>
    <t xml:space="preserve">NARCISO BELTRAN VARGAS </t>
  </si>
  <si>
    <t>12/09/2022</t>
  </si>
  <si>
    <t>10/09/2022</t>
  </si>
  <si>
    <t>09/09/2022</t>
  </si>
  <si>
    <t>06142610981020</t>
  </si>
  <si>
    <t>CHONSA PLASTICOS INDUSTRIAL, S.A DE C.V.</t>
  </si>
  <si>
    <t>08/09/2022</t>
  </si>
  <si>
    <t>07/09/2022</t>
  </si>
  <si>
    <t>06/09/2022</t>
  </si>
  <si>
    <t>05/09/2022</t>
  </si>
  <si>
    <t>05110701831010</t>
  </si>
  <si>
    <t>CESY ARELY PALACIOS</t>
  </si>
  <si>
    <t>02/09/2022</t>
  </si>
  <si>
    <t>01/09/2022</t>
  </si>
  <si>
    <t>4180</t>
  </si>
  <si>
    <t>4179</t>
  </si>
  <si>
    <t>4178</t>
  </si>
  <si>
    <t>4177</t>
  </si>
  <si>
    <t>4176</t>
  </si>
  <si>
    <t>4175</t>
  </si>
  <si>
    <t>4174</t>
  </si>
  <si>
    <t>4173</t>
  </si>
  <si>
    <t>4172</t>
  </si>
  <si>
    <t>4171</t>
  </si>
  <si>
    <t>4170</t>
  </si>
  <si>
    <t>4169</t>
  </si>
  <si>
    <t>4168</t>
  </si>
  <si>
    <t>4167</t>
  </si>
  <si>
    <t>4166</t>
  </si>
  <si>
    <t>4165</t>
  </si>
  <si>
    <t>4164</t>
  </si>
  <si>
    <t>4163</t>
  </si>
  <si>
    <t>4162</t>
  </si>
  <si>
    <t>4161</t>
  </si>
  <si>
    <t>4160</t>
  </si>
  <si>
    <t>4159</t>
  </si>
  <si>
    <t>4158</t>
  </si>
  <si>
    <t>4157</t>
  </si>
  <si>
    <t>4156</t>
  </si>
  <si>
    <t xml:space="preserve">JUAN MARTIR RIVAS </t>
  </si>
  <si>
    <t>032423365</t>
  </si>
  <si>
    <t>4155</t>
  </si>
  <si>
    <t>06141003211058</t>
  </si>
  <si>
    <t>LOGISTICA COMERCIAL WP, S.A DE C.V.</t>
  </si>
  <si>
    <t>4154</t>
  </si>
  <si>
    <t>4153</t>
  </si>
  <si>
    <t>4152</t>
  </si>
  <si>
    <t>4151</t>
  </si>
  <si>
    <t>4150</t>
  </si>
  <si>
    <t>4149</t>
  </si>
  <si>
    <t>4148</t>
  </si>
  <si>
    <t>4147</t>
  </si>
  <si>
    <t>4146</t>
  </si>
  <si>
    <t>4145</t>
  </si>
  <si>
    <t>4144</t>
  </si>
  <si>
    <t>4143</t>
  </si>
  <si>
    <t>4142</t>
  </si>
  <si>
    <t>4141</t>
  </si>
  <si>
    <t>4140</t>
  </si>
  <si>
    <t>4139</t>
  </si>
  <si>
    <t>4138</t>
  </si>
  <si>
    <t>4137</t>
  </si>
  <si>
    <t>4136</t>
  </si>
  <si>
    <t>4135</t>
  </si>
  <si>
    <t>4134</t>
  </si>
  <si>
    <t>4133</t>
  </si>
  <si>
    <t xml:space="preserve">HERMES ANTONIO GUARDADO ALVARENGA </t>
  </si>
  <si>
    <t>009243778</t>
  </si>
  <si>
    <t>4132</t>
  </si>
  <si>
    <t>4131</t>
  </si>
  <si>
    <t>4130</t>
  </si>
  <si>
    <t>4129</t>
  </si>
  <si>
    <t>4128</t>
  </si>
  <si>
    <t>4127</t>
  </si>
  <si>
    <t>4126</t>
  </si>
  <si>
    <t>4125</t>
  </si>
  <si>
    <t>4124</t>
  </si>
  <si>
    <t>4123</t>
  </si>
  <si>
    <t>4122</t>
  </si>
  <si>
    <t>4121</t>
  </si>
  <si>
    <t>03010907741016</t>
  </si>
  <si>
    <t xml:space="preserve">MANUEL DE JESUS AGUIRRE </t>
  </si>
  <si>
    <t>4120</t>
  </si>
  <si>
    <t>4119</t>
  </si>
  <si>
    <t>4118</t>
  </si>
  <si>
    <t>4117</t>
  </si>
  <si>
    <t>4116</t>
  </si>
  <si>
    <t>4115</t>
  </si>
  <si>
    <t>4114</t>
  </si>
  <si>
    <t>4113</t>
  </si>
  <si>
    <t>4112</t>
  </si>
  <si>
    <t>4111</t>
  </si>
  <si>
    <t>4110</t>
  </si>
  <si>
    <t>4109</t>
  </si>
  <si>
    <t>4108</t>
  </si>
  <si>
    <t>4107</t>
  </si>
  <si>
    <t>4106</t>
  </si>
  <si>
    <t>4105</t>
  </si>
  <si>
    <t>4104</t>
  </si>
  <si>
    <t>4103</t>
  </si>
  <si>
    <t>4102</t>
  </si>
  <si>
    <t>4101</t>
  </si>
  <si>
    <t>4100</t>
  </si>
  <si>
    <t>4099</t>
  </si>
  <si>
    <t>4098</t>
  </si>
  <si>
    <t>4097</t>
  </si>
  <si>
    <t>4096</t>
  </si>
  <si>
    <t>4095</t>
  </si>
  <si>
    <t>4094</t>
  </si>
  <si>
    <t>4093</t>
  </si>
  <si>
    <t>4092</t>
  </si>
  <si>
    <t>4091</t>
  </si>
  <si>
    <t>4090</t>
  </si>
  <si>
    <t>4089</t>
  </si>
  <si>
    <t>4088</t>
  </si>
  <si>
    <t>4087</t>
  </si>
  <si>
    <t>4086</t>
  </si>
  <si>
    <t>4085</t>
  </si>
  <si>
    <t>4084</t>
  </si>
  <si>
    <t>4083</t>
  </si>
  <si>
    <t>4082</t>
  </si>
  <si>
    <t>4081</t>
  </si>
  <si>
    <t>4080</t>
  </si>
  <si>
    <t>4079</t>
  </si>
  <si>
    <t>4078</t>
  </si>
  <si>
    <t>4077</t>
  </si>
  <si>
    <t>4076</t>
  </si>
  <si>
    <t>4075</t>
  </si>
  <si>
    <t>4074</t>
  </si>
  <si>
    <t>4073</t>
  </si>
  <si>
    <t>4072</t>
  </si>
  <si>
    <t>4071</t>
  </si>
  <si>
    <t>4070</t>
  </si>
  <si>
    <t>4069</t>
  </si>
  <si>
    <t>4068</t>
  </si>
  <si>
    <t>4067</t>
  </si>
  <si>
    <t>4066</t>
  </si>
  <si>
    <t>4065</t>
  </si>
  <si>
    <t>4064</t>
  </si>
  <si>
    <t>4063</t>
  </si>
  <si>
    <t>4062</t>
  </si>
  <si>
    <t>4061</t>
  </si>
  <si>
    <t>4060</t>
  </si>
  <si>
    <t>4059</t>
  </si>
  <si>
    <t>4058</t>
  </si>
  <si>
    <t>4057</t>
  </si>
  <si>
    <t>4056</t>
  </si>
  <si>
    <t>4055</t>
  </si>
  <si>
    <t>4054</t>
  </si>
  <si>
    <t>4053</t>
  </si>
  <si>
    <t>4052</t>
  </si>
  <si>
    <t>4051</t>
  </si>
  <si>
    <t>4050</t>
  </si>
  <si>
    <t>4049</t>
  </si>
  <si>
    <t>4048</t>
  </si>
  <si>
    <t>4047</t>
  </si>
  <si>
    <t>4046</t>
  </si>
  <si>
    <t>4045</t>
  </si>
  <si>
    <t>4044</t>
  </si>
  <si>
    <t>4043</t>
  </si>
  <si>
    <t>4042</t>
  </si>
  <si>
    <t>4041</t>
  </si>
  <si>
    <t>4040</t>
  </si>
  <si>
    <t>4039</t>
  </si>
  <si>
    <t>4038</t>
  </si>
  <si>
    <t>4037</t>
  </si>
  <si>
    <t>4036</t>
  </si>
  <si>
    <t>4035</t>
  </si>
  <si>
    <t>4034</t>
  </si>
  <si>
    <t>4033</t>
  </si>
  <si>
    <t>06141301981080</t>
  </si>
  <si>
    <t>CRETA, S.A DE C.V.</t>
  </si>
  <si>
    <t>4032</t>
  </si>
  <si>
    <t>4031</t>
  </si>
  <si>
    <t>4030</t>
  </si>
  <si>
    <t>4029</t>
  </si>
  <si>
    <t>4028</t>
  </si>
  <si>
    <t>4027</t>
  </si>
  <si>
    <t>4026</t>
  </si>
  <si>
    <t>4025</t>
  </si>
  <si>
    <t>4024</t>
  </si>
  <si>
    <t>4023</t>
  </si>
  <si>
    <t>4022</t>
  </si>
  <si>
    <t>4021</t>
  </si>
  <si>
    <t>4020</t>
  </si>
  <si>
    <t>4019</t>
  </si>
  <si>
    <t>4018</t>
  </si>
  <si>
    <t>4017</t>
  </si>
  <si>
    <t>4016</t>
  </si>
  <si>
    <t>4015</t>
  </si>
  <si>
    <t>4014</t>
  </si>
  <si>
    <t>4013</t>
  </si>
  <si>
    <t>4012</t>
  </si>
  <si>
    <t>4011</t>
  </si>
  <si>
    <t>4010</t>
  </si>
  <si>
    <t>4009</t>
  </si>
  <si>
    <t>4008</t>
  </si>
  <si>
    <t>4007</t>
  </si>
  <si>
    <t>3804</t>
  </si>
  <si>
    <t>3803</t>
  </si>
  <si>
    <t>3802</t>
  </si>
  <si>
    <t>3801</t>
  </si>
  <si>
    <t>3800</t>
  </si>
  <si>
    <t>3799</t>
  </si>
  <si>
    <t>3812</t>
  </si>
  <si>
    <t>3811</t>
  </si>
  <si>
    <t>3810</t>
  </si>
  <si>
    <t>3809</t>
  </si>
  <si>
    <t>3808</t>
  </si>
  <si>
    <t>3807</t>
  </si>
  <si>
    <t>3806</t>
  </si>
  <si>
    <t>3805</t>
  </si>
  <si>
    <t>3819</t>
  </si>
  <si>
    <t>3818</t>
  </si>
  <si>
    <t>3817</t>
  </si>
  <si>
    <t>3816</t>
  </si>
  <si>
    <t>3815</t>
  </si>
  <si>
    <t>3814</t>
  </si>
  <si>
    <t>3813</t>
  </si>
  <si>
    <t>3831</t>
  </si>
  <si>
    <t>3830</t>
  </si>
  <si>
    <t>3829</t>
  </si>
  <si>
    <t>3828</t>
  </si>
  <si>
    <t>3827</t>
  </si>
  <si>
    <t>3826</t>
  </si>
  <si>
    <t>3825</t>
  </si>
  <si>
    <t>3824</t>
  </si>
  <si>
    <t>3823</t>
  </si>
  <si>
    <t>3822</t>
  </si>
  <si>
    <t>3821</t>
  </si>
  <si>
    <t>3820</t>
  </si>
  <si>
    <t>3838</t>
  </si>
  <si>
    <t>3837</t>
  </si>
  <si>
    <t>3836</t>
  </si>
  <si>
    <t>3835</t>
  </si>
  <si>
    <t>3834</t>
  </si>
  <si>
    <t>3833</t>
  </si>
  <si>
    <t>3832</t>
  </si>
  <si>
    <t>3843</t>
  </si>
  <si>
    <t>06141603891028</t>
  </si>
  <si>
    <t>SERDI S.A DE C.V.</t>
  </si>
  <si>
    <t>3842</t>
  </si>
  <si>
    <t xml:space="preserve">ALFARO VILLEDA, RAUL AMILCAR </t>
  </si>
  <si>
    <t>005564708</t>
  </si>
  <si>
    <t>3841</t>
  </si>
  <si>
    <t>3840</t>
  </si>
  <si>
    <t>3846</t>
  </si>
  <si>
    <t>3845</t>
  </si>
  <si>
    <t>3844</t>
  </si>
  <si>
    <t>3851</t>
  </si>
  <si>
    <t>3850</t>
  </si>
  <si>
    <t>3849</t>
  </si>
  <si>
    <t>3848</t>
  </si>
  <si>
    <t>3847</t>
  </si>
  <si>
    <t>3856</t>
  </si>
  <si>
    <t>3855</t>
  </si>
  <si>
    <t>3854</t>
  </si>
  <si>
    <t>3853</t>
  </si>
  <si>
    <t>3852</t>
  </si>
  <si>
    <t>3868</t>
  </si>
  <si>
    <t>3867</t>
  </si>
  <si>
    <t>3866</t>
  </si>
  <si>
    <t>3865</t>
  </si>
  <si>
    <t>3864</t>
  </si>
  <si>
    <t>3863</t>
  </si>
  <si>
    <t>3862</t>
  </si>
  <si>
    <t>3861</t>
  </si>
  <si>
    <t>3860</t>
  </si>
  <si>
    <t>3859</t>
  </si>
  <si>
    <t>3858</t>
  </si>
  <si>
    <t>3857</t>
  </si>
  <si>
    <t>3881</t>
  </si>
  <si>
    <t>3880</t>
  </si>
  <si>
    <t>3879</t>
  </si>
  <si>
    <t>3878</t>
  </si>
  <si>
    <t>3877</t>
  </si>
  <si>
    <t>3876</t>
  </si>
  <si>
    <t>3875</t>
  </si>
  <si>
    <t>3874</t>
  </si>
  <si>
    <t>3873</t>
  </si>
  <si>
    <t>3872</t>
  </si>
  <si>
    <t>3871</t>
  </si>
  <si>
    <t>3870</t>
  </si>
  <si>
    <t>3869</t>
  </si>
  <si>
    <t>3889</t>
  </si>
  <si>
    <t>3888</t>
  </si>
  <si>
    <t>3887</t>
  </si>
  <si>
    <t>3886</t>
  </si>
  <si>
    <t>3885</t>
  </si>
  <si>
    <t>3884</t>
  </si>
  <si>
    <t>3883</t>
  </si>
  <si>
    <t>3882</t>
  </si>
  <si>
    <t>3892</t>
  </si>
  <si>
    <t>3891</t>
  </si>
  <si>
    <t>3890</t>
  </si>
  <si>
    <t>3903</t>
  </si>
  <si>
    <t>3902</t>
  </si>
  <si>
    <t>3901</t>
  </si>
  <si>
    <t>3900</t>
  </si>
  <si>
    <t>3899</t>
  </si>
  <si>
    <t>3898</t>
  </si>
  <si>
    <t>06142502211049</t>
  </si>
  <si>
    <t>CARS CENTER, S.A DE C.V.</t>
  </si>
  <si>
    <t>3897</t>
  </si>
  <si>
    <t>3896</t>
  </si>
  <si>
    <t>3895</t>
  </si>
  <si>
    <t>3894</t>
  </si>
  <si>
    <t>3893</t>
  </si>
  <si>
    <t>3910</t>
  </si>
  <si>
    <t>3909</t>
  </si>
  <si>
    <t>3908</t>
  </si>
  <si>
    <t>3907</t>
  </si>
  <si>
    <t>3906</t>
  </si>
  <si>
    <t>3905</t>
  </si>
  <si>
    <t>3904</t>
  </si>
  <si>
    <t>3919</t>
  </si>
  <si>
    <t>3918</t>
  </si>
  <si>
    <t>3917</t>
  </si>
  <si>
    <t>3916</t>
  </si>
  <si>
    <t>3915</t>
  </si>
  <si>
    <t>3914</t>
  </si>
  <si>
    <t>3913</t>
  </si>
  <si>
    <t>3912</t>
  </si>
  <si>
    <t>3911</t>
  </si>
  <si>
    <t>3928</t>
  </si>
  <si>
    <t>3927</t>
  </si>
  <si>
    <t>3926</t>
  </si>
  <si>
    <t>3925</t>
  </si>
  <si>
    <t>3924</t>
  </si>
  <si>
    <t>3923</t>
  </si>
  <si>
    <t>ISAAC BATREZ</t>
  </si>
  <si>
    <t>016777673</t>
  </si>
  <si>
    <t>3922</t>
  </si>
  <si>
    <t>3921</t>
  </si>
  <si>
    <t>3920</t>
  </si>
  <si>
    <t>3945</t>
  </si>
  <si>
    <t>3944</t>
  </si>
  <si>
    <t>3943</t>
  </si>
  <si>
    <t>3942</t>
  </si>
  <si>
    <t>3941</t>
  </si>
  <si>
    <t>3940</t>
  </si>
  <si>
    <t>3939</t>
  </si>
  <si>
    <t>3938</t>
  </si>
  <si>
    <t>3937</t>
  </si>
  <si>
    <t>3936</t>
  </si>
  <si>
    <t>3935</t>
  </si>
  <si>
    <t>3934</t>
  </si>
  <si>
    <t>3933</t>
  </si>
  <si>
    <t>3932</t>
  </si>
  <si>
    <t>3931</t>
  </si>
  <si>
    <t>3930</t>
  </si>
  <si>
    <t>3929</t>
  </si>
  <si>
    <t>3950</t>
  </si>
  <si>
    <t>3949</t>
  </si>
  <si>
    <t>3948</t>
  </si>
  <si>
    <t>3947</t>
  </si>
  <si>
    <t>3946</t>
  </si>
  <si>
    <t>3970</t>
  </si>
  <si>
    <t>3969</t>
  </si>
  <si>
    <t>3968</t>
  </si>
  <si>
    <t>3967</t>
  </si>
  <si>
    <t>3966</t>
  </si>
  <si>
    <t>3965</t>
  </si>
  <si>
    <t>3964</t>
  </si>
  <si>
    <t>3963</t>
  </si>
  <si>
    <t>3962</t>
  </si>
  <si>
    <t>3961</t>
  </si>
  <si>
    <t>3960</t>
  </si>
  <si>
    <t>3959</t>
  </si>
  <si>
    <t>3958</t>
  </si>
  <si>
    <t>3957</t>
  </si>
  <si>
    <t>3956</t>
  </si>
  <si>
    <t>3955</t>
  </si>
  <si>
    <t>3954</t>
  </si>
  <si>
    <t>3953</t>
  </si>
  <si>
    <t>3952</t>
  </si>
  <si>
    <t>3951</t>
  </si>
  <si>
    <t>3981</t>
  </si>
  <si>
    <t>3980</t>
  </si>
  <si>
    <t>3979</t>
  </si>
  <si>
    <t>3978</t>
  </si>
  <si>
    <t>3977</t>
  </si>
  <si>
    <t>3976</t>
  </si>
  <si>
    <t>3975</t>
  </si>
  <si>
    <t>3974</t>
  </si>
  <si>
    <t>3973</t>
  </si>
  <si>
    <t>3972</t>
  </si>
  <si>
    <t>3971</t>
  </si>
  <si>
    <t>3985</t>
  </si>
  <si>
    <t>3983</t>
  </si>
  <si>
    <t>3984</t>
  </si>
  <si>
    <t>3982</t>
  </si>
  <si>
    <t>3997</t>
  </si>
  <si>
    <t>3995</t>
  </si>
  <si>
    <t>3994</t>
  </si>
  <si>
    <t>3993</t>
  </si>
  <si>
    <t>3992</t>
  </si>
  <si>
    <t>3991</t>
  </si>
  <si>
    <t>3990</t>
  </si>
  <si>
    <t>3989</t>
  </si>
  <si>
    <t>014026776</t>
  </si>
  <si>
    <t>3988</t>
  </si>
  <si>
    <t>3987</t>
  </si>
  <si>
    <t>3986</t>
  </si>
  <si>
    <t>4000</t>
  </si>
  <si>
    <t>3999</t>
  </si>
  <si>
    <t>3998</t>
  </si>
  <si>
    <t>4006</t>
  </si>
  <si>
    <t>4005</t>
  </si>
  <si>
    <t>4004</t>
  </si>
  <si>
    <t>4003</t>
  </si>
  <si>
    <t>4002</t>
  </si>
  <si>
    <t>4001</t>
  </si>
  <si>
    <t>3654</t>
  </si>
  <si>
    <t>3653</t>
  </si>
  <si>
    <t>3652</t>
  </si>
  <si>
    <t>3651</t>
  </si>
  <si>
    <t>3650</t>
  </si>
  <si>
    <t>3649</t>
  </si>
  <si>
    <t>3648</t>
  </si>
  <si>
    <t>3647</t>
  </si>
  <si>
    <t>3646</t>
  </si>
  <si>
    <t>3663</t>
  </si>
  <si>
    <t>3662</t>
  </si>
  <si>
    <t>3661</t>
  </si>
  <si>
    <t>3660</t>
  </si>
  <si>
    <t>3659</t>
  </si>
  <si>
    <t>BELTRAN VARGAS, NARCISO</t>
  </si>
  <si>
    <t>3658</t>
  </si>
  <si>
    <t>3657</t>
  </si>
  <si>
    <t>3656</t>
  </si>
  <si>
    <t>3655</t>
  </si>
  <si>
    <t>3677</t>
  </si>
  <si>
    <t>3676</t>
  </si>
  <si>
    <t>3675</t>
  </si>
  <si>
    <t>3674</t>
  </si>
  <si>
    <t>3673</t>
  </si>
  <si>
    <t>3672</t>
  </si>
  <si>
    <t>3671</t>
  </si>
  <si>
    <t>3670</t>
  </si>
  <si>
    <t>3669</t>
  </si>
  <si>
    <t>05151401211027</t>
  </si>
  <si>
    <t>L.M.F, S.A DE C.V.</t>
  </si>
  <si>
    <t>3668</t>
  </si>
  <si>
    <t>3667</t>
  </si>
  <si>
    <t>3666</t>
  </si>
  <si>
    <t>3665</t>
  </si>
  <si>
    <t>3664</t>
  </si>
  <si>
    <t>3683</t>
  </si>
  <si>
    <t>3682</t>
  </si>
  <si>
    <t>3681</t>
  </si>
  <si>
    <t>3680</t>
  </si>
  <si>
    <t>3679</t>
  </si>
  <si>
    <t>3678</t>
  </si>
  <si>
    <t>3698</t>
  </si>
  <si>
    <t>LOPEZ ESCOBAR, MILTON WILFREDO</t>
  </si>
  <si>
    <t>004941567</t>
  </si>
  <si>
    <t>3697</t>
  </si>
  <si>
    <t>3696</t>
  </si>
  <si>
    <t>3695</t>
  </si>
  <si>
    <t>3694</t>
  </si>
  <si>
    <t>3693</t>
  </si>
  <si>
    <t>3692</t>
  </si>
  <si>
    <t>3691</t>
  </si>
  <si>
    <t>3690</t>
  </si>
  <si>
    <t>3689</t>
  </si>
  <si>
    <t>3688</t>
  </si>
  <si>
    <t>3687</t>
  </si>
  <si>
    <t>3686</t>
  </si>
  <si>
    <t>3685</t>
  </si>
  <si>
    <t>3684</t>
  </si>
  <si>
    <t>3703</t>
  </si>
  <si>
    <t>3702</t>
  </si>
  <si>
    <t>3701</t>
  </si>
  <si>
    <t>3700</t>
  </si>
  <si>
    <t>3699</t>
  </si>
  <si>
    <t>3709</t>
  </si>
  <si>
    <t>3708</t>
  </si>
  <si>
    <t>3707</t>
  </si>
  <si>
    <t>3706</t>
  </si>
  <si>
    <t>3705</t>
  </si>
  <si>
    <t>3704</t>
  </si>
  <si>
    <t>3711</t>
  </si>
  <si>
    <t>3710</t>
  </si>
  <si>
    <t>3712</t>
  </si>
  <si>
    <t>3721</t>
  </si>
  <si>
    <t>3720</t>
  </si>
  <si>
    <t>3719</t>
  </si>
  <si>
    <t>3718</t>
  </si>
  <si>
    <t>3717</t>
  </si>
  <si>
    <t>3716</t>
  </si>
  <si>
    <t>3715</t>
  </si>
  <si>
    <t>3714</t>
  </si>
  <si>
    <t>3713</t>
  </si>
  <si>
    <t>3732</t>
  </si>
  <si>
    <t>3731</t>
  </si>
  <si>
    <t>3730</t>
  </si>
  <si>
    <t>3729</t>
  </si>
  <si>
    <t>3728</t>
  </si>
  <si>
    <t>3727</t>
  </si>
  <si>
    <t>3726</t>
  </si>
  <si>
    <t>3725</t>
  </si>
  <si>
    <t>3724</t>
  </si>
  <si>
    <t>3723</t>
  </si>
  <si>
    <t>17/09/2022</t>
  </si>
  <si>
    <t>3734</t>
  </si>
  <si>
    <t>05031001721020</t>
  </si>
  <si>
    <t>ANA LUZ PORTILLO GONZALEZ</t>
  </si>
  <si>
    <t>3733</t>
  </si>
  <si>
    <t>3741</t>
  </si>
  <si>
    <t>3740</t>
  </si>
  <si>
    <t>3739</t>
  </si>
  <si>
    <t>3738</t>
  </si>
  <si>
    <t>3737</t>
  </si>
  <si>
    <t>3736</t>
  </si>
  <si>
    <t>3735</t>
  </si>
  <si>
    <t>3749</t>
  </si>
  <si>
    <t>3748</t>
  </si>
  <si>
    <t>3747</t>
  </si>
  <si>
    <t>3746</t>
  </si>
  <si>
    <t>06142604191034</t>
  </si>
  <si>
    <t xml:space="preserve">GONZALEZ Y ROQUE AUTO SERVICE </t>
  </si>
  <si>
    <t>3745</t>
  </si>
  <si>
    <t>06140305211042</t>
  </si>
  <si>
    <t>CONSTRUCTORA ASC, S.A DE C.V.</t>
  </si>
  <si>
    <t>3744</t>
  </si>
  <si>
    <t>3743</t>
  </si>
  <si>
    <t>3742</t>
  </si>
  <si>
    <t>3753</t>
  </si>
  <si>
    <t>3752</t>
  </si>
  <si>
    <t>3751</t>
  </si>
  <si>
    <t>3750</t>
  </si>
  <si>
    <t>3762</t>
  </si>
  <si>
    <t>3761</t>
  </si>
  <si>
    <t>3760</t>
  </si>
  <si>
    <t>3759</t>
  </si>
  <si>
    <t>3758</t>
  </si>
  <si>
    <t>3757</t>
  </si>
  <si>
    <t>3756</t>
  </si>
  <si>
    <t>3755</t>
  </si>
  <si>
    <t>3754</t>
  </si>
  <si>
    <t>3768</t>
  </si>
  <si>
    <t>3769</t>
  </si>
  <si>
    <t>3767</t>
  </si>
  <si>
    <t>3766</t>
  </si>
  <si>
    <t>3765</t>
  </si>
  <si>
    <t>3764</t>
  </si>
  <si>
    <t>3763</t>
  </si>
  <si>
    <t>3772</t>
  </si>
  <si>
    <t>3771</t>
  </si>
  <si>
    <t>3770</t>
  </si>
  <si>
    <t>3784</t>
  </si>
  <si>
    <t>3783</t>
  </si>
  <si>
    <t>3782</t>
  </si>
  <si>
    <t>3781</t>
  </si>
  <si>
    <t>3780</t>
  </si>
  <si>
    <t>3779</t>
  </si>
  <si>
    <t>3778</t>
  </si>
  <si>
    <t>3777</t>
  </si>
  <si>
    <t>3776</t>
  </si>
  <si>
    <t>3775</t>
  </si>
  <si>
    <t>3774</t>
  </si>
  <si>
    <t>3773</t>
  </si>
  <si>
    <t>3788</t>
  </si>
  <si>
    <t>3787</t>
  </si>
  <si>
    <t>3786</t>
  </si>
  <si>
    <t>3785</t>
  </si>
  <si>
    <t>3793</t>
  </si>
  <si>
    <t>3792</t>
  </si>
  <si>
    <t>3791</t>
  </si>
  <si>
    <t>3790</t>
  </si>
  <si>
    <t>3789</t>
  </si>
  <si>
    <t>3798</t>
  </si>
  <si>
    <t>3796</t>
  </si>
  <si>
    <t>3795</t>
  </si>
  <si>
    <t>3794</t>
  </si>
  <si>
    <t>03/09/2022</t>
  </si>
  <si>
    <t>04/09/2022</t>
  </si>
  <si>
    <t>DICIEMBRE</t>
  </si>
  <si>
    <t>01/12/2022</t>
  </si>
  <si>
    <t>02/12/2022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</si>
  <si>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</si>
  <si>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</si>
  <si>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</si>
  <si>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</si>
  <si>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</si>
  <si>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</si>
  <si>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</si>
  <si>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12/12/2022</t>
  </si>
  <si>
    <t>13/12/2022</t>
  </si>
  <si>
    <t>14/12/2022</t>
  </si>
  <si>
    <t>16/12/2022</t>
  </si>
  <si>
    <t>17/12/2022</t>
  </si>
  <si>
    <t>19/12/2022</t>
  </si>
  <si>
    <t>05021701781010</t>
  </si>
  <si>
    <t>RENE IVAN LOPEZ ALAS</t>
  </si>
  <si>
    <t>21/12/2022</t>
  </si>
  <si>
    <t>22/12/2022</t>
  </si>
  <si>
    <t>23/12/2022</t>
  </si>
  <si>
    <t>24/12/2022</t>
  </si>
  <si>
    <t>27/12/2022</t>
  </si>
  <si>
    <t>28/12/2022</t>
  </si>
  <si>
    <t>29/12/2022</t>
  </si>
  <si>
    <t>30/12/2022</t>
  </si>
  <si>
    <t>06142503091039</t>
  </si>
  <si>
    <t>DISTRIBUIDORA DE BALEROS Y TORNILLOS S.A DE C.V.</t>
  </si>
  <si>
    <t>31/12/2022</t>
  </si>
  <si>
    <t>21</t>
  </si>
  <si>
    <t>23</t>
  </si>
  <si>
    <t>03/12/2022</t>
  </si>
  <si>
    <t>11/12/2022</t>
  </si>
  <si>
    <t>15/12/2022</t>
  </si>
  <si>
    <t>18/12/2022</t>
  </si>
  <si>
    <t>25/12/2022</t>
  </si>
  <si>
    <t>31</t>
  </si>
  <si>
    <t>20/12/2022</t>
  </si>
  <si>
    <t>712</t>
  </si>
  <si>
    <t>06142808151031</t>
  </si>
  <si>
    <t>176</t>
  </si>
  <si>
    <t>1307</t>
  </si>
  <si>
    <t>679</t>
  </si>
  <si>
    <t>1225</t>
  </si>
  <si>
    <t>1938</t>
  </si>
  <si>
    <t>594</t>
  </si>
  <si>
    <t>593</t>
  </si>
  <si>
    <t>1224</t>
  </si>
  <si>
    <t>PLANILLA</t>
  </si>
  <si>
    <t>ADMON</t>
  </si>
  <si>
    <t>VENTAS</t>
  </si>
  <si>
    <t>FINAN</t>
  </si>
  <si>
    <t>FUERA</t>
  </si>
  <si>
    <t>VACACIO</t>
  </si>
  <si>
    <t>cv</t>
  </si>
  <si>
    <t>ii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</si>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</sst>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2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9" fontId="9" fillId="4" borderId="10" xfId="0" applyNumberFormat="1" applyFont="1" applyFill="1" applyBorder="1" applyProtection="1">
      <protection locked="0"/>
    </xf>
    <xf numFmtId="0" fontId="9" fillId="4" borderId="10" xfId="0" applyFont="1" applyFill="1" applyBorder="1" applyProtection="1">
      <protection hidden="1"/>
    </xf>
    <xf numFmtId="49" fontId="9" fillId="4" borderId="11" xfId="0" applyNumberFormat="1" applyFont="1" applyFill="1" applyBorder="1" applyProtection="1">
      <protection locked="0"/>
    </xf>
    <xf numFmtId="0" fontId="8" fillId="4" borderId="0" xfId="0" applyFont="1" applyFill="1" applyAlignment="1" applyProtection="1">
      <alignment horizontal="right"/>
      <protection locked="0"/>
    </xf>
    <xf numFmtId="0" fontId="8" fillId="4" borderId="12" xfId="0" applyFont="1" applyFill="1" applyBorder="1" applyAlignment="1" applyProtection="1">
      <alignment horizontal="right"/>
      <protection locked="0"/>
    </xf>
    <xf numFmtId="0" fontId="8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44" fontId="13" fillId="0" borderId="0" xfId="1" applyFont="1"/>
    <xf numFmtId="44" fontId="0" fillId="0" borderId="0" xfId="1" applyNumberFormat="1" applyFont="1"/>
    <xf numFmtId="2" fontId="0" fillId="0" borderId="0" xfId="0" applyNumberFormat="1"/>
    <xf numFmtId="0" fontId="0" fillId="0" borderId="0" xfId="0" applyBorder="1"/>
    <xf numFmtId="44" fontId="0" fillId="0" borderId="22" xfId="1" applyFont="1" applyBorder="1"/>
    <xf numFmtId="44" fontId="0" fillId="0" borderId="17" xfId="1" applyFont="1" applyBorder="1"/>
    <xf numFmtId="44" fontId="0" fillId="0" borderId="17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44" fontId="0" fillId="7" borderId="22" xfId="1" applyFont="1" applyFill="1" applyBorder="1"/>
    <xf numFmtId="44" fontId="14" fillId="0" borderId="16" xfId="1" applyFont="1" applyBorder="1" applyAlignment="1">
      <alignment vertical="center"/>
    </xf>
    <xf numFmtId="44" fontId="0" fillId="0" borderId="23" xfId="1" applyFont="1" applyBorder="1"/>
    <xf numFmtId="44" fontId="16" fillId="0" borderId="19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4" xfId="0" applyBorder="1"/>
    <xf numFmtId="0" fontId="14" fillId="0" borderId="23" xfId="0" applyFont="1" applyBorder="1" applyAlignment="1">
      <alignment horizontal="center"/>
    </xf>
    <xf numFmtId="44" fontId="0" fillId="0" borderId="25" xfId="1" applyFont="1" applyBorder="1"/>
    <xf numFmtId="44" fontId="14" fillId="0" borderId="23" xfId="1" applyFont="1" applyBorder="1"/>
    <xf numFmtId="44" fontId="0" fillId="0" borderId="18" xfId="1" applyFont="1" applyBorder="1"/>
    <xf numFmtId="44" fontId="14" fillId="0" borderId="26" xfId="1" applyFont="1" applyBorder="1" applyAlignment="1">
      <alignment vertical="center"/>
    </xf>
    <xf numFmtId="0" fontId="0" fillId="0" borderId="22" xfId="0" applyBorder="1"/>
    <xf numFmtId="0" fontId="0" fillId="0" borderId="17" xfId="0" applyBorder="1"/>
    <xf numFmtId="44" fontId="14" fillId="0" borderId="18" xfId="1" applyFont="1" applyBorder="1"/>
    <xf numFmtId="164" fontId="0" fillId="0" borderId="19" xfId="0" applyNumberFormat="1" applyBorder="1"/>
    <xf numFmtId="44" fontId="0" fillId="0" borderId="19" xfId="1" applyFont="1" applyBorder="1"/>
    <xf numFmtId="44" fontId="0" fillId="0" borderId="20" xfId="1" applyFont="1" applyBorder="1"/>
    <xf numFmtId="44" fontId="0" fillId="0" borderId="21" xfId="1" applyFont="1" applyBorder="1"/>
    <xf numFmtId="44" fontId="16" fillId="0" borderId="0" xfId="1" applyFont="1" applyBorder="1"/>
    <xf numFmtId="44" fontId="0" fillId="7" borderId="23" xfId="1" applyFont="1" applyFill="1" applyBorder="1"/>
    <xf numFmtId="0" fontId="0" fillId="0" borderId="27" xfId="0" applyBorder="1"/>
    <xf numFmtId="44" fontId="0" fillId="0" borderId="27" xfId="1" applyFont="1" applyBorder="1"/>
    <xf numFmtId="44" fontId="0" fillId="0" borderId="27" xfId="1" applyFont="1" applyBorder="1" applyAlignment="1">
      <alignment vertical="center"/>
    </xf>
    <xf numFmtId="44" fontId="0" fillId="0" borderId="21" xfId="1" applyFont="1" applyBorder="1" applyAlignment="1">
      <alignment vertical="center"/>
    </xf>
    <xf numFmtId="14" fontId="0" fillId="0" borderId="0" xfId="0" applyNumberFormat="1" applyAlignment="1">
      <alignment horizontal="left"/>
    </xf>
    <xf numFmtId="44" fontId="13" fillId="0" borderId="0" xfId="1" applyNumberFormat="1" applyFont="1"/>
    <xf numFmtId="44" fontId="14" fillId="0" borderId="16" xfId="1" applyFont="1" applyBorder="1" applyAlignment="1">
      <alignment horizontal="center" vertical="center"/>
    </xf>
    <xf numFmtId="44" fontId="14" fillId="0" borderId="19" xfId="1" applyFont="1" applyBorder="1" applyAlignment="1">
      <alignment horizontal="center" vertical="center"/>
    </xf>
    <xf numFmtId="44" fontId="14" fillId="6" borderId="13" xfId="1" applyFont="1" applyFill="1" applyBorder="1" applyAlignment="1">
      <alignment horizontal="center" vertical="center"/>
    </xf>
    <xf numFmtId="44" fontId="14" fillId="6" borderId="15" xfId="1" applyFont="1" applyFill="1" applyBorder="1" applyAlignment="1">
      <alignment horizontal="center" vertical="center"/>
    </xf>
    <xf numFmtId="44" fontId="14" fillId="6" borderId="20" xfId="1" applyFont="1" applyFill="1" applyBorder="1" applyAlignment="1">
      <alignment horizontal="center" vertical="center"/>
    </xf>
    <xf numFmtId="44" fontId="14" fillId="6" borderId="21" xfId="1" applyFont="1" applyFill="1" applyBorder="1" applyAlignment="1">
      <alignment horizontal="center" vertical="center"/>
    </xf>
    <xf numFmtId="44" fontId="16" fillId="0" borderId="16" xfId="1" applyFont="1" applyBorder="1" applyAlignment="1">
      <alignment horizontal="center" vertical="center"/>
    </xf>
    <xf numFmtId="44" fontId="16" fillId="0" borderId="19" xfId="1" applyFont="1" applyBorder="1" applyAlignment="1">
      <alignment horizontal="center" vertical="center"/>
    </xf>
    <xf numFmtId="44" fontId="14" fillId="8" borderId="16" xfId="1" applyFont="1" applyFill="1" applyBorder="1" applyAlignment="1">
      <alignment horizontal="center" vertical="center"/>
    </xf>
    <xf numFmtId="44" fontId="14" fillId="8" borderId="19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4" xfId="1" applyFont="1" applyBorder="1" applyAlignment="1">
      <alignment horizontal="center" vertical="center"/>
    </xf>
    <xf numFmtId="44" fontId="15" fillId="0" borderId="15" xfId="1" applyFont="1" applyBorder="1" applyAlignment="1">
      <alignment horizontal="center" vertical="center"/>
    </xf>
    <xf numFmtId="44" fontId="15" fillId="0" borderId="17" xfId="1" applyFont="1" applyBorder="1" applyAlignment="1">
      <alignment horizontal="center" vertical="center"/>
    </xf>
    <xf numFmtId="44" fontId="15" fillId="0" borderId="0" xfId="1" applyFont="1" applyBorder="1" applyAlignment="1">
      <alignment horizontal="center" vertical="center"/>
    </xf>
    <xf numFmtId="44" fontId="15" fillId="0" borderId="18" xfId="1" applyFont="1" applyBorder="1" applyAlignment="1">
      <alignment horizontal="center" vertical="center"/>
    </xf>
    <xf numFmtId="44" fontId="15" fillId="0" borderId="20" xfId="1" applyFont="1" applyBorder="1" applyAlignment="1">
      <alignment horizontal="center" vertical="center"/>
    </xf>
    <xf numFmtId="44" fontId="15" fillId="0" borderId="27" xfId="1" applyFont="1" applyBorder="1" applyAlignment="1">
      <alignment horizontal="center" vertical="center"/>
    </xf>
    <xf numFmtId="44" fontId="15" fillId="0" borderId="21" xfId="1" applyFont="1" applyBorder="1" applyAlignment="1">
      <alignment horizontal="center" vertical="center"/>
    </xf>
    <xf numFmtId="17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neda" xfId="1" builtinId="4"/>
    <cellStyle name="Normal" xfId="0" builtinId="0"/>
  </cellStyles>
  <dxfs count="71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1174" totalsRowCount="1">
  <autoFilter ref="A3:R1173"/>
  <sortState ref="A3:Q74">
    <sortCondition ref="B2:B74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70" dataCellStyle="Moneda"/>
    <tableColumn id="9" name="I. EXENTAS" totalsRowDxfId="69" dataCellStyle="Moneda"/>
    <tableColumn id="10" name="IMPOR EX" totalsRowDxfId="68" dataCellStyle="Moneda"/>
    <tableColumn id="11" name="C. GRAVADA" totalsRowFunction="sum" totalsRowDxfId="67" dataCellStyle="Moneda"/>
    <tableColumn id="12" name="INTER GRAVA" totalsRowDxfId="66" dataCellStyle="Moneda"/>
    <tableColumn id="13" name="IMPOR BIENES" totalsRowFunction="sum" totalsRowDxfId="65" dataCellStyle="Moneda"/>
    <tableColumn id="14" name="IMPOR SERV" totalsRowDxfId="64" dataCellStyle="Moneda"/>
    <tableColumn id="15" name="IVA" totalsRowFunction="sum" totalsRowDxfId="63" dataCellStyle="Moneda"/>
    <tableColumn id="16" name="TOTAL C." totalsRowFunction="custom" dataDxfId="62" totalsRowDxfId="61" dataCellStyle="Moneda">
      <totalsRowFormula>SUBTOTAL(109,Tabla1[IVA])</totalsRowFormula>
    </tableColumn>
    <tableColumn id="18" name="DUI" dataDxfId="60" totalsRowDxfId="59" dataCellStyle="Moneda"/>
    <tableColumn id="17" name="ANEXO 3" totalsRowFunction="count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1945" totalsRowCount="1">
  <autoFilter ref="E2:W1944"/>
  <sortState ref="E3:W1945">
    <sortCondition descending="1" ref="K2:K1945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 totalsRowDxfId="58"/>
    <tableColumn id="8" name="CONTROL" totalsRowDxfId="57"/>
    <tableColumn id="9" name="NIT DE CLIENTE"/>
    <tableColumn id="10" name="NOMBRE DE CLIENTE"/>
    <tableColumn id="11" name="VENTA EXENTA" totalsRowFunction="sum" totalsRowDxfId="56" dataCellStyle="Moneda"/>
    <tableColumn id="12" name="VENTA NO SUJETA" totalsRowDxfId="55" dataCellStyle="Moneda"/>
    <tableColumn id="13" name="V. GRAVADA" totalsRowFunction="sum" totalsRowDxfId="54" dataCellStyle="Moneda"/>
    <tableColumn id="14" name="D.FISCAL" totalsRowFunction="sum" totalsRowDxfId="53" dataCellStyle="Moneda"/>
    <tableColumn id="15" name="V CTA DE 3" totalsRowDxfId="52" dataCellStyle="Moneda"/>
    <tableColumn id="16" name="D. FISCAL A 3" totalsRowDxfId="51" dataCellStyle="Moneda"/>
    <tableColumn id="17" name="VENTA TOTAL" totalsRowFunction="sum" totalsRowDxfId="50" dataCellStyle="Moneda"/>
    <tableColumn id="19" name="DUI" dataDxfId="49" totalsRowDxfId="48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595" totalsRowCount="1">
  <sortState ref="A3:V565">
    <sortCondition ref="G2:G565"/>
  </sortState>
  <tableColumns count="22">
    <tableColumn id="1" name="MES" totalsRowLabel="Total"/>
    <tableColumn id="2" name="FECHA" dataDxfId="47" totalsRowDxfId="46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45" totalsRowDxfId="44" dataCellStyle="Moneda"/>
    <tableColumn id="13" name="VENTAS NO" dataDxfId="43" totalsRowDxfId="42" dataCellStyle="Moneda"/>
    <tableColumn id="14" name="V NO SUJETAS" dataDxfId="41" totalsRowDxfId="40" dataCellStyle="Moneda"/>
    <tableColumn id="15" name="V GRAVADAS" totalsRowFunction="sum" dataDxfId="39" totalsRowDxfId="38" dataCellStyle="Moneda"/>
    <tableColumn id="16" name="EX IN CA" dataDxfId="37" totalsRowDxfId="36" dataCellStyle="Moneda"/>
    <tableColumn id="17" name="EX OUT CA" dataDxfId="35" totalsRowDxfId="34" dataCellStyle="Moneda"/>
    <tableColumn id="18" name="EX SERVICE" totalsRowFunction="sum" dataDxfId="33" totalsRowDxfId="32" dataCellStyle="Moneda"/>
    <tableColumn id="19" name="V ZONA FRAN" dataDxfId="31" totalsRowDxfId="30" dataCellStyle="Moneda"/>
    <tableColumn id="20" name="V CTA A 3ERO" dataDxfId="29" totalsRowDxfId="28" dataCellStyle="Moneda"/>
    <tableColumn id="21" name="TOTAL VENTA" totalsRowFunction="sum" dataDxfId="27" totalsRowDxfId="26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2" totalsRowCount="1" headerRowDxfId="25">
  <autoFilter ref="A1:I31">
    <filterColumn colId="0">
      <filters>
        <filter val="DICIEMBRE"/>
      </filters>
    </filterColumn>
  </autoFilter>
  <tableColumns count="9">
    <tableColumn id="1" name="MES"/>
    <tableColumn id="2" name="NIT" dataDxfId="24"/>
    <tableColumn id="3" name="FECHA" dataDxfId="23"/>
    <tableColumn id="4" name="TIPO" dataDxfId="22"/>
    <tableColumn id="5" name="SERIE" dataDxfId="21"/>
    <tableColumn id="6" name="DOC" dataDxfId="20"/>
    <tableColumn id="7" name="MONTO" totalsRowFunction="sum" dataDxfId="19" totalsRowDxfId="18"/>
    <tableColumn id="8" name="RETENCION" totalsRowFunction="sum" dataDxfId="17" totalsRowDxfId="16"/>
    <tableColumn id="9" name="ANEXO" dataDxfId="1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Normal="100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2696</v>
      </c>
    </row>
    <row r="4" spans="2:10" x14ac:dyDescent="0.25">
      <c r="B4" s="5" t="s">
        <v>2</v>
      </c>
      <c r="D4" s="30" t="str">
        <f>+J4</f>
        <v>28/12/2022</v>
      </c>
      <c r="E4" s="27" t="s">
        <v>927</v>
      </c>
      <c r="F4" s="28" t="str">
        <f>+LEFT(E4,2)</f>
        <v>28</v>
      </c>
      <c r="G4" s="28" t="str">
        <f>+RIGHT(E4,2)</f>
        <v>12</v>
      </c>
      <c r="H4" s="29" t="s">
        <v>99</v>
      </c>
      <c r="I4" s="28" t="s">
        <v>93</v>
      </c>
      <c r="J4" s="28" t="str">
        <f>+F4&amp;I4&amp;G4&amp;I4&amp;H4</f>
        <v>28/12/2022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431</v>
      </c>
      <c r="J8">
        <v>540</v>
      </c>
    </row>
    <row r="9" spans="2:10" x14ac:dyDescent="0.25">
      <c r="B9" s="5" t="s">
        <v>85</v>
      </c>
      <c r="D9" s="24" t="str">
        <f>IFERROR(VLOOKUP(D8,'[1]BASE DE PROVEEDORES'!$A:$B,2,0),"No Existe")</f>
        <v>REPUESTOS Y SERVICIOS AUTOMOTRICES,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>
        <f>IFERROR(VLOOKUP(D8,'[2]BASE DE PROVEEDORES'!$A:$C,3,0),"ACTUALICE")</f>
        <v>0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14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0"/>
  <sheetViews>
    <sheetView tabSelected="1" workbookViewId="0">
      <selection activeCell="K9" sqref="K9"/>
    </sheetView>
  </sheetViews>
  <sheetFormatPr baseColWidth="10" defaultRowHeight="15" x14ac:dyDescent="0.25"/>
  <cols>
    <col min="1" max="1" width="11.85546875" bestFit="1" customWidth="1"/>
    <col min="8" max="9" width="12.5703125" bestFit="1" customWidth="1"/>
    <col min="11" max="11" width="12.5703125" bestFit="1" customWidth="1"/>
  </cols>
  <sheetData>
    <row r="1" spans="1:13" ht="15.75" thickBot="1" x14ac:dyDescent="0.3"/>
    <row r="2" spans="1:13" x14ac:dyDescent="0.25">
      <c r="A2" s="101"/>
      <c r="B2" s="102"/>
      <c r="C2" s="102"/>
      <c r="D2" s="103"/>
      <c r="E2" s="110"/>
      <c r="F2" s="111"/>
      <c r="G2" s="91" t="s">
        <v>1556</v>
      </c>
      <c r="H2" s="91" t="s">
        <v>1557</v>
      </c>
      <c r="I2" s="91" t="s">
        <v>1558</v>
      </c>
      <c r="J2" s="91" t="s">
        <v>1559</v>
      </c>
      <c r="K2" s="91" t="s">
        <v>1560</v>
      </c>
      <c r="L2" s="93" t="s">
        <v>1561</v>
      </c>
      <c r="M2" s="94"/>
    </row>
    <row r="3" spans="1:13" ht="15.75" thickBot="1" x14ac:dyDescent="0.3">
      <c r="A3" s="104"/>
      <c r="B3" s="105"/>
      <c r="C3" s="105"/>
      <c r="D3" s="106"/>
      <c r="E3" s="59"/>
      <c r="F3" s="59"/>
      <c r="G3" s="92"/>
      <c r="H3" s="92"/>
      <c r="I3" s="92"/>
      <c r="J3" s="92"/>
      <c r="K3" s="92"/>
      <c r="L3" s="95"/>
      <c r="M3" s="96"/>
    </row>
    <row r="4" spans="1:13" x14ac:dyDescent="0.25">
      <c r="A4" s="104"/>
      <c r="B4" s="105"/>
      <c r="C4" s="105"/>
      <c r="D4" s="106"/>
      <c r="E4" s="59"/>
      <c r="F4" s="59"/>
      <c r="G4" s="60">
        <f>+Tabla3[[#Totals],[V EXENTA]]</f>
        <v>0</v>
      </c>
      <c r="H4" s="60">
        <f>+Tabla2[[#Totals],[V. GRAVADA]]</f>
        <v>197276.94000000009</v>
      </c>
      <c r="I4" s="60">
        <f>+Tabla3[[#Totals],[V GRAVADAS]]</f>
        <v>17085.850999999991</v>
      </c>
      <c r="J4" s="60"/>
      <c r="K4" s="61"/>
      <c r="L4" s="62"/>
      <c r="M4" s="63"/>
    </row>
    <row r="5" spans="1:13" x14ac:dyDescent="0.25">
      <c r="A5" s="104"/>
      <c r="B5" s="105"/>
      <c r="C5" s="105"/>
      <c r="D5" s="106"/>
      <c r="E5" s="59"/>
      <c r="F5" s="59"/>
      <c r="G5" s="60"/>
      <c r="H5" s="60"/>
      <c r="I5" s="64">
        <f>+I4/1.13</f>
        <v>15120.2221238938</v>
      </c>
      <c r="J5" s="60"/>
      <c r="K5" s="61"/>
      <c r="L5" s="62"/>
      <c r="M5" s="63"/>
    </row>
    <row r="6" spans="1:13" x14ac:dyDescent="0.25">
      <c r="A6" s="104"/>
      <c r="B6" s="105"/>
      <c r="C6" s="105"/>
      <c r="D6" s="106"/>
      <c r="E6" s="59"/>
      <c r="F6" s="59"/>
      <c r="G6" s="60"/>
      <c r="H6" s="60"/>
      <c r="I6" s="60"/>
      <c r="J6" s="60"/>
      <c r="K6" s="61"/>
      <c r="L6" s="62"/>
      <c r="M6" s="63"/>
    </row>
    <row r="7" spans="1:13" ht="15.75" thickBot="1" x14ac:dyDescent="0.3">
      <c r="A7" s="104"/>
      <c r="B7" s="105"/>
      <c r="C7" s="105"/>
      <c r="D7" s="106"/>
      <c r="E7" s="59"/>
      <c r="F7" s="59"/>
      <c r="G7" s="60"/>
      <c r="H7" s="60"/>
      <c r="I7" s="60"/>
      <c r="J7" s="60"/>
      <c r="K7" s="61"/>
      <c r="L7" s="62"/>
      <c r="M7" s="63"/>
    </row>
    <row r="8" spans="1:13" ht="15.75" thickBot="1" x14ac:dyDescent="0.3">
      <c r="A8" s="104"/>
      <c r="B8" s="105"/>
      <c r="C8" s="105"/>
      <c r="D8" s="106"/>
      <c r="E8" s="59"/>
      <c r="F8" s="59"/>
      <c r="G8" s="60"/>
      <c r="H8" s="60"/>
      <c r="I8" s="64">
        <f>+I7/1.13</f>
        <v>0</v>
      </c>
      <c r="J8" s="60"/>
      <c r="K8" s="61"/>
      <c r="L8" s="65" t="s">
        <v>1562</v>
      </c>
      <c r="M8" s="63"/>
    </row>
    <row r="9" spans="1:13" ht="15.75" thickBot="1" x14ac:dyDescent="0.3">
      <c r="A9" s="104"/>
      <c r="B9" s="105"/>
      <c r="C9" s="105"/>
      <c r="D9" s="106"/>
      <c r="E9" s="59"/>
      <c r="F9" s="59"/>
      <c r="G9" s="66">
        <f>+Tabla2[[#Totals],[VENTA EXENTA]]</f>
        <v>160</v>
      </c>
      <c r="H9" s="66">
        <f>+H4+H7</f>
        <v>197276.94000000009</v>
      </c>
      <c r="I9" s="66">
        <f>+I8+I5</f>
        <v>15120.2221238938</v>
      </c>
      <c r="J9" s="66">
        <f>+J4</f>
        <v>0</v>
      </c>
      <c r="K9" s="66">
        <f>SUM(G9:J9)</f>
        <v>212557.16212389388</v>
      </c>
      <c r="L9" s="67">
        <f>+K9*0.0175</f>
        <v>3719.7503371681432</v>
      </c>
      <c r="M9" s="63"/>
    </row>
    <row r="10" spans="1:13" x14ac:dyDescent="0.25">
      <c r="A10" s="104"/>
      <c r="B10" s="105"/>
      <c r="C10" s="105"/>
      <c r="D10" s="106"/>
      <c r="E10" s="59"/>
      <c r="F10" s="59"/>
      <c r="G10" s="68"/>
      <c r="H10" s="68"/>
      <c r="I10" s="68"/>
      <c r="J10" s="68"/>
      <c r="K10" s="68"/>
      <c r="L10" s="97"/>
      <c r="M10" s="99">
        <f>+L9+L10</f>
        <v>3719.7503371681432</v>
      </c>
    </row>
    <row r="11" spans="1:13" ht="15.75" thickBot="1" x14ac:dyDescent="0.3">
      <c r="A11" s="104"/>
      <c r="B11" s="105"/>
      <c r="C11" s="105"/>
      <c r="D11" s="106"/>
      <c r="E11" s="59"/>
      <c r="F11" s="59"/>
      <c r="G11" s="68"/>
      <c r="H11" s="68"/>
      <c r="I11" s="68"/>
      <c r="J11" s="68"/>
      <c r="K11" s="68" t="s">
        <v>1563</v>
      </c>
      <c r="L11" s="98"/>
      <c r="M11" s="100"/>
    </row>
    <row r="12" spans="1:13" ht="15.75" thickBot="1" x14ac:dyDescent="0.3">
      <c r="A12" s="104"/>
      <c r="B12" s="105"/>
      <c r="C12" s="105"/>
      <c r="D12" s="106"/>
      <c r="E12" s="59"/>
      <c r="F12" s="59"/>
      <c r="G12" s="68"/>
      <c r="H12" s="68"/>
      <c r="I12" s="68"/>
      <c r="J12" s="68"/>
      <c r="K12" s="68"/>
      <c r="L12" s="69"/>
      <c r="M12" s="63"/>
    </row>
    <row r="13" spans="1:13" ht="15.75" thickBot="1" x14ac:dyDescent="0.3">
      <c r="A13" s="104"/>
      <c r="B13" s="105"/>
      <c r="C13" s="105"/>
      <c r="D13" s="106"/>
      <c r="E13" s="70"/>
      <c r="F13" s="71" t="s">
        <v>1564</v>
      </c>
      <c r="G13" s="66" t="s">
        <v>1565</v>
      </c>
      <c r="H13" s="72"/>
      <c r="I13" s="73" t="s">
        <v>1566</v>
      </c>
      <c r="J13" s="68"/>
      <c r="K13" s="68">
        <f>+K9+G9</f>
        <v>212717.16212389388</v>
      </c>
      <c r="L13" s="69"/>
      <c r="M13" s="63"/>
    </row>
    <row r="14" spans="1:13" x14ac:dyDescent="0.25">
      <c r="A14" s="104"/>
      <c r="B14" s="105"/>
      <c r="C14" s="105"/>
      <c r="D14" s="106"/>
      <c r="E14" s="59" t="s">
        <v>1567</v>
      </c>
      <c r="F14" s="60">
        <f>+Tabla1[[#Totals],[C. GRAVADA]]</f>
        <v>66386.341999999946</v>
      </c>
      <c r="G14" s="60">
        <f>+Tabla1[[#Totals],[C. EXENTAS]]</f>
        <v>165.74000000000004</v>
      </c>
      <c r="H14" s="61" t="s">
        <v>1567</v>
      </c>
      <c r="I14" s="74">
        <f>+H9+I9</f>
        <v>212397.16212389388</v>
      </c>
      <c r="J14" s="68"/>
      <c r="K14" s="68">
        <f>+K13/K9</f>
        <v>1.000752738691095</v>
      </c>
      <c r="L14" s="69">
        <f>+K14*F15-F15</f>
        <v>7.4753514853291563</v>
      </c>
      <c r="M14" s="63"/>
    </row>
    <row r="15" spans="1:13" x14ac:dyDescent="0.25">
      <c r="A15" s="104"/>
      <c r="B15" s="105"/>
      <c r="C15" s="105"/>
      <c r="D15" s="106"/>
      <c r="E15" s="59" t="s">
        <v>1568</v>
      </c>
      <c r="F15" s="60">
        <f>+Tabla1[[#Totals],[IVA]]</f>
        <v>9930.871859999992</v>
      </c>
      <c r="G15" s="60"/>
      <c r="H15" s="61" t="s">
        <v>1568</v>
      </c>
      <c r="I15" s="74">
        <f>+I14*0.13</f>
        <v>27611.631076106205</v>
      </c>
      <c r="J15" s="68"/>
      <c r="K15" s="68"/>
      <c r="L15" s="69"/>
      <c r="M15" s="63"/>
    </row>
    <row r="16" spans="1:13" ht="15.75" thickBot="1" x14ac:dyDescent="0.3">
      <c r="A16" s="104"/>
      <c r="B16" s="105"/>
      <c r="C16" s="105"/>
      <c r="D16" s="106"/>
      <c r="E16" s="59"/>
      <c r="F16" s="60"/>
      <c r="G16" s="60"/>
      <c r="H16" s="61"/>
      <c r="I16" s="74"/>
      <c r="J16" s="68"/>
      <c r="K16" s="68"/>
      <c r="L16" s="75">
        <f>+L9+L10+J18</f>
        <v>21324.964904759683</v>
      </c>
      <c r="M16" s="63"/>
    </row>
    <row r="17" spans="1:13" ht="15.75" thickTop="1" x14ac:dyDescent="0.25">
      <c r="A17" s="104"/>
      <c r="B17" s="105"/>
      <c r="C17" s="105"/>
      <c r="D17" s="106"/>
      <c r="E17" s="59"/>
      <c r="F17" s="76"/>
      <c r="G17" s="77" t="s">
        <v>1569</v>
      </c>
      <c r="H17" s="61"/>
      <c r="I17" s="78" t="s">
        <v>1570</v>
      </c>
      <c r="J17" s="68"/>
      <c r="K17" s="68"/>
      <c r="L17" s="69"/>
      <c r="M17" s="63"/>
    </row>
    <row r="18" spans="1:13" ht="15.75" thickBot="1" x14ac:dyDescent="0.3">
      <c r="A18" s="104"/>
      <c r="B18" s="105"/>
      <c r="C18" s="105"/>
      <c r="D18" s="106"/>
      <c r="E18" s="59"/>
      <c r="F18" s="79">
        <f>+F15+F16</f>
        <v>9930.871859999992</v>
      </c>
      <c r="G18" s="80">
        <f>+L14</f>
        <v>7.4753514853291563</v>
      </c>
      <c r="H18" s="81">
        <f>+I15-G19</f>
        <v>17688.234567591542</v>
      </c>
      <c r="I18" s="82">
        <f>+Tabla4[[#Totals],[RETENCION]]</f>
        <v>83.02000000000001</v>
      </c>
      <c r="J18" s="83">
        <f>+H18-I18</f>
        <v>17605.214567591542</v>
      </c>
      <c r="K18" s="68"/>
      <c r="L18" s="69"/>
      <c r="M18" s="63"/>
    </row>
    <row r="19" spans="1:13" ht="15.75" thickBot="1" x14ac:dyDescent="0.3">
      <c r="A19" s="104"/>
      <c r="B19" s="105"/>
      <c r="C19" s="105"/>
      <c r="D19" s="106"/>
      <c r="E19" s="59"/>
      <c r="F19" s="59"/>
      <c r="G19" s="84">
        <f>+F18-G18</f>
        <v>9923.3965085146629</v>
      </c>
      <c r="H19" s="68"/>
      <c r="I19" s="68"/>
      <c r="J19" s="68"/>
      <c r="K19" s="68"/>
      <c r="L19" s="69"/>
      <c r="M19" s="63"/>
    </row>
    <row r="20" spans="1:13" ht="15.75" thickBot="1" x14ac:dyDescent="0.3">
      <c r="A20" s="107"/>
      <c r="B20" s="108"/>
      <c r="C20" s="108"/>
      <c r="D20" s="109"/>
      <c r="E20" s="85"/>
      <c r="F20" s="85"/>
      <c r="G20" s="86"/>
      <c r="H20" s="86"/>
      <c r="I20" s="86"/>
      <c r="J20" s="86"/>
      <c r="K20" s="86"/>
      <c r="L20" s="87"/>
      <c r="M20" s="88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31"/>
  <sheetViews>
    <sheetView workbookViewId="0">
      <selection activeCell="Q27" sqref="Q27"/>
    </sheetView>
  </sheetViews>
  <sheetFormatPr baseColWidth="10" defaultRowHeight="15" x14ac:dyDescent="0.25"/>
  <cols>
    <col min="4" max="4" width="12.5703125" bestFit="1" customWidth="1"/>
    <col min="6" max="6" width="12.5703125" bestFit="1" customWidth="1"/>
    <col min="7" max="8" width="12.5703125" customWidth="1"/>
    <col min="11" max="11" width="12.5703125" bestFit="1" customWidth="1"/>
    <col min="13" max="13" width="12.5703125" bestFit="1" customWidth="1"/>
    <col min="16" max="18" width="12.5703125" bestFit="1" customWidth="1"/>
  </cols>
  <sheetData>
    <row r="3" spans="3:18" x14ac:dyDescent="0.25">
      <c r="D3" t="s">
        <v>2744</v>
      </c>
      <c r="E3" t="s">
        <v>2748</v>
      </c>
      <c r="F3" t="s">
        <v>2749</v>
      </c>
      <c r="I3" t="s">
        <v>2745</v>
      </c>
      <c r="J3" t="s">
        <v>2746</v>
      </c>
    </row>
    <row r="4" spans="3:18" x14ac:dyDescent="0.25">
      <c r="C4" t="s">
        <v>96</v>
      </c>
      <c r="D4" s="3">
        <f>2015.54+2020.58</f>
        <v>4036.12</v>
      </c>
      <c r="E4" s="3">
        <f>740+740</f>
        <v>1480</v>
      </c>
      <c r="I4" s="3">
        <f>+D4*0.25</f>
        <v>1009.03</v>
      </c>
      <c r="J4" s="3">
        <f>+D4*0.75</f>
        <v>3027.09</v>
      </c>
    </row>
    <row r="5" spans="3:18" x14ac:dyDescent="0.25">
      <c r="C5" t="s">
        <v>484</v>
      </c>
      <c r="D5" s="3">
        <f>2075.5+2017.25</f>
        <v>4092.75</v>
      </c>
      <c r="E5" s="3">
        <v>1480</v>
      </c>
      <c r="I5" s="3">
        <f t="shared" ref="I5:I15" si="0">+D5*0.25</f>
        <v>1023.1875</v>
      </c>
      <c r="J5" s="3">
        <f t="shared" ref="J5:J15" si="1">+D5*0.75</f>
        <v>3069.5625</v>
      </c>
    </row>
    <row r="6" spans="3:18" x14ac:dyDescent="0.25">
      <c r="C6" t="s">
        <v>639</v>
      </c>
      <c r="D6" s="3">
        <f>2075.5+2017.25</f>
        <v>4092.75</v>
      </c>
      <c r="E6" s="3">
        <v>1480</v>
      </c>
      <c r="I6" s="3">
        <f t="shared" si="0"/>
        <v>1023.1875</v>
      </c>
      <c r="J6" s="3">
        <f t="shared" si="1"/>
        <v>3069.5625</v>
      </c>
    </row>
    <row r="7" spans="3:18" x14ac:dyDescent="0.25">
      <c r="C7" t="s">
        <v>886</v>
      </c>
      <c r="D7" s="3">
        <f>2000.54+2008.75</f>
        <v>4009.29</v>
      </c>
      <c r="E7" s="3">
        <f>746.08+746.08</f>
        <v>1492.16</v>
      </c>
      <c r="I7" s="3">
        <f t="shared" si="0"/>
        <v>1002.3225</v>
      </c>
      <c r="J7" s="3">
        <f t="shared" si="1"/>
        <v>3006.9674999999997</v>
      </c>
    </row>
    <row r="8" spans="3:18" x14ac:dyDescent="0.25">
      <c r="C8" t="s">
        <v>1071</v>
      </c>
      <c r="D8" s="3">
        <f>2008.75+2030.54</f>
        <v>4039.29</v>
      </c>
      <c r="E8" s="3">
        <f>740+746.08</f>
        <v>1486.08</v>
      </c>
      <c r="I8" s="3">
        <f t="shared" si="0"/>
        <v>1009.8225</v>
      </c>
      <c r="J8" s="3">
        <f t="shared" si="1"/>
        <v>3029.4674999999997</v>
      </c>
    </row>
    <row r="9" spans="3:18" x14ac:dyDescent="0.25">
      <c r="C9" t="s">
        <v>1311</v>
      </c>
      <c r="D9" s="3">
        <f>2003.51+2002.92</f>
        <v>4006.4300000000003</v>
      </c>
      <c r="E9" s="3">
        <f>740+740</f>
        <v>1480</v>
      </c>
      <c r="I9" s="3">
        <f t="shared" si="0"/>
        <v>1001.6075000000001</v>
      </c>
      <c r="J9" s="3">
        <f t="shared" si="1"/>
        <v>3004.8225000000002</v>
      </c>
    </row>
    <row r="10" spans="3:18" x14ac:dyDescent="0.25">
      <c r="C10" t="s">
        <v>1571</v>
      </c>
      <c r="D10" s="3">
        <f>1992.5+2015.63</f>
        <v>4008.13</v>
      </c>
      <c r="E10" s="3">
        <f>740+757.5</f>
        <v>1497.5</v>
      </c>
      <c r="I10" s="3">
        <f t="shared" si="0"/>
        <v>1002.0325</v>
      </c>
      <c r="J10" s="3">
        <f t="shared" si="1"/>
        <v>3006.0974999999999</v>
      </c>
    </row>
    <row r="11" spans="3:18" x14ac:dyDescent="0.25">
      <c r="C11" t="s">
        <v>1777</v>
      </c>
      <c r="D11" s="3">
        <f>2043.14+2016.17</f>
        <v>4059.3100000000004</v>
      </c>
      <c r="E11" s="3">
        <f>763.58+760.83</f>
        <v>1524.41</v>
      </c>
      <c r="I11" s="3">
        <f t="shared" si="0"/>
        <v>1014.8275000000001</v>
      </c>
      <c r="J11" s="3">
        <f t="shared" si="1"/>
        <v>3044.4825000000001</v>
      </c>
    </row>
    <row r="12" spans="3:18" x14ac:dyDescent="0.25">
      <c r="C12" t="s">
        <v>2099</v>
      </c>
      <c r="D12" s="3">
        <f>2027.39+2027.75</f>
        <v>4055.1400000000003</v>
      </c>
      <c r="E12" s="3">
        <f>762.5+778.8</f>
        <v>1541.3</v>
      </c>
      <c r="I12" s="3">
        <f t="shared" si="0"/>
        <v>1013.7850000000001</v>
      </c>
      <c r="J12" s="3">
        <f t="shared" si="1"/>
        <v>3041.3550000000005</v>
      </c>
    </row>
    <row r="13" spans="3:18" x14ac:dyDescent="0.25">
      <c r="C13" t="s">
        <v>2060</v>
      </c>
      <c r="D13" s="3">
        <f>2034.62+2028.89</f>
        <v>4063.51</v>
      </c>
      <c r="E13" s="3">
        <f>757.5+757.5</f>
        <v>1515</v>
      </c>
      <c r="I13" s="3">
        <f t="shared" si="0"/>
        <v>1015.8775000000001</v>
      </c>
      <c r="J13" s="3">
        <f t="shared" si="1"/>
        <v>3047.6325000000002</v>
      </c>
    </row>
    <row r="14" spans="3:18" x14ac:dyDescent="0.25">
      <c r="C14" t="s">
        <v>2020</v>
      </c>
      <c r="D14" s="3">
        <f>1987.51+1879.76</f>
        <v>3867.27</v>
      </c>
      <c r="E14" s="3">
        <f>757.5+757.5</f>
        <v>1515</v>
      </c>
      <c r="I14" s="3">
        <f t="shared" si="0"/>
        <v>966.8175</v>
      </c>
      <c r="J14" s="3">
        <f t="shared" si="1"/>
        <v>2900.4524999999999</v>
      </c>
    </row>
    <row r="15" spans="3:18" x14ac:dyDescent="0.25">
      <c r="C15" t="s">
        <v>2696</v>
      </c>
      <c r="D15" s="3">
        <f>1824.5+1815.01</f>
        <v>3639.51</v>
      </c>
      <c r="E15" s="3">
        <f>833.42+757.5</f>
        <v>1590.92</v>
      </c>
      <c r="I15" s="3">
        <f t="shared" si="0"/>
        <v>909.87750000000005</v>
      </c>
      <c r="J15" s="3">
        <f t="shared" si="1"/>
        <v>2729.6325000000002</v>
      </c>
      <c r="M15" t="s">
        <v>2746</v>
      </c>
      <c r="N15" t="s">
        <v>2745</v>
      </c>
      <c r="O15" t="s">
        <v>2747</v>
      </c>
      <c r="P15" t="s">
        <v>2750</v>
      </c>
    </row>
    <row r="16" spans="3:18" x14ac:dyDescent="0.25">
      <c r="I16" s="3">
        <f t="shared" ref="I16:J16" si="2">SUM(I4:I15)</f>
        <v>11992.375000000002</v>
      </c>
      <c r="J16" s="3">
        <f t="shared" si="2"/>
        <v>35977.125</v>
      </c>
      <c r="M16" s="3">
        <v>59792.47</v>
      </c>
      <c r="N16" s="3">
        <v>11992.37</v>
      </c>
      <c r="O16">
        <v>451.25</v>
      </c>
      <c r="P16" s="3">
        <v>93642.08</v>
      </c>
      <c r="Q16" s="3">
        <v>10022.98</v>
      </c>
      <c r="R16" s="31">
        <f>SUM(M16:Q16)</f>
        <v>175901.15</v>
      </c>
    </row>
    <row r="17" spans="4:18" x14ac:dyDescent="0.25">
      <c r="D17" s="3">
        <f>SUM(D4:D16)</f>
        <v>47969.500000000007</v>
      </c>
      <c r="E17" s="3">
        <f>SUM(E4:E16)</f>
        <v>18082.369999999995</v>
      </c>
      <c r="F17" s="3">
        <f>SUM(D17:E17)</f>
        <v>66051.87</v>
      </c>
      <c r="G17" s="3"/>
      <c r="H17" s="3"/>
      <c r="I17" s="3"/>
      <c r="J17" s="3"/>
      <c r="K17" s="3"/>
      <c r="L17" s="3"/>
      <c r="M17" s="3"/>
      <c r="P17" s="3">
        <v>66552.081999999951</v>
      </c>
    </row>
    <row r="18" spans="4:18" x14ac:dyDescent="0.25">
      <c r="F18" s="3">
        <v>93552.08</v>
      </c>
      <c r="G18" s="3"/>
      <c r="H18" s="3"/>
      <c r="I18" s="3"/>
      <c r="J18" s="3"/>
      <c r="M18" s="3"/>
    </row>
    <row r="19" spans="4:18" x14ac:dyDescent="0.25">
      <c r="F19" s="3">
        <v>10022.98</v>
      </c>
      <c r="G19" s="3"/>
      <c r="H19" s="3"/>
      <c r="I19" s="3"/>
      <c r="J19" s="3"/>
      <c r="P19" s="31">
        <f>+P16-P17</f>
        <v>27089.998000000051</v>
      </c>
      <c r="Q19" s="31">
        <f>+P19+O16</f>
        <v>27541.248000000051</v>
      </c>
    </row>
    <row r="20" spans="4:18" x14ac:dyDescent="0.25">
      <c r="F20" s="3"/>
      <c r="G20" s="3"/>
      <c r="H20" s="3"/>
      <c r="I20" s="3"/>
      <c r="J20" s="3"/>
      <c r="M20" s="31"/>
    </row>
    <row r="21" spans="4:18" x14ac:dyDescent="0.25">
      <c r="F21" s="3"/>
      <c r="G21" s="3"/>
      <c r="H21" s="3"/>
      <c r="I21" s="3"/>
      <c r="J21" s="3"/>
    </row>
    <row r="22" spans="4:18" x14ac:dyDescent="0.25">
      <c r="F22" s="3"/>
      <c r="G22" s="3"/>
      <c r="H22" s="3"/>
      <c r="I22" s="3"/>
      <c r="J22" s="3"/>
    </row>
    <row r="23" spans="4:18" x14ac:dyDescent="0.25">
      <c r="F23" s="3"/>
      <c r="G23" s="3"/>
      <c r="H23" s="3"/>
      <c r="I23" s="3"/>
      <c r="J23" s="3"/>
    </row>
    <row r="24" spans="4:18" x14ac:dyDescent="0.25">
      <c r="F24" s="3">
        <f>+F17+F18+F19+O16</f>
        <v>170078.18000000002</v>
      </c>
      <c r="G24" s="3"/>
      <c r="H24" s="3"/>
      <c r="I24" s="3"/>
      <c r="J24" s="3"/>
    </row>
    <row r="25" spans="4:18" x14ac:dyDescent="0.25">
      <c r="F25" s="3">
        <v>212557.16212389388</v>
      </c>
      <c r="G25" s="3"/>
      <c r="H25" s="3"/>
      <c r="I25" s="3"/>
      <c r="J25" s="3"/>
    </row>
    <row r="26" spans="4:18" x14ac:dyDescent="0.25">
      <c r="F26" s="3"/>
      <c r="G26" s="3"/>
      <c r="H26" s="3"/>
      <c r="I26" s="3"/>
      <c r="J26" s="3"/>
      <c r="O26" t="s">
        <v>2751</v>
      </c>
      <c r="P26" s="3">
        <v>7545.61</v>
      </c>
    </row>
    <row r="27" spans="4:18" x14ac:dyDescent="0.25">
      <c r="F27" s="3">
        <f>+F25-F24</f>
        <v>42478.98212389386</v>
      </c>
      <c r="G27" s="3"/>
      <c r="H27" s="3"/>
      <c r="I27" s="3"/>
      <c r="J27" s="3"/>
      <c r="P27" s="3">
        <v>136034.79999999999</v>
      </c>
      <c r="Q27" s="31">
        <f>+P27-Q16</f>
        <v>126011.81999999999</v>
      </c>
      <c r="R27" s="31"/>
    </row>
    <row r="28" spans="4:18" x14ac:dyDescent="0.25">
      <c r="F28" s="3"/>
      <c r="G28" s="3"/>
      <c r="H28" s="3"/>
      <c r="I28" s="3"/>
      <c r="J28" s="3"/>
      <c r="O28" t="s">
        <v>2752</v>
      </c>
      <c r="P28" s="3">
        <v>49938.33</v>
      </c>
    </row>
    <row r="29" spans="4:18" x14ac:dyDescent="0.25">
      <c r="F29" s="3">
        <f>+F27*0.1969</f>
        <v>8364.1115801946999</v>
      </c>
      <c r="G29" s="3"/>
      <c r="H29" s="3"/>
      <c r="I29" s="3">
        <v>3719.75</v>
      </c>
      <c r="J29" s="3">
        <f>+F29-I29</f>
        <v>4644.3615801946999</v>
      </c>
      <c r="L29" s="31"/>
    </row>
    <row r="31" spans="4:18" x14ac:dyDescent="0.25">
      <c r="P31" s="31">
        <f>+P26+P27-P28</f>
        <v>93642.079999999973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R1176"/>
  <sheetViews>
    <sheetView showGridLines="0" topLeftCell="A1156" workbookViewId="0">
      <selection activeCell="K1174" sqref="K1174:M1174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2696</v>
      </c>
      <c r="B4" t="s">
        <v>2719</v>
      </c>
      <c r="C4" t="s">
        <v>1</v>
      </c>
      <c r="D4" t="s">
        <v>0</v>
      </c>
      <c r="E4">
        <v>33245</v>
      </c>
      <c r="F4" t="s">
        <v>431</v>
      </c>
      <c r="G4" t="s">
        <v>432</v>
      </c>
      <c r="H4" s="3">
        <v>0</v>
      </c>
      <c r="I4" s="3">
        <v>0</v>
      </c>
      <c r="J4" s="3">
        <v>0</v>
      </c>
      <c r="K4" s="3">
        <v>519.28</v>
      </c>
      <c r="L4" s="3">
        <v>0</v>
      </c>
      <c r="M4" s="3">
        <v>0</v>
      </c>
      <c r="N4" s="3">
        <v>0</v>
      </c>
      <c r="O4" s="3">
        <v>67.506399999999999</v>
      </c>
      <c r="P4" s="3">
        <v>586.78639999999996</v>
      </c>
      <c r="R4">
        <v>3</v>
      </c>
    </row>
    <row r="5" spans="1:18" x14ac:dyDescent="0.25">
      <c r="A5" t="s">
        <v>2696</v>
      </c>
      <c r="B5" t="s">
        <v>2724</v>
      </c>
      <c r="C5" t="s">
        <v>1</v>
      </c>
      <c r="D5" t="s">
        <v>0</v>
      </c>
      <c r="E5">
        <v>701</v>
      </c>
      <c r="F5" t="s">
        <v>2712</v>
      </c>
      <c r="G5" t="s">
        <v>2713</v>
      </c>
      <c r="H5" s="3">
        <v>0</v>
      </c>
      <c r="I5" s="3">
        <v>0</v>
      </c>
      <c r="J5" s="3">
        <v>0</v>
      </c>
      <c r="K5" s="3">
        <v>106.19</v>
      </c>
      <c r="L5" s="3">
        <v>0</v>
      </c>
      <c r="M5" s="3">
        <v>0</v>
      </c>
      <c r="N5" s="3">
        <v>0</v>
      </c>
      <c r="O5" s="3">
        <v>13.8047</v>
      </c>
      <c r="P5" s="3">
        <v>119.99469999999999</v>
      </c>
      <c r="R5">
        <v>3</v>
      </c>
    </row>
    <row r="6" spans="1:18" x14ac:dyDescent="0.25">
      <c r="A6" t="s">
        <v>2696</v>
      </c>
      <c r="B6" t="s">
        <v>2724</v>
      </c>
      <c r="C6" t="s">
        <v>1</v>
      </c>
      <c r="D6" t="s">
        <v>0</v>
      </c>
      <c r="E6">
        <v>16971</v>
      </c>
      <c r="F6" t="s">
        <v>634</v>
      </c>
      <c r="G6" t="s">
        <v>635</v>
      </c>
      <c r="H6" s="3">
        <v>0</v>
      </c>
      <c r="I6" s="3">
        <v>0</v>
      </c>
      <c r="J6" s="3">
        <v>0</v>
      </c>
      <c r="K6" s="3">
        <v>16.420000000000002</v>
      </c>
      <c r="L6" s="3">
        <v>0</v>
      </c>
      <c r="M6" s="3">
        <v>0</v>
      </c>
      <c r="N6" s="3">
        <v>0</v>
      </c>
      <c r="O6" s="3">
        <v>2.1346000000000003</v>
      </c>
      <c r="P6" s="3">
        <v>18.554600000000001</v>
      </c>
      <c r="R6">
        <v>3</v>
      </c>
    </row>
    <row r="7" spans="1:18" x14ac:dyDescent="0.25">
      <c r="A7" t="s">
        <v>2696</v>
      </c>
      <c r="B7" t="s">
        <v>2724</v>
      </c>
      <c r="C7" t="s">
        <v>1</v>
      </c>
      <c r="D7" t="s">
        <v>0</v>
      </c>
      <c r="E7">
        <v>33406</v>
      </c>
      <c r="F7" t="s">
        <v>431</v>
      </c>
      <c r="G7" t="s">
        <v>432</v>
      </c>
      <c r="H7" s="3">
        <v>0</v>
      </c>
      <c r="I7" s="3">
        <v>0</v>
      </c>
      <c r="J7" s="3">
        <v>0</v>
      </c>
      <c r="K7" s="3">
        <v>63.76</v>
      </c>
      <c r="L7" s="3">
        <v>0</v>
      </c>
      <c r="M7" s="3">
        <v>0</v>
      </c>
      <c r="N7" s="3">
        <v>0</v>
      </c>
      <c r="O7" s="3">
        <v>8.2888000000000002</v>
      </c>
      <c r="P7" s="3">
        <v>72.0488</v>
      </c>
      <c r="R7">
        <v>3</v>
      </c>
    </row>
    <row r="8" spans="1:18" x14ac:dyDescent="0.25">
      <c r="A8" t="s">
        <v>2696</v>
      </c>
      <c r="B8" t="s">
        <v>2721</v>
      </c>
      <c r="C8" t="s">
        <v>1</v>
      </c>
      <c r="D8" t="s">
        <v>0</v>
      </c>
      <c r="E8">
        <v>213</v>
      </c>
      <c r="F8" t="s">
        <v>421</v>
      </c>
      <c r="G8" t="s">
        <v>422</v>
      </c>
      <c r="H8" s="3">
        <v>0</v>
      </c>
      <c r="I8" s="3">
        <v>0</v>
      </c>
      <c r="J8" s="3">
        <v>0</v>
      </c>
      <c r="K8" s="3">
        <v>12.39</v>
      </c>
      <c r="L8" s="3">
        <v>0</v>
      </c>
      <c r="M8" s="3">
        <v>0</v>
      </c>
      <c r="N8" s="3">
        <v>0</v>
      </c>
      <c r="O8" s="3">
        <v>1.6107</v>
      </c>
      <c r="P8" s="3">
        <v>14.0007</v>
      </c>
      <c r="R8">
        <v>3</v>
      </c>
    </row>
    <row r="9" spans="1:18" x14ac:dyDescent="0.25">
      <c r="A9" t="s">
        <v>2696</v>
      </c>
      <c r="B9" t="s">
        <v>2721</v>
      </c>
      <c r="C9" t="s">
        <v>1</v>
      </c>
      <c r="D9" t="s">
        <v>0</v>
      </c>
      <c r="E9">
        <v>10032</v>
      </c>
      <c r="F9" t="s">
        <v>427</v>
      </c>
      <c r="G9" t="s">
        <v>428</v>
      </c>
      <c r="H9" s="3">
        <v>0</v>
      </c>
      <c r="I9" s="3">
        <v>0</v>
      </c>
      <c r="J9" s="3">
        <v>0</v>
      </c>
      <c r="K9" s="3">
        <v>58.15</v>
      </c>
      <c r="L9" s="3">
        <v>0</v>
      </c>
      <c r="M9" s="3">
        <v>0</v>
      </c>
      <c r="N9" s="3">
        <v>0</v>
      </c>
      <c r="O9" s="3">
        <v>7.5594999999999999</v>
      </c>
      <c r="P9" s="3">
        <v>65.709499999999991</v>
      </c>
      <c r="R9">
        <v>3</v>
      </c>
    </row>
    <row r="10" spans="1:18" x14ac:dyDescent="0.25">
      <c r="A10" t="s">
        <v>2696</v>
      </c>
      <c r="B10" t="s">
        <v>2721</v>
      </c>
      <c r="C10" t="s">
        <v>1</v>
      </c>
      <c r="D10" t="s">
        <v>0</v>
      </c>
      <c r="E10">
        <v>163</v>
      </c>
      <c r="F10" t="s">
        <v>2722</v>
      </c>
      <c r="G10" t="s">
        <v>2723</v>
      </c>
      <c r="H10" s="3">
        <v>0</v>
      </c>
      <c r="I10" s="3">
        <v>0</v>
      </c>
      <c r="J10" s="3">
        <v>0</v>
      </c>
      <c r="K10" s="3">
        <v>151.80000000000001</v>
      </c>
      <c r="L10" s="3">
        <v>0</v>
      </c>
      <c r="M10" s="3">
        <v>0</v>
      </c>
      <c r="N10" s="3">
        <v>0</v>
      </c>
      <c r="O10" s="3">
        <v>19.734000000000002</v>
      </c>
      <c r="P10" s="3">
        <v>171.53400000000002</v>
      </c>
      <c r="R10">
        <v>3</v>
      </c>
    </row>
    <row r="11" spans="1:18" x14ac:dyDescent="0.25">
      <c r="A11" t="s">
        <v>2696</v>
      </c>
      <c r="B11" t="s">
        <v>2721</v>
      </c>
      <c r="C11" t="s">
        <v>1</v>
      </c>
      <c r="D11" t="s">
        <v>0</v>
      </c>
      <c r="E11">
        <v>10030</v>
      </c>
      <c r="F11" t="s">
        <v>427</v>
      </c>
      <c r="G11" t="s">
        <v>428</v>
      </c>
      <c r="H11" s="3">
        <v>0</v>
      </c>
      <c r="I11" s="3">
        <v>0</v>
      </c>
      <c r="J11" s="3">
        <v>0</v>
      </c>
      <c r="K11" s="3">
        <v>19.5</v>
      </c>
      <c r="L11" s="3">
        <v>0</v>
      </c>
      <c r="M11" s="3">
        <v>0</v>
      </c>
      <c r="N11" s="3">
        <v>0</v>
      </c>
      <c r="O11" s="3">
        <v>2.5350000000000001</v>
      </c>
      <c r="P11" s="3">
        <v>22.035</v>
      </c>
      <c r="R11">
        <v>3</v>
      </c>
    </row>
    <row r="12" spans="1:18" x14ac:dyDescent="0.25">
      <c r="A12" t="s">
        <v>2696</v>
      </c>
      <c r="B12" t="s">
        <v>2720</v>
      </c>
      <c r="C12" t="s">
        <v>1</v>
      </c>
      <c r="D12" t="s">
        <v>0</v>
      </c>
      <c r="E12">
        <v>10001</v>
      </c>
      <c r="F12" t="s">
        <v>427</v>
      </c>
      <c r="G12" t="s">
        <v>428</v>
      </c>
      <c r="H12" s="3">
        <v>0</v>
      </c>
      <c r="I12" s="3">
        <v>0</v>
      </c>
      <c r="J12" s="3">
        <v>0</v>
      </c>
      <c r="K12" s="3">
        <v>15</v>
      </c>
      <c r="L12" s="3">
        <v>0</v>
      </c>
      <c r="M12" s="3">
        <v>0</v>
      </c>
      <c r="N12" s="3">
        <v>0</v>
      </c>
      <c r="O12" s="3">
        <v>1.9500000000000002</v>
      </c>
      <c r="P12" s="3">
        <v>16.95</v>
      </c>
      <c r="R12">
        <v>3</v>
      </c>
    </row>
    <row r="13" spans="1:18" x14ac:dyDescent="0.25">
      <c r="A13" t="s">
        <v>2696</v>
      </c>
      <c r="B13" t="s">
        <v>2720</v>
      </c>
      <c r="C13" t="s">
        <v>1</v>
      </c>
      <c r="D13" t="s">
        <v>0</v>
      </c>
      <c r="E13">
        <v>3405</v>
      </c>
      <c r="F13" t="s">
        <v>416</v>
      </c>
      <c r="G13" t="s">
        <v>417</v>
      </c>
      <c r="H13" s="3">
        <v>0</v>
      </c>
      <c r="I13" s="3">
        <v>0</v>
      </c>
      <c r="J13" s="3">
        <v>0</v>
      </c>
      <c r="K13" s="3">
        <v>18.23</v>
      </c>
      <c r="L13" s="3">
        <v>0</v>
      </c>
      <c r="M13" s="3">
        <v>0</v>
      </c>
      <c r="N13" s="3">
        <v>0</v>
      </c>
      <c r="O13" s="3">
        <v>2.3699000000000003</v>
      </c>
      <c r="P13" s="3">
        <v>20.599900000000002</v>
      </c>
      <c r="R13">
        <v>3</v>
      </c>
    </row>
    <row r="14" spans="1:18" x14ac:dyDescent="0.25">
      <c r="A14" t="s">
        <v>2696</v>
      </c>
      <c r="B14" t="s">
        <v>2719</v>
      </c>
      <c r="C14" t="s">
        <v>1</v>
      </c>
      <c r="D14" t="s">
        <v>0</v>
      </c>
      <c r="E14">
        <v>10310</v>
      </c>
      <c r="F14" t="s">
        <v>419</v>
      </c>
      <c r="G14" t="s">
        <v>420</v>
      </c>
      <c r="H14" s="3">
        <v>0</v>
      </c>
      <c r="I14" s="3">
        <v>0</v>
      </c>
      <c r="J14" s="3">
        <v>0</v>
      </c>
      <c r="K14" s="3">
        <v>24.5</v>
      </c>
      <c r="L14" s="3">
        <v>0</v>
      </c>
      <c r="M14" s="3">
        <v>0</v>
      </c>
      <c r="N14" s="3">
        <v>0</v>
      </c>
      <c r="O14" s="3">
        <v>3.1850000000000001</v>
      </c>
      <c r="P14" s="3">
        <v>27.684999999999999</v>
      </c>
      <c r="R14">
        <v>3</v>
      </c>
    </row>
    <row r="15" spans="1:18" x14ac:dyDescent="0.25">
      <c r="A15" t="s">
        <v>2696</v>
      </c>
      <c r="B15" t="s">
        <v>2719</v>
      </c>
      <c r="C15" t="s">
        <v>1</v>
      </c>
      <c r="D15" t="s">
        <v>0</v>
      </c>
      <c r="E15">
        <v>486</v>
      </c>
      <c r="F15" t="s">
        <v>409</v>
      </c>
      <c r="G15" t="s">
        <v>410</v>
      </c>
      <c r="H15" s="3">
        <v>0</v>
      </c>
      <c r="I15" s="3">
        <v>0</v>
      </c>
      <c r="J15" s="3">
        <v>0</v>
      </c>
      <c r="K15" s="3">
        <v>35.65</v>
      </c>
      <c r="L15" s="3">
        <v>0</v>
      </c>
      <c r="M15" s="3">
        <v>0</v>
      </c>
      <c r="N15" s="3">
        <v>0</v>
      </c>
      <c r="O15" s="3">
        <v>4.6345000000000001</v>
      </c>
      <c r="P15" s="3">
        <v>40.284500000000001</v>
      </c>
      <c r="R15">
        <v>3</v>
      </c>
    </row>
    <row r="16" spans="1:18" x14ac:dyDescent="0.25">
      <c r="A16" t="s">
        <v>2696</v>
      </c>
      <c r="B16" t="s">
        <v>2718</v>
      </c>
      <c r="C16" t="s">
        <v>1</v>
      </c>
      <c r="D16" t="s">
        <v>0</v>
      </c>
      <c r="E16">
        <v>546078</v>
      </c>
      <c r="F16" t="s">
        <v>414</v>
      </c>
      <c r="G16" t="s">
        <v>415</v>
      </c>
      <c r="H16" s="3">
        <v>0</v>
      </c>
      <c r="I16" s="3">
        <v>0</v>
      </c>
      <c r="J16" s="3">
        <v>0</v>
      </c>
      <c r="K16" s="3">
        <v>70.75</v>
      </c>
      <c r="L16" s="3">
        <v>0</v>
      </c>
      <c r="M16" s="3">
        <v>0</v>
      </c>
      <c r="N16" s="3">
        <v>0</v>
      </c>
      <c r="O16" s="3">
        <v>9.1974999999999998</v>
      </c>
      <c r="P16" s="3">
        <v>79.947500000000005</v>
      </c>
      <c r="R16">
        <v>3</v>
      </c>
    </row>
    <row r="17" spans="1:18" x14ac:dyDescent="0.25">
      <c r="A17" t="s">
        <v>2696</v>
      </c>
      <c r="B17" t="s">
        <v>2718</v>
      </c>
      <c r="C17" t="s">
        <v>1</v>
      </c>
      <c r="D17" t="s">
        <v>0</v>
      </c>
      <c r="E17">
        <v>1357</v>
      </c>
      <c r="F17" t="s">
        <v>2032</v>
      </c>
      <c r="G17" t="s">
        <v>2033</v>
      </c>
      <c r="H17" s="3">
        <v>0</v>
      </c>
      <c r="I17" s="3">
        <v>0</v>
      </c>
      <c r="J17" s="3">
        <v>0</v>
      </c>
      <c r="K17" s="3">
        <v>43.58</v>
      </c>
      <c r="L17" s="3">
        <v>0</v>
      </c>
      <c r="M17" s="3">
        <v>0</v>
      </c>
      <c r="N17" s="3">
        <v>0</v>
      </c>
      <c r="O17" s="3">
        <v>5.6654</v>
      </c>
      <c r="P17" s="3">
        <v>49.245399999999997</v>
      </c>
      <c r="R17">
        <v>3</v>
      </c>
    </row>
    <row r="18" spans="1:18" x14ac:dyDescent="0.25">
      <c r="A18" t="s">
        <v>2696</v>
      </c>
      <c r="B18" t="s">
        <v>2718</v>
      </c>
      <c r="C18" t="s">
        <v>1</v>
      </c>
      <c r="D18" t="s">
        <v>0</v>
      </c>
      <c r="E18">
        <v>9896</v>
      </c>
      <c r="F18" t="s">
        <v>427</v>
      </c>
      <c r="G18" t="s">
        <v>428</v>
      </c>
      <c r="H18" s="3">
        <v>0</v>
      </c>
      <c r="I18" s="3">
        <v>0</v>
      </c>
      <c r="J18" s="3">
        <v>0</v>
      </c>
      <c r="K18" s="3">
        <v>27</v>
      </c>
      <c r="L18" s="3">
        <v>0</v>
      </c>
      <c r="M18" s="3">
        <v>0</v>
      </c>
      <c r="N18" s="3">
        <v>0</v>
      </c>
      <c r="O18" s="3">
        <v>3.5100000000000002</v>
      </c>
      <c r="P18" s="3">
        <v>30.51</v>
      </c>
      <c r="R18">
        <v>3</v>
      </c>
    </row>
    <row r="19" spans="1:18" x14ac:dyDescent="0.25">
      <c r="A19" t="s">
        <v>2696</v>
      </c>
      <c r="B19" t="s">
        <v>2718</v>
      </c>
      <c r="C19" t="s">
        <v>1</v>
      </c>
      <c r="D19" t="s">
        <v>0</v>
      </c>
      <c r="E19">
        <v>3651</v>
      </c>
      <c r="F19" t="s">
        <v>454</v>
      </c>
      <c r="G19" t="s">
        <v>456</v>
      </c>
      <c r="H19" s="3">
        <v>0</v>
      </c>
      <c r="I19" s="3">
        <v>0</v>
      </c>
      <c r="J19" s="3">
        <v>0</v>
      </c>
      <c r="K19" s="3">
        <v>96.53</v>
      </c>
      <c r="L19" s="3">
        <v>0</v>
      </c>
      <c r="M19" s="3">
        <v>0</v>
      </c>
      <c r="N19" s="3">
        <v>0</v>
      </c>
      <c r="O19" s="3">
        <v>12.5489</v>
      </c>
      <c r="P19" s="3">
        <v>109.0789</v>
      </c>
      <c r="R19">
        <v>3</v>
      </c>
    </row>
    <row r="20" spans="1:18" x14ac:dyDescent="0.25">
      <c r="A20" t="s">
        <v>2696</v>
      </c>
      <c r="B20" t="s">
        <v>2717</v>
      </c>
      <c r="C20" t="s">
        <v>1</v>
      </c>
      <c r="D20" t="s">
        <v>0</v>
      </c>
      <c r="E20">
        <v>193307</v>
      </c>
      <c r="F20" t="s">
        <v>399</v>
      </c>
      <c r="G20" t="s">
        <v>400</v>
      </c>
      <c r="H20" s="3">
        <v>0</v>
      </c>
      <c r="I20" s="3">
        <v>0</v>
      </c>
      <c r="J20" s="3">
        <v>0</v>
      </c>
      <c r="K20" s="3">
        <v>81.45</v>
      </c>
      <c r="L20" s="3">
        <v>0</v>
      </c>
      <c r="M20" s="3">
        <v>0</v>
      </c>
      <c r="N20" s="3">
        <v>0</v>
      </c>
      <c r="O20" s="3">
        <v>10.588500000000002</v>
      </c>
      <c r="P20" s="3">
        <v>92.038499999999999</v>
      </c>
      <c r="R20">
        <v>3</v>
      </c>
    </row>
    <row r="21" spans="1:18" x14ac:dyDescent="0.25">
      <c r="A21" t="s">
        <v>2696</v>
      </c>
      <c r="B21" t="s">
        <v>2716</v>
      </c>
      <c r="C21" t="s">
        <v>1</v>
      </c>
      <c r="D21" t="s">
        <v>0</v>
      </c>
      <c r="E21">
        <v>9123</v>
      </c>
      <c r="F21" t="s">
        <v>412</v>
      </c>
      <c r="G21" t="s">
        <v>413</v>
      </c>
      <c r="H21" s="3">
        <v>0</v>
      </c>
      <c r="I21" s="3">
        <v>0</v>
      </c>
      <c r="J21" s="3">
        <v>0</v>
      </c>
      <c r="K21" s="3">
        <v>151.55000000000001</v>
      </c>
      <c r="L21" s="3">
        <v>0</v>
      </c>
      <c r="M21" s="3">
        <v>0</v>
      </c>
      <c r="N21" s="3">
        <v>0</v>
      </c>
      <c r="O21" s="3">
        <v>19.701500000000003</v>
      </c>
      <c r="P21" s="3">
        <v>171.25150000000002</v>
      </c>
      <c r="R21">
        <v>3</v>
      </c>
    </row>
    <row r="22" spans="1:18" x14ac:dyDescent="0.25">
      <c r="A22" t="s">
        <v>2696</v>
      </c>
      <c r="B22" t="s">
        <v>2716</v>
      </c>
      <c r="C22" t="s">
        <v>1</v>
      </c>
      <c r="D22" t="s">
        <v>0</v>
      </c>
      <c r="E22">
        <v>9841</v>
      </c>
      <c r="F22" t="s">
        <v>427</v>
      </c>
      <c r="G22" t="s">
        <v>428</v>
      </c>
      <c r="H22" s="3">
        <v>0</v>
      </c>
      <c r="I22" s="3">
        <v>0</v>
      </c>
      <c r="J22" s="3">
        <v>0</v>
      </c>
      <c r="K22" s="3">
        <v>74.319999999999993</v>
      </c>
      <c r="L22" s="3">
        <v>0</v>
      </c>
      <c r="M22" s="3">
        <v>0</v>
      </c>
      <c r="N22" s="3">
        <v>0</v>
      </c>
      <c r="O22" s="3">
        <v>9.6616</v>
      </c>
      <c r="P22" s="3">
        <v>83.981599999999986</v>
      </c>
      <c r="R22">
        <v>3</v>
      </c>
    </row>
    <row r="23" spans="1:18" x14ac:dyDescent="0.25">
      <c r="A23" t="s">
        <v>2696</v>
      </c>
      <c r="B23" t="s">
        <v>2716</v>
      </c>
      <c r="C23" t="s">
        <v>1</v>
      </c>
      <c r="D23" t="s">
        <v>0</v>
      </c>
      <c r="E23">
        <v>74947</v>
      </c>
      <c r="F23" t="s">
        <v>429</v>
      </c>
      <c r="G23" t="s">
        <v>430</v>
      </c>
      <c r="H23" s="3">
        <v>0</v>
      </c>
      <c r="I23" s="3">
        <v>0</v>
      </c>
      <c r="J23" s="3">
        <v>0</v>
      </c>
      <c r="K23" s="3">
        <v>56.87</v>
      </c>
      <c r="L23" s="3">
        <v>0</v>
      </c>
      <c r="M23" s="3">
        <v>0</v>
      </c>
      <c r="N23" s="3">
        <v>0</v>
      </c>
      <c r="O23" s="3">
        <v>7.3930999999999996</v>
      </c>
      <c r="P23" s="3">
        <v>64.263099999999994</v>
      </c>
      <c r="R23">
        <v>3</v>
      </c>
    </row>
    <row r="24" spans="1:18" x14ac:dyDescent="0.25">
      <c r="A24" t="s">
        <v>2696</v>
      </c>
      <c r="B24" t="s">
        <v>2715</v>
      </c>
      <c r="C24" t="s">
        <v>1</v>
      </c>
      <c r="D24" t="s">
        <v>0</v>
      </c>
      <c r="E24">
        <v>682</v>
      </c>
      <c r="F24" t="s">
        <v>459</v>
      </c>
      <c r="G24" t="s">
        <v>460</v>
      </c>
      <c r="H24" s="3">
        <v>0</v>
      </c>
      <c r="I24" s="3">
        <v>0</v>
      </c>
      <c r="J24" s="3">
        <v>0</v>
      </c>
      <c r="K24" s="3">
        <v>23.01</v>
      </c>
      <c r="L24" s="3">
        <v>0</v>
      </c>
      <c r="M24" s="3">
        <v>0</v>
      </c>
      <c r="N24" s="3">
        <v>0</v>
      </c>
      <c r="O24" s="3">
        <v>2.9913000000000003</v>
      </c>
      <c r="P24" s="3">
        <v>26.001300000000001</v>
      </c>
      <c r="R24">
        <v>3</v>
      </c>
    </row>
    <row r="25" spans="1:18" x14ac:dyDescent="0.25">
      <c r="A25" t="s">
        <v>2696</v>
      </c>
      <c r="B25" t="s">
        <v>2715</v>
      </c>
      <c r="C25" t="s">
        <v>1</v>
      </c>
      <c r="D25" t="s">
        <v>0</v>
      </c>
      <c r="E25">
        <v>9803</v>
      </c>
      <c r="F25" t="s">
        <v>427</v>
      </c>
      <c r="G25" t="s">
        <v>428</v>
      </c>
      <c r="H25" s="3">
        <v>0</v>
      </c>
      <c r="I25" s="3">
        <v>0</v>
      </c>
      <c r="J25" s="3">
        <v>0</v>
      </c>
      <c r="K25" s="3">
        <v>38.590000000000003</v>
      </c>
      <c r="L25" s="3">
        <v>0</v>
      </c>
      <c r="M25" s="3">
        <v>0</v>
      </c>
      <c r="N25" s="3">
        <v>0</v>
      </c>
      <c r="O25" s="3">
        <v>5.016700000000001</v>
      </c>
      <c r="P25" s="3">
        <v>43.606700000000004</v>
      </c>
      <c r="R25">
        <v>3</v>
      </c>
    </row>
    <row r="26" spans="1:18" x14ac:dyDescent="0.25">
      <c r="A26" t="s">
        <v>2696</v>
      </c>
      <c r="B26" t="s">
        <v>2715</v>
      </c>
      <c r="C26" t="s">
        <v>1</v>
      </c>
      <c r="D26" t="s">
        <v>0</v>
      </c>
      <c r="E26">
        <v>297</v>
      </c>
      <c r="F26" t="s">
        <v>468</v>
      </c>
      <c r="G26" t="s">
        <v>469</v>
      </c>
      <c r="H26" s="3">
        <v>0</v>
      </c>
      <c r="I26" s="3">
        <v>0</v>
      </c>
      <c r="J26" s="3">
        <v>0</v>
      </c>
      <c r="K26" s="3">
        <v>450</v>
      </c>
      <c r="L26" s="3">
        <v>0</v>
      </c>
      <c r="M26" s="3">
        <v>0</v>
      </c>
      <c r="N26" s="3">
        <v>0</v>
      </c>
      <c r="O26" s="3">
        <v>58.5</v>
      </c>
      <c r="P26" s="3">
        <v>508.5</v>
      </c>
      <c r="R26">
        <v>3</v>
      </c>
    </row>
    <row r="27" spans="1:18" x14ac:dyDescent="0.25">
      <c r="A27" t="s">
        <v>2696</v>
      </c>
      <c r="B27" t="s">
        <v>2714</v>
      </c>
      <c r="C27" t="s">
        <v>1</v>
      </c>
      <c r="D27" t="s">
        <v>0</v>
      </c>
      <c r="E27">
        <v>16037</v>
      </c>
      <c r="F27" t="s">
        <v>414</v>
      </c>
      <c r="G27" t="s">
        <v>415</v>
      </c>
      <c r="H27" s="3">
        <v>0</v>
      </c>
      <c r="I27" s="3">
        <v>0</v>
      </c>
      <c r="J27" s="3">
        <v>0</v>
      </c>
      <c r="K27" s="3">
        <v>14.26</v>
      </c>
      <c r="L27" s="3">
        <v>0</v>
      </c>
      <c r="M27" s="3">
        <v>0</v>
      </c>
      <c r="N27" s="3">
        <v>0</v>
      </c>
      <c r="O27" s="3">
        <v>1.8538000000000001</v>
      </c>
      <c r="P27" s="3">
        <v>16.113800000000001</v>
      </c>
      <c r="R27">
        <v>3</v>
      </c>
    </row>
    <row r="28" spans="1:18" x14ac:dyDescent="0.25">
      <c r="A28" t="s">
        <v>2696</v>
      </c>
      <c r="B28" t="s">
        <v>2714</v>
      </c>
      <c r="C28" t="s">
        <v>1</v>
      </c>
      <c r="D28" t="s">
        <v>0</v>
      </c>
      <c r="E28">
        <v>693</v>
      </c>
      <c r="F28" t="s">
        <v>2712</v>
      </c>
      <c r="G28" t="s">
        <v>2713</v>
      </c>
      <c r="H28" s="3">
        <v>0</v>
      </c>
      <c r="I28" s="3">
        <v>0</v>
      </c>
      <c r="J28" s="3">
        <v>0</v>
      </c>
      <c r="K28" s="3">
        <v>15.04</v>
      </c>
      <c r="L28" s="3">
        <v>0</v>
      </c>
      <c r="M28" s="3">
        <v>0</v>
      </c>
      <c r="N28" s="3">
        <v>0</v>
      </c>
      <c r="O28" s="3">
        <v>1.9552</v>
      </c>
      <c r="P28" s="3">
        <v>16.995200000000001</v>
      </c>
      <c r="R28">
        <v>3</v>
      </c>
    </row>
    <row r="29" spans="1:18" x14ac:dyDescent="0.25">
      <c r="A29" t="s">
        <v>2696</v>
      </c>
      <c r="B29" t="s">
        <v>2714</v>
      </c>
      <c r="C29" t="s">
        <v>1</v>
      </c>
      <c r="D29" t="s">
        <v>0</v>
      </c>
      <c r="E29">
        <v>32964</v>
      </c>
      <c r="F29" t="s">
        <v>431</v>
      </c>
      <c r="G29" t="s">
        <v>432</v>
      </c>
      <c r="H29" s="3">
        <v>0</v>
      </c>
      <c r="I29" s="3">
        <v>0</v>
      </c>
      <c r="J29" s="3">
        <v>0</v>
      </c>
      <c r="K29" s="3">
        <v>32.06</v>
      </c>
      <c r="L29" s="3">
        <v>0</v>
      </c>
      <c r="M29" s="3">
        <v>0</v>
      </c>
      <c r="N29" s="3">
        <v>0</v>
      </c>
      <c r="O29" s="3">
        <v>4.1678000000000006</v>
      </c>
      <c r="P29" s="3">
        <v>36.227800000000002</v>
      </c>
      <c r="R29">
        <v>3</v>
      </c>
    </row>
    <row r="30" spans="1:18" x14ac:dyDescent="0.25">
      <c r="A30" t="s">
        <v>2696</v>
      </c>
      <c r="B30" t="s">
        <v>2714</v>
      </c>
      <c r="C30" t="s">
        <v>1</v>
      </c>
      <c r="D30" t="s">
        <v>0</v>
      </c>
      <c r="E30">
        <v>10200</v>
      </c>
      <c r="F30" t="s">
        <v>419</v>
      </c>
      <c r="G30" t="s">
        <v>420</v>
      </c>
      <c r="H30" s="3">
        <v>0</v>
      </c>
      <c r="I30" s="3">
        <v>0</v>
      </c>
      <c r="J30" s="3">
        <v>0</v>
      </c>
      <c r="K30" s="3">
        <v>35.6</v>
      </c>
      <c r="L30" s="3">
        <v>0</v>
      </c>
      <c r="M30" s="3">
        <v>0</v>
      </c>
      <c r="N30" s="3">
        <v>0</v>
      </c>
      <c r="O30" s="3">
        <v>4.6280000000000001</v>
      </c>
      <c r="P30" s="3">
        <v>40.228000000000002</v>
      </c>
      <c r="R30">
        <v>3</v>
      </c>
    </row>
    <row r="31" spans="1:18" x14ac:dyDescent="0.25">
      <c r="A31" t="s">
        <v>2696</v>
      </c>
      <c r="B31" t="s">
        <v>2711</v>
      </c>
      <c r="C31" t="s">
        <v>1</v>
      </c>
      <c r="D31" t="s">
        <v>0</v>
      </c>
      <c r="E31">
        <v>9689</v>
      </c>
      <c r="F31" t="s">
        <v>427</v>
      </c>
      <c r="G31" t="s">
        <v>428</v>
      </c>
      <c r="H31" s="3">
        <v>0</v>
      </c>
      <c r="I31" s="3">
        <v>0</v>
      </c>
      <c r="J31" s="3">
        <v>0</v>
      </c>
      <c r="K31" s="3">
        <v>25.821999999999999</v>
      </c>
      <c r="L31" s="3">
        <v>0</v>
      </c>
      <c r="M31" s="3">
        <v>0</v>
      </c>
      <c r="N31" s="3">
        <v>0</v>
      </c>
      <c r="O31" s="3">
        <v>3.3568600000000002</v>
      </c>
      <c r="P31" s="3">
        <v>29.17886</v>
      </c>
      <c r="R31">
        <v>3</v>
      </c>
    </row>
    <row r="32" spans="1:18" x14ac:dyDescent="0.25">
      <c r="A32" t="s">
        <v>2696</v>
      </c>
      <c r="B32" t="s">
        <v>2711</v>
      </c>
      <c r="C32" t="s">
        <v>1</v>
      </c>
      <c r="D32" t="s">
        <v>0</v>
      </c>
      <c r="E32">
        <v>32867</v>
      </c>
      <c r="F32" t="s">
        <v>427</v>
      </c>
      <c r="G32" t="s">
        <v>428</v>
      </c>
      <c r="H32" s="3">
        <v>0</v>
      </c>
      <c r="I32" s="3">
        <v>0</v>
      </c>
      <c r="J32" s="3">
        <v>0</v>
      </c>
      <c r="K32" s="3">
        <v>31.64</v>
      </c>
      <c r="L32" s="3">
        <v>0</v>
      </c>
      <c r="M32" s="3">
        <v>0</v>
      </c>
      <c r="N32" s="3">
        <v>0</v>
      </c>
      <c r="O32" s="3">
        <v>4.1132</v>
      </c>
      <c r="P32" s="3">
        <v>35.7532</v>
      </c>
      <c r="R32">
        <v>3</v>
      </c>
    </row>
    <row r="33" spans="1:18" x14ac:dyDescent="0.25">
      <c r="A33" t="s">
        <v>2696</v>
      </c>
      <c r="B33" t="s">
        <v>2711</v>
      </c>
      <c r="C33" t="s">
        <v>1</v>
      </c>
      <c r="D33" t="s">
        <v>0</v>
      </c>
      <c r="E33">
        <v>9708</v>
      </c>
      <c r="F33" t="s">
        <v>427</v>
      </c>
      <c r="G33" t="s">
        <v>428</v>
      </c>
      <c r="H33" s="3">
        <v>0</v>
      </c>
      <c r="I33" s="3">
        <v>0</v>
      </c>
      <c r="J33" s="3">
        <v>0</v>
      </c>
      <c r="K33" s="3">
        <v>25</v>
      </c>
      <c r="L33" s="3">
        <v>0</v>
      </c>
      <c r="M33" s="3">
        <v>0</v>
      </c>
      <c r="N33" s="3">
        <v>0</v>
      </c>
      <c r="O33" s="3">
        <v>3.25</v>
      </c>
      <c r="P33" s="3">
        <v>28.25</v>
      </c>
      <c r="R33">
        <v>3</v>
      </c>
    </row>
    <row r="34" spans="1:18" x14ac:dyDescent="0.25">
      <c r="A34" t="s">
        <v>2696</v>
      </c>
      <c r="B34" t="s">
        <v>2711</v>
      </c>
      <c r="C34" t="s">
        <v>1</v>
      </c>
      <c r="D34" t="s">
        <v>0</v>
      </c>
      <c r="E34">
        <v>9705</v>
      </c>
      <c r="F34" t="s">
        <v>427</v>
      </c>
      <c r="G34" t="s">
        <v>428</v>
      </c>
      <c r="H34" s="3">
        <v>0</v>
      </c>
      <c r="I34" s="3">
        <v>0</v>
      </c>
      <c r="J34" s="3">
        <v>0</v>
      </c>
      <c r="K34" s="3">
        <v>15</v>
      </c>
      <c r="L34" s="3">
        <v>0</v>
      </c>
      <c r="M34" s="3">
        <v>0</v>
      </c>
      <c r="N34" s="3">
        <v>0</v>
      </c>
      <c r="O34" s="3">
        <v>1.9500000000000002</v>
      </c>
      <c r="P34" s="3">
        <v>16.95</v>
      </c>
      <c r="R34">
        <v>3</v>
      </c>
    </row>
    <row r="35" spans="1:18" x14ac:dyDescent="0.25">
      <c r="A35" t="s">
        <v>2696</v>
      </c>
      <c r="B35" t="s">
        <v>2711</v>
      </c>
      <c r="C35" t="s">
        <v>1</v>
      </c>
      <c r="D35" t="s">
        <v>0</v>
      </c>
      <c r="E35">
        <v>687</v>
      </c>
      <c r="F35" t="s">
        <v>2712</v>
      </c>
      <c r="G35" t="s">
        <v>2713</v>
      </c>
      <c r="H35" s="3">
        <v>0</v>
      </c>
      <c r="I35" s="3">
        <v>0</v>
      </c>
      <c r="J35" s="3">
        <v>0</v>
      </c>
      <c r="K35" s="3">
        <v>94.69</v>
      </c>
      <c r="L35" s="3">
        <v>0</v>
      </c>
      <c r="M35" s="3">
        <v>0</v>
      </c>
      <c r="N35" s="3">
        <v>0</v>
      </c>
      <c r="O35" s="3">
        <v>12.309699999999999</v>
      </c>
      <c r="P35" s="3">
        <v>106.99969999999999</v>
      </c>
      <c r="R35">
        <v>3</v>
      </c>
    </row>
    <row r="36" spans="1:18" x14ac:dyDescent="0.25">
      <c r="A36" t="s">
        <v>2696</v>
      </c>
      <c r="B36" t="s">
        <v>2711</v>
      </c>
      <c r="C36" t="s">
        <v>1</v>
      </c>
      <c r="D36" t="s">
        <v>0</v>
      </c>
      <c r="E36">
        <v>4388</v>
      </c>
      <c r="F36" t="s">
        <v>403</v>
      </c>
      <c r="G36" t="s">
        <v>404</v>
      </c>
      <c r="H36" s="3">
        <v>0</v>
      </c>
      <c r="I36" s="3">
        <v>0</v>
      </c>
      <c r="J36" s="3">
        <v>0</v>
      </c>
      <c r="K36" s="3">
        <v>120.15</v>
      </c>
      <c r="L36" s="3">
        <v>0</v>
      </c>
      <c r="M36" s="3">
        <v>0</v>
      </c>
      <c r="N36" s="3">
        <v>0</v>
      </c>
      <c r="O36" s="3">
        <v>15.619500000000002</v>
      </c>
      <c r="P36" s="3">
        <v>135.76949999999999</v>
      </c>
      <c r="R36">
        <v>3</v>
      </c>
    </row>
    <row r="37" spans="1:18" x14ac:dyDescent="0.25">
      <c r="A37" t="s">
        <v>2696</v>
      </c>
      <c r="B37" t="s">
        <v>2711</v>
      </c>
      <c r="C37" t="s">
        <v>1</v>
      </c>
      <c r="D37" t="s">
        <v>0</v>
      </c>
      <c r="E37">
        <v>10168</v>
      </c>
      <c r="F37" t="s">
        <v>813</v>
      </c>
      <c r="G37" t="s">
        <v>1309</v>
      </c>
      <c r="H37" s="3">
        <v>0</v>
      </c>
      <c r="I37" s="3">
        <v>0</v>
      </c>
      <c r="J37" s="3">
        <v>0</v>
      </c>
      <c r="K37" s="3">
        <v>58.35</v>
      </c>
      <c r="L37" s="3">
        <v>0</v>
      </c>
      <c r="M37" s="3">
        <v>0</v>
      </c>
      <c r="N37" s="3">
        <v>0</v>
      </c>
      <c r="O37" s="3">
        <v>7.5855000000000006</v>
      </c>
      <c r="P37" s="3">
        <v>65.935500000000005</v>
      </c>
      <c r="R37">
        <v>3</v>
      </c>
    </row>
    <row r="38" spans="1:18" x14ac:dyDescent="0.25">
      <c r="A38" t="s">
        <v>2696</v>
      </c>
      <c r="B38" t="s">
        <v>2710</v>
      </c>
      <c r="C38" t="s">
        <v>1</v>
      </c>
      <c r="D38" t="s">
        <v>0</v>
      </c>
      <c r="E38">
        <v>10758</v>
      </c>
      <c r="F38" t="s">
        <v>813</v>
      </c>
      <c r="G38" t="s">
        <v>1309</v>
      </c>
      <c r="H38" s="3">
        <v>0</v>
      </c>
      <c r="I38" s="3">
        <v>0</v>
      </c>
      <c r="J38" s="3">
        <v>0</v>
      </c>
      <c r="K38" s="3">
        <v>61.92</v>
      </c>
      <c r="L38" s="3">
        <v>0</v>
      </c>
      <c r="M38" s="3">
        <v>0</v>
      </c>
      <c r="N38" s="3">
        <v>0</v>
      </c>
      <c r="O38" s="3">
        <v>8.0495999999999999</v>
      </c>
      <c r="P38" s="3">
        <v>69.9696</v>
      </c>
      <c r="R38">
        <v>3</v>
      </c>
    </row>
    <row r="39" spans="1:18" x14ac:dyDescent="0.25">
      <c r="A39" t="s">
        <v>2696</v>
      </c>
      <c r="B39" t="s">
        <v>2710</v>
      </c>
      <c r="C39" t="s">
        <v>1</v>
      </c>
      <c r="D39" t="s">
        <v>0</v>
      </c>
      <c r="E39">
        <v>58092</v>
      </c>
      <c r="F39" t="s">
        <v>2012</v>
      </c>
      <c r="G39" t="s">
        <v>2013</v>
      </c>
      <c r="H39" s="3">
        <v>0</v>
      </c>
      <c r="I39" s="3">
        <v>0</v>
      </c>
      <c r="J39" s="3">
        <v>0</v>
      </c>
      <c r="K39" s="3">
        <v>16.43</v>
      </c>
      <c r="L39" s="3">
        <v>0</v>
      </c>
      <c r="M39" s="3">
        <v>0</v>
      </c>
      <c r="N39" s="3">
        <v>0</v>
      </c>
      <c r="O39" s="3">
        <v>2.1358999999999999</v>
      </c>
      <c r="P39" s="3">
        <v>18.565899999999999</v>
      </c>
      <c r="R39">
        <v>3</v>
      </c>
    </row>
    <row r="40" spans="1:18" x14ac:dyDescent="0.25">
      <c r="A40" t="s">
        <v>2696</v>
      </c>
      <c r="B40" t="s">
        <v>2709</v>
      </c>
      <c r="C40" t="s">
        <v>1</v>
      </c>
      <c r="D40" t="s">
        <v>0</v>
      </c>
      <c r="E40">
        <v>285</v>
      </c>
      <c r="F40" t="s">
        <v>409</v>
      </c>
      <c r="G40" t="s">
        <v>410</v>
      </c>
      <c r="H40" s="3">
        <v>0</v>
      </c>
      <c r="I40" s="3">
        <v>0</v>
      </c>
      <c r="J40" s="3">
        <v>0</v>
      </c>
      <c r="K40" s="3">
        <v>14.8</v>
      </c>
      <c r="L40" s="3">
        <v>0</v>
      </c>
      <c r="M40" s="3">
        <v>0</v>
      </c>
      <c r="N40" s="3">
        <v>0</v>
      </c>
      <c r="O40" s="3">
        <v>1.9240000000000002</v>
      </c>
      <c r="P40" s="3">
        <v>16.724</v>
      </c>
      <c r="R40">
        <v>3</v>
      </c>
    </row>
    <row r="41" spans="1:18" x14ac:dyDescent="0.25">
      <c r="A41" t="s">
        <v>2696</v>
      </c>
      <c r="B41" t="s">
        <v>2709</v>
      </c>
      <c r="C41" t="s">
        <v>1</v>
      </c>
      <c r="D41" t="s">
        <v>0</v>
      </c>
      <c r="E41">
        <v>31128</v>
      </c>
      <c r="F41" t="s">
        <v>403</v>
      </c>
      <c r="G41" t="s">
        <v>404</v>
      </c>
      <c r="H41" s="3">
        <v>0</v>
      </c>
      <c r="I41" s="3">
        <v>0</v>
      </c>
      <c r="J41" s="3">
        <v>0</v>
      </c>
      <c r="K41" s="3">
        <v>119.79</v>
      </c>
      <c r="L41" s="3">
        <v>0</v>
      </c>
      <c r="M41" s="3">
        <v>0</v>
      </c>
      <c r="N41" s="3">
        <v>0</v>
      </c>
      <c r="O41" s="3">
        <v>15.572700000000001</v>
      </c>
      <c r="P41" s="3">
        <v>135.36270000000002</v>
      </c>
      <c r="R41">
        <v>3</v>
      </c>
    </row>
    <row r="42" spans="1:18" x14ac:dyDescent="0.25">
      <c r="A42" t="s">
        <v>2696</v>
      </c>
      <c r="B42" t="s">
        <v>2709</v>
      </c>
      <c r="C42" t="s">
        <v>1</v>
      </c>
      <c r="D42" t="s">
        <v>0</v>
      </c>
      <c r="E42">
        <v>48409</v>
      </c>
      <c r="F42" t="s">
        <v>403</v>
      </c>
      <c r="G42" t="s">
        <v>404</v>
      </c>
      <c r="H42" s="3">
        <v>0</v>
      </c>
      <c r="I42" s="3">
        <v>0</v>
      </c>
      <c r="J42" s="3">
        <v>0</v>
      </c>
      <c r="K42" s="3">
        <v>101.5</v>
      </c>
      <c r="L42" s="3">
        <v>0</v>
      </c>
      <c r="M42" s="3">
        <v>0</v>
      </c>
      <c r="N42" s="3">
        <v>0</v>
      </c>
      <c r="O42" s="3">
        <v>13.195</v>
      </c>
      <c r="P42" s="3">
        <v>114.69499999999999</v>
      </c>
      <c r="R42">
        <v>3</v>
      </c>
    </row>
    <row r="43" spans="1:18" x14ac:dyDescent="0.25">
      <c r="A43" t="s">
        <v>2696</v>
      </c>
      <c r="B43" t="s">
        <v>2709</v>
      </c>
      <c r="C43" t="s">
        <v>1</v>
      </c>
      <c r="D43" t="s">
        <v>0</v>
      </c>
      <c r="E43">
        <v>5774</v>
      </c>
      <c r="F43" t="s">
        <v>125</v>
      </c>
      <c r="G43" t="s">
        <v>897</v>
      </c>
      <c r="H43" s="3">
        <v>0</v>
      </c>
      <c r="I43" s="3">
        <v>0</v>
      </c>
      <c r="J43" s="3">
        <v>0</v>
      </c>
      <c r="K43" s="3">
        <v>22</v>
      </c>
      <c r="L43" s="3">
        <v>0</v>
      </c>
      <c r="M43" s="3">
        <v>0</v>
      </c>
      <c r="N43" s="3">
        <v>0</v>
      </c>
      <c r="O43" s="3">
        <v>2.8600000000000003</v>
      </c>
      <c r="P43" s="3">
        <v>24.86</v>
      </c>
      <c r="R43">
        <v>3</v>
      </c>
    </row>
    <row r="44" spans="1:18" x14ac:dyDescent="0.25">
      <c r="A44" t="s">
        <v>2696</v>
      </c>
      <c r="B44" t="s">
        <v>2709</v>
      </c>
      <c r="C44" t="s">
        <v>1</v>
      </c>
      <c r="D44" t="s">
        <v>0</v>
      </c>
      <c r="E44">
        <v>268</v>
      </c>
      <c r="F44" t="s">
        <v>409</v>
      </c>
      <c r="G44" t="s">
        <v>410</v>
      </c>
      <c r="H44" s="3">
        <v>0</v>
      </c>
      <c r="I44" s="3">
        <v>0</v>
      </c>
      <c r="J44" s="3">
        <v>0</v>
      </c>
      <c r="K44" s="3">
        <v>35.380000000000003</v>
      </c>
      <c r="L44" s="3">
        <v>0</v>
      </c>
      <c r="M44" s="3">
        <v>0</v>
      </c>
      <c r="N44" s="3">
        <v>0</v>
      </c>
      <c r="O44" s="3">
        <v>4.5994000000000002</v>
      </c>
      <c r="P44" s="3">
        <v>39.979400000000005</v>
      </c>
      <c r="R44">
        <v>3</v>
      </c>
    </row>
    <row r="45" spans="1:18" x14ac:dyDescent="0.25">
      <c r="A45" t="s">
        <v>2696</v>
      </c>
      <c r="B45" t="s">
        <v>2709</v>
      </c>
      <c r="C45" t="s">
        <v>1</v>
      </c>
      <c r="D45" t="s">
        <v>0</v>
      </c>
      <c r="E45">
        <v>3565</v>
      </c>
      <c r="F45" t="s">
        <v>454</v>
      </c>
      <c r="G45" t="s">
        <v>456</v>
      </c>
      <c r="H45" s="3">
        <v>0</v>
      </c>
      <c r="I45" s="3">
        <v>0</v>
      </c>
      <c r="J45" s="3">
        <v>0</v>
      </c>
      <c r="K45" s="3">
        <v>85.02</v>
      </c>
      <c r="L45" s="3">
        <v>0</v>
      </c>
      <c r="M45" s="3">
        <v>0</v>
      </c>
      <c r="N45" s="3">
        <v>0</v>
      </c>
      <c r="O45" s="3">
        <v>11.0526</v>
      </c>
      <c r="P45" s="3">
        <v>96.072599999999994</v>
      </c>
      <c r="R45">
        <v>3</v>
      </c>
    </row>
    <row r="46" spans="1:18" x14ac:dyDescent="0.25">
      <c r="A46" t="s">
        <v>2696</v>
      </c>
      <c r="B46" t="s">
        <v>2709</v>
      </c>
      <c r="C46" t="s">
        <v>1</v>
      </c>
      <c r="D46" t="s">
        <v>0</v>
      </c>
      <c r="E46">
        <v>265</v>
      </c>
      <c r="F46" t="s">
        <v>409</v>
      </c>
      <c r="G46" t="s">
        <v>410</v>
      </c>
      <c r="H46" s="3">
        <v>0</v>
      </c>
      <c r="I46" s="3">
        <v>0</v>
      </c>
      <c r="J46" s="3">
        <v>0</v>
      </c>
      <c r="K46" s="3">
        <v>9.58</v>
      </c>
      <c r="L46" s="3">
        <v>0</v>
      </c>
      <c r="M46" s="3">
        <v>0</v>
      </c>
      <c r="N46" s="3">
        <v>0</v>
      </c>
      <c r="O46" s="3">
        <v>1.2454000000000001</v>
      </c>
      <c r="P46" s="3">
        <v>10.8254</v>
      </c>
      <c r="R46">
        <v>3</v>
      </c>
    </row>
    <row r="47" spans="1:18" x14ac:dyDescent="0.25">
      <c r="A47" t="s">
        <v>2696</v>
      </c>
      <c r="B47" t="s">
        <v>2708</v>
      </c>
      <c r="C47" t="s">
        <v>1</v>
      </c>
      <c r="D47" t="s">
        <v>0</v>
      </c>
      <c r="E47">
        <v>9531</v>
      </c>
      <c r="F47" t="s">
        <v>427</v>
      </c>
      <c r="G47" t="s">
        <v>428</v>
      </c>
      <c r="H47" s="3">
        <v>0</v>
      </c>
      <c r="I47" s="3">
        <v>0</v>
      </c>
      <c r="J47" s="3">
        <v>0</v>
      </c>
      <c r="K47" s="3">
        <v>53.55</v>
      </c>
      <c r="L47" s="3">
        <v>0</v>
      </c>
      <c r="M47" s="3">
        <v>0</v>
      </c>
      <c r="N47" s="3">
        <v>0</v>
      </c>
      <c r="O47" s="3">
        <v>6.9615</v>
      </c>
      <c r="P47" s="3">
        <v>60.511499999999998</v>
      </c>
      <c r="R47">
        <v>3</v>
      </c>
    </row>
    <row r="48" spans="1:18" x14ac:dyDescent="0.25">
      <c r="A48" t="s">
        <v>2696</v>
      </c>
      <c r="B48" t="s">
        <v>2708</v>
      </c>
      <c r="C48" t="s">
        <v>1</v>
      </c>
      <c r="D48" t="s">
        <v>0</v>
      </c>
      <c r="E48">
        <v>10045</v>
      </c>
      <c r="F48" t="s">
        <v>419</v>
      </c>
      <c r="G48" t="s">
        <v>420</v>
      </c>
      <c r="H48" s="3">
        <v>0</v>
      </c>
      <c r="I48" s="3">
        <v>0</v>
      </c>
      <c r="J48" s="3">
        <v>0</v>
      </c>
      <c r="K48" s="3">
        <v>152.9</v>
      </c>
      <c r="L48" s="3">
        <v>0</v>
      </c>
      <c r="M48" s="3">
        <v>0</v>
      </c>
      <c r="N48" s="3">
        <v>0</v>
      </c>
      <c r="O48" s="3">
        <v>19.877000000000002</v>
      </c>
      <c r="P48" s="3">
        <v>172.77700000000002</v>
      </c>
      <c r="R48">
        <v>3</v>
      </c>
    </row>
    <row r="49" spans="1:18" x14ac:dyDescent="0.25">
      <c r="A49" t="s">
        <v>2696</v>
      </c>
      <c r="B49" t="s">
        <v>2708</v>
      </c>
      <c r="C49" t="s">
        <v>1</v>
      </c>
      <c r="D49" t="s">
        <v>0</v>
      </c>
      <c r="E49">
        <v>32654</v>
      </c>
      <c r="F49" t="s">
        <v>431</v>
      </c>
      <c r="G49" t="s">
        <v>432</v>
      </c>
      <c r="H49" s="3">
        <v>0</v>
      </c>
      <c r="I49" s="3">
        <v>0</v>
      </c>
      <c r="J49" s="3">
        <v>0</v>
      </c>
      <c r="K49" s="3">
        <v>18.260000000000002</v>
      </c>
      <c r="L49" s="3">
        <v>0</v>
      </c>
      <c r="M49" s="3">
        <v>0</v>
      </c>
      <c r="N49" s="3">
        <v>0</v>
      </c>
      <c r="O49" s="3">
        <v>2.3738000000000001</v>
      </c>
      <c r="P49" s="3">
        <v>20.633800000000001</v>
      </c>
      <c r="R49">
        <v>3</v>
      </c>
    </row>
    <row r="50" spans="1:18" x14ac:dyDescent="0.25">
      <c r="A50" t="s">
        <v>2696</v>
      </c>
      <c r="B50" t="s">
        <v>2708</v>
      </c>
      <c r="C50" t="s">
        <v>1</v>
      </c>
      <c r="D50" t="s">
        <v>0</v>
      </c>
      <c r="E50">
        <v>225</v>
      </c>
      <c r="F50" t="s">
        <v>409</v>
      </c>
      <c r="G50" t="s">
        <v>410</v>
      </c>
      <c r="H50" s="3">
        <v>0</v>
      </c>
      <c r="I50" s="3">
        <v>0</v>
      </c>
      <c r="J50" s="3">
        <v>0</v>
      </c>
      <c r="K50" s="3">
        <v>15.08</v>
      </c>
      <c r="L50" s="3">
        <v>0</v>
      </c>
      <c r="M50" s="3">
        <v>0</v>
      </c>
      <c r="N50" s="3">
        <v>0</v>
      </c>
      <c r="O50" s="3">
        <v>1.9604000000000001</v>
      </c>
      <c r="P50" s="3">
        <v>17.040400000000002</v>
      </c>
      <c r="R50">
        <v>3</v>
      </c>
    </row>
    <row r="51" spans="1:18" x14ac:dyDescent="0.25">
      <c r="A51" t="s">
        <v>2696</v>
      </c>
      <c r="B51" t="s">
        <v>2707</v>
      </c>
      <c r="C51" t="s">
        <v>1</v>
      </c>
      <c r="D51" t="s">
        <v>0</v>
      </c>
      <c r="E51">
        <v>10028</v>
      </c>
      <c r="F51" t="s">
        <v>419</v>
      </c>
      <c r="G51" t="s">
        <v>420</v>
      </c>
      <c r="H51" s="3">
        <v>0</v>
      </c>
      <c r="I51" s="3">
        <v>0</v>
      </c>
      <c r="J51" s="3">
        <v>0</v>
      </c>
      <c r="K51" s="3">
        <v>19.100000000000001</v>
      </c>
      <c r="L51" s="3">
        <v>0</v>
      </c>
      <c r="M51" s="3">
        <v>0</v>
      </c>
      <c r="N51" s="3">
        <v>0</v>
      </c>
      <c r="O51" s="3">
        <v>2.4830000000000001</v>
      </c>
      <c r="P51" s="3">
        <v>21.583000000000002</v>
      </c>
      <c r="R51">
        <v>3</v>
      </c>
    </row>
    <row r="52" spans="1:18" x14ac:dyDescent="0.25">
      <c r="A52" t="s">
        <v>2696</v>
      </c>
      <c r="B52" t="s">
        <v>2707</v>
      </c>
      <c r="C52" t="s">
        <v>1</v>
      </c>
      <c r="D52" t="s">
        <v>0</v>
      </c>
      <c r="E52">
        <v>10026</v>
      </c>
      <c r="F52" t="s">
        <v>419</v>
      </c>
      <c r="G52" t="s">
        <v>420</v>
      </c>
      <c r="H52" s="3">
        <v>0</v>
      </c>
      <c r="I52" s="3">
        <v>0</v>
      </c>
      <c r="J52" s="3">
        <v>0</v>
      </c>
      <c r="K52" s="3">
        <v>332</v>
      </c>
      <c r="L52" s="3">
        <v>0</v>
      </c>
      <c r="M52" s="3">
        <v>0</v>
      </c>
      <c r="N52" s="3">
        <v>0</v>
      </c>
      <c r="O52" s="3">
        <v>43.160000000000004</v>
      </c>
      <c r="P52" s="3">
        <v>375.16</v>
      </c>
      <c r="R52">
        <v>3</v>
      </c>
    </row>
    <row r="53" spans="1:18" x14ac:dyDescent="0.25">
      <c r="A53" t="s">
        <v>2696</v>
      </c>
      <c r="B53" t="s">
        <v>2707</v>
      </c>
      <c r="C53" t="s">
        <v>1</v>
      </c>
      <c r="D53" t="s">
        <v>0</v>
      </c>
      <c r="E53">
        <v>9503</v>
      </c>
      <c r="F53" t="s">
        <v>427</v>
      </c>
      <c r="G53" t="s">
        <v>428</v>
      </c>
      <c r="H53" s="3">
        <v>0</v>
      </c>
      <c r="I53" s="3">
        <v>0</v>
      </c>
      <c r="J53" s="3">
        <v>0</v>
      </c>
      <c r="K53" s="3">
        <v>34</v>
      </c>
      <c r="L53" s="3">
        <v>0</v>
      </c>
      <c r="M53" s="3">
        <v>0</v>
      </c>
      <c r="N53" s="3">
        <v>0</v>
      </c>
      <c r="O53" s="3">
        <v>4.42</v>
      </c>
      <c r="P53" s="3">
        <v>38.42</v>
      </c>
      <c r="R53">
        <v>3</v>
      </c>
    </row>
    <row r="54" spans="1:18" x14ac:dyDescent="0.25">
      <c r="A54" t="s">
        <v>2696</v>
      </c>
      <c r="B54" t="s">
        <v>2707</v>
      </c>
      <c r="C54" t="s">
        <v>1</v>
      </c>
      <c r="D54" t="s">
        <v>0</v>
      </c>
      <c r="E54">
        <v>17639</v>
      </c>
      <c r="F54" t="s">
        <v>900</v>
      </c>
      <c r="G54" t="s">
        <v>339</v>
      </c>
      <c r="H54" s="3">
        <v>0</v>
      </c>
      <c r="I54" s="3">
        <v>0</v>
      </c>
      <c r="J54" s="3">
        <v>0</v>
      </c>
      <c r="K54" s="3">
        <v>16.36</v>
      </c>
      <c r="L54" s="3">
        <v>0</v>
      </c>
      <c r="M54" s="3">
        <v>0</v>
      </c>
      <c r="N54" s="3">
        <v>0</v>
      </c>
      <c r="O54" s="3">
        <v>2.1267999999999998</v>
      </c>
      <c r="P54" s="3">
        <v>18.486799999999999</v>
      </c>
      <c r="R54">
        <v>3</v>
      </c>
    </row>
    <row r="55" spans="1:18" x14ac:dyDescent="0.25">
      <c r="A55" t="s">
        <v>2696</v>
      </c>
      <c r="B55" t="s">
        <v>2706</v>
      </c>
      <c r="C55" t="s">
        <v>1</v>
      </c>
      <c r="D55" t="s">
        <v>0</v>
      </c>
      <c r="E55">
        <v>421</v>
      </c>
      <c r="F55" t="s">
        <v>324</v>
      </c>
      <c r="G55" t="s">
        <v>1548</v>
      </c>
      <c r="H55" s="3">
        <v>0</v>
      </c>
      <c r="I55" s="3">
        <v>0</v>
      </c>
      <c r="J55" s="3">
        <v>0</v>
      </c>
      <c r="K55" s="3">
        <v>17.7</v>
      </c>
      <c r="L55" s="3">
        <v>0</v>
      </c>
      <c r="M55" s="3">
        <v>0</v>
      </c>
      <c r="N55" s="3">
        <v>0</v>
      </c>
      <c r="O55" s="3">
        <v>2.3010000000000002</v>
      </c>
      <c r="P55" s="3">
        <v>20.000999999999998</v>
      </c>
      <c r="R55">
        <v>3</v>
      </c>
    </row>
    <row r="56" spans="1:18" x14ac:dyDescent="0.25">
      <c r="A56" t="s">
        <v>2696</v>
      </c>
      <c r="B56" t="s">
        <v>2706</v>
      </c>
      <c r="C56" t="s">
        <v>1</v>
      </c>
      <c r="D56" t="s">
        <v>0</v>
      </c>
      <c r="E56">
        <v>35063</v>
      </c>
      <c r="F56" t="s">
        <v>461</v>
      </c>
      <c r="G56" t="s">
        <v>463</v>
      </c>
      <c r="H56" s="3">
        <v>0</v>
      </c>
      <c r="I56" s="3">
        <v>0</v>
      </c>
      <c r="J56" s="3">
        <v>0</v>
      </c>
      <c r="K56" s="3">
        <v>12.3</v>
      </c>
      <c r="L56" s="3">
        <v>0</v>
      </c>
      <c r="M56" s="3">
        <v>0</v>
      </c>
      <c r="N56" s="3">
        <v>0</v>
      </c>
      <c r="O56" s="3">
        <v>1.5990000000000002</v>
      </c>
      <c r="P56" s="3">
        <v>13.899000000000001</v>
      </c>
      <c r="R56">
        <v>3</v>
      </c>
    </row>
    <row r="57" spans="1:18" x14ac:dyDescent="0.25">
      <c r="A57" t="s">
        <v>2696</v>
      </c>
      <c r="B57" t="s">
        <v>2706</v>
      </c>
      <c r="C57" t="s">
        <v>1</v>
      </c>
      <c r="D57" t="s">
        <v>0</v>
      </c>
      <c r="E57">
        <v>32515</v>
      </c>
      <c r="F57" t="s">
        <v>431</v>
      </c>
      <c r="G57" t="s">
        <v>432</v>
      </c>
      <c r="H57" s="3">
        <v>0</v>
      </c>
      <c r="I57" s="3">
        <v>0</v>
      </c>
      <c r="J57" s="3">
        <v>0</v>
      </c>
      <c r="K57" s="3">
        <v>26.04</v>
      </c>
      <c r="L57" s="3">
        <v>0</v>
      </c>
      <c r="M57" s="3">
        <v>0</v>
      </c>
      <c r="N57" s="3">
        <v>0</v>
      </c>
      <c r="O57" s="3">
        <v>3.3852000000000002</v>
      </c>
      <c r="P57" s="3">
        <v>29.4252</v>
      </c>
      <c r="R57">
        <v>3</v>
      </c>
    </row>
    <row r="58" spans="1:18" x14ac:dyDescent="0.25">
      <c r="A58" t="s">
        <v>2696</v>
      </c>
      <c r="B58" t="s">
        <v>2706</v>
      </c>
      <c r="C58" t="s">
        <v>1</v>
      </c>
      <c r="D58" t="s">
        <v>0</v>
      </c>
      <c r="E58">
        <v>24983</v>
      </c>
      <c r="F58" t="s">
        <v>419</v>
      </c>
      <c r="G58" t="s">
        <v>420</v>
      </c>
      <c r="H58" s="3">
        <v>0</v>
      </c>
      <c r="I58" s="3">
        <v>0</v>
      </c>
      <c r="J58" s="3">
        <v>0</v>
      </c>
      <c r="K58" s="3">
        <v>25.35</v>
      </c>
      <c r="L58" s="3">
        <v>0</v>
      </c>
      <c r="M58" s="3">
        <v>0</v>
      </c>
      <c r="N58" s="3">
        <v>0</v>
      </c>
      <c r="O58" s="3">
        <v>3.2955000000000001</v>
      </c>
      <c r="P58" s="3">
        <v>28.645500000000002</v>
      </c>
      <c r="R58">
        <v>3</v>
      </c>
    </row>
    <row r="59" spans="1:18" x14ac:dyDescent="0.25">
      <c r="A59" t="s">
        <v>2696</v>
      </c>
      <c r="B59" t="s">
        <v>2706</v>
      </c>
      <c r="C59" t="s">
        <v>1</v>
      </c>
      <c r="D59" t="s">
        <v>0</v>
      </c>
      <c r="E59">
        <v>3173926</v>
      </c>
      <c r="F59" t="s">
        <v>637</v>
      </c>
      <c r="G59" t="s">
        <v>638</v>
      </c>
      <c r="H59" s="3">
        <v>0</v>
      </c>
      <c r="I59" s="3">
        <v>0</v>
      </c>
      <c r="J59" s="3">
        <v>0</v>
      </c>
      <c r="K59" s="3">
        <v>20.38</v>
      </c>
      <c r="L59" s="3">
        <v>0</v>
      </c>
      <c r="M59" s="3">
        <v>0</v>
      </c>
      <c r="N59" s="3">
        <v>0</v>
      </c>
      <c r="O59" s="3">
        <v>2.6494</v>
      </c>
      <c r="P59" s="3">
        <v>23.029399999999999</v>
      </c>
      <c r="R59">
        <v>3</v>
      </c>
    </row>
    <row r="60" spans="1:18" x14ac:dyDescent="0.25">
      <c r="A60" t="s">
        <v>2696</v>
      </c>
      <c r="B60" t="s">
        <v>2705</v>
      </c>
      <c r="C60" t="s">
        <v>1</v>
      </c>
      <c r="D60" t="s">
        <v>0</v>
      </c>
      <c r="E60">
        <v>24965</v>
      </c>
      <c r="F60" t="s">
        <v>419</v>
      </c>
      <c r="G60" t="s">
        <v>420</v>
      </c>
      <c r="H60" s="3">
        <v>0</v>
      </c>
      <c r="I60" s="3">
        <v>0</v>
      </c>
      <c r="J60" s="3">
        <v>0</v>
      </c>
      <c r="K60" s="3">
        <v>70</v>
      </c>
      <c r="L60" s="3">
        <v>0</v>
      </c>
      <c r="M60" s="3">
        <v>0</v>
      </c>
      <c r="N60" s="3">
        <v>0</v>
      </c>
      <c r="O60" s="3">
        <v>9.1</v>
      </c>
      <c r="P60" s="3">
        <v>79.099999999999994</v>
      </c>
      <c r="R60">
        <v>3</v>
      </c>
    </row>
    <row r="61" spans="1:18" x14ac:dyDescent="0.25">
      <c r="A61" t="s">
        <v>2696</v>
      </c>
      <c r="B61" t="s">
        <v>2705</v>
      </c>
      <c r="C61" t="s">
        <v>1</v>
      </c>
      <c r="D61" t="s">
        <v>0</v>
      </c>
      <c r="E61">
        <v>136</v>
      </c>
      <c r="F61" t="s">
        <v>409</v>
      </c>
      <c r="G61" t="s">
        <v>410</v>
      </c>
      <c r="H61" s="3">
        <v>0</v>
      </c>
      <c r="I61" s="3">
        <v>0</v>
      </c>
      <c r="J61" s="3">
        <v>0</v>
      </c>
      <c r="K61" s="3">
        <v>15.32</v>
      </c>
      <c r="L61" s="3">
        <v>0</v>
      </c>
      <c r="M61" s="3">
        <v>0</v>
      </c>
      <c r="N61" s="3">
        <v>0</v>
      </c>
      <c r="O61" s="3">
        <v>1.9916</v>
      </c>
      <c r="P61" s="3">
        <v>17.311599999999999</v>
      </c>
      <c r="R61">
        <v>3</v>
      </c>
    </row>
    <row r="62" spans="1:18" x14ac:dyDescent="0.25">
      <c r="A62" t="s">
        <v>2696</v>
      </c>
      <c r="B62" t="s">
        <v>2705</v>
      </c>
      <c r="C62" t="s">
        <v>1</v>
      </c>
      <c r="D62" t="s">
        <v>0</v>
      </c>
      <c r="E62">
        <v>15247</v>
      </c>
      <c r="F62" t="s">
        <v>634</v>
      </c>
      <c r="G62" t="s">
        <v>635</v>
      </c>
      <c r="H62" s="3">
        <v>0</v>
      </c>
      <c r="I62" s="3">
        <v>0</v>
      </c>
      <c r="J62" s="3">
        <v>0</v>
      </c>
      <c r="K62" s="3">
        <v>8.2100000000000009</v>
      </c>
      <c r="L62" s="3">
        <v>0</v>
      </c>
      <c r="M62" s="3">
        <v>0</v>
      </c>
      <c r="N62" s="3">
        <v>0</v>
      </c>
      <c r="O62" s="3">
        <v>1.0673000000000001</v>
      </c>
      <c r="P62" s="3">
        <v>9.2773000000000003</v>
      </c>
      <c r="R62">
        <v>3</v>
      </c>
    </row>
    <row r="63" spans="1:18" x14ac:dyDescent="0.25">
      <c r="A63" t="s">
        <v>2696</v>
      </c>
      <c r="B63" t="s">
        <v>2705</v>
      </c>
      <c r="C63" t="s">
        <v>1</v>
      </c>
      <c r="D63" t="s">
        <v>0</v>
      </c>
      <c r="E63">
        <v>569259</v>
      </c>
      <c r="F63" t="s">
        <v>414</v>
      </c>
      <c r="G63" t="s">
        <v>415</v>
      </c>
      <c r="H63" s="3">
        <v>0</v>
      </c>
      <c r="I63" s="3">
        <v>0</v>
      </c>
      <c r="J63" s="3">
        <v>0</v>
      </c>
      <c r="K63" s="3">
        <v>5.31</v>
      </c>
      <c r="L63" s="3">
        <v>0</v>
      </c>
      <c r="M63" s="3">
        <v>0</v>
      </c>
      <c r="N63" s="3">
        <v>0</v>
      </c>
      <c r="O63" s="3">
        <v>0.69030000000000002</v>
      </c>
      <c r="P63" s="3">
        <v>6.0002999999999993</v>
      </c>
      <c r="R63">
        <v>3</v>
      </c>
    </row>
    <row r="64" spans="1:18" x14ac:dyDescent="0.25">
      <c r="A64" t="s">
        <v>2696</v>
      </c>
      <c r="B64" t="s">
        <v>2704</v>
      </c>
      <c r="C64" t="s">
        <v>1</v>
      </c>
      <c r="D64" t="s">
        <v>0</v>
      </c>
      <c r="E64">
        <v>5598</v>
      </c>
      <c r="F64" t="s">
        <v>125</v>
      </c>
      <c r="G64" t="s">
        <v>897</v>
      </c>
      <c r="H64" s="3">
        <v>0</v>
      </c>
      <c r="I64" s="3">
        <v>0</v>
      </c>
      <c r="J64" s="3">
        <v>0</v>
      </c>
      <c r="K64" s="3">
        <v>22</v>
      </c>
      <c r="L64" s="3">
        <v>0</v>
      </c>
      <c r="M64" s="3">
        <v>0</v>
      </c>
      <c r="N64" s="3">
        <v>0</v>
      </c>
      <c r="O64" s="3">
        <v>2.8600000000000003</v>
      </c>
      <c r="P64" s="3">
        <v>24.86</v>
      </c>
      <c r="R64">
        <v>3</v>
      </c>
    </row>
    <row r="65" spans="1:18" x14ac:dyDescent="0.25">
      <c r="A65" t="s">
        <v>2696</v>
      </c>
      <c r="B65" t="s">
        <v>2704</v>
      </c>
      <c r="C65" t="s">
        <v>1</v>
      </c>
      <c r="D65" t="s">
        <v>0</v>
      </c>
      <c r="E65">
        <v>9410</v>
      </c>
      <c r="F65" t="s">
        <v>427</v>
      </c>
      <c r="G65" t="s">
        <v>428</v>
      </c>
      <c r="H65" s="3">
        <v>0</v>
      </c>
      <c r="I65" s="3">
        <v>0</v>
      </c>
      <c r="J65" s="3">
        <v>0</v>
      </c>
      <c r="K65" s="3">
        <v>38.19</v>
      </c>
      <c r="L65" s="3">
        <v>0</v>
      </c>
      <c r="M65" s="3">
        <v>0</v>
      </c>
      <c r="N65" s="3">
        <v>0</v>
      </c>
      <c r="O65" s="3">
        <v>4.9646999999999997</v>
      </c>
      <c r="P65" s="3">
        <v>43.154699999999998</v>
      </c>
      <c r="R65">
        <v>3</v>
      </c>
    </row>
    <row r="66" spans="1:18" x14ac:dyDescent="0.25">
      <c r="A66" t="s">
        <v>2696</v>
      </c>
      <c r="B66" t="s">
        <v>2704</v>
      </c>
      <c r="C66" t="s">
        <v>1</v>
      </c>
      <c r="D66" t="s">
        <v>0</v>
      </c>
      <c r="E66">
        <v>8601</v>
      </c>
      <c r="F66" t="s">
        <v>412</v>
      </c>
      <c r="G66" t="s">
        <v>413</v>
      </c>
      <c r="H66" s="3">
        <v>0</v>
      </c>
      <c r="I66" s="3">
        <v>0</v>
      </c>
      <c r="J66" s="3">
        <v>0</v>
      </c>
      <c r="K66" s="3">
        <v>46.5</v>
      </c>
      <c r="L66" s="3">
        <v>0</v>
      </c>
      <c r="M66" s="3">
        <v>0</v>
      </c>
      <c r="N66" s="3">
        <v>0</v>
      </c>
      <c r="O66" s="3">
        <v>6.0449999999999999</v>
      </c>
      <c r="P66" s="3">
        <v>52.545000000000002</v>
      </c>
      <c r="R66">
        <v>3</v>
      </c>
    </row>
    <row r="67" spans="1:18" x14ac:dyDescent="0.25">
      <c r="A67" t="s">
        <v>2696</v>
      </c>
      <c r="B67" t="s">
        <v>2704</v>
      </c>
      <c r="C67" t="s">
        <v>1</v>
      </c>
      <c r="D67" t="s">
        <v>0</v>
      </c>
      <c r="E67">
        <v>115</v>
      </c>
      <c r="F67" t="s">
        <v>409</v>
      </c>
      <c r="G67" t="s">
        <v>410</v>
      </c>
      <c r="H67" s="3">
        <v>0</v>
      </c>
      <c r="I67" s="3">
        <v>0</v>
      </c>
      <c r="J67" s="3">
        <v>0</v>
      </c>
      <c r="K67" s="3">
        <v>29</v>
      </c>
      <c r="L67" s="3">
        <v>0</v>
      </c>
      <c r="M67" s="3">
        <v>0</v>
      </c>
      <c r="N67" s="3">
        <v>0</v>
      </c>
      <c r="O67" s="3">
        <v>3.77</v>
      </c>
      <c r="P67" s="3">
        <v>32.770000000000003</v>
      </c>
      <c r="R67">
        <v>3</v>
      </c>
    </row>
    <row r="68" spans="1:18" x14ac:dyDescent="0.25">
      <c r="A68" t="s">
        <v>2696</v>
      </c>
      <c r="B68" t="s">
        <v>2703</v>
      </c>
      <c r="C68" t="s">
        <v>1</v>
      </c>
      <c r="D68" t="s">
        <v>0</v>
      </c>
      <c r="E68">
        <v>89</v>
      </c>
      <c r="F68" t="s">
        <v>409</v>
      </c>
      <c r="G68" t="s">
        <v>410</v>
      </c>
      <c r="H68" s="3">
        <v>0</v>
      </c>
      <c r="I68" s="3">
        <v>0</v>
      </c>
      <c r="J68" s="3">
        <v>0</v>
      </c>
      <c r="K68" s="3">
        <v>23.26</v>
      </c>
      <c r="L68" s="3">
        <v>0</v>
      </c>
      <c r="M68" s="3">
        <v>0</v>
      </c>
      <c r="N68" s="3">
        <v>0</v>
      </c>
      <c r="O68" s="3">
        <v>3.0238000000000005</v>
      </c>
      <c r="P68" s="3">
        <v>26.283800000000003</v>
      </c>
      <c r="R68">
        <v>3</v>
      </c>
    </row>
    <row r="69" spans="1:18" x14ac:dyDescent="0.25">
      <c r="A69" t="s">
        <v>2696</v>
      </c>
      <c r="B69" t="s">
        <v>2703</v>
      </c>
      <c r="C69" t="s">
        <v>1</v>
      </c>
      <c r="D69" t="s">
        <v>0</v>
      </c>
      <c r="E69">
        <v>8524</v>
      </c>
      <c r="F69" t="s">
        <v>412</v>
      </c>
      <c r="G69" t="s">
        <v>413</v>
      </c>
      <c r="H69" s="3">
        <v>0</v>
      </c>
      <c r="I69" s="3">
        <v>0</v>
      </c>
      <c r="J69" s="3">
        <v>0</v>
      </c>
      <c r="K69" s="3">
        <v>218.5</v>
      </c>
      <c r="L69" s="3">
        <v>0</v>
      </c>
      <c r="M69" s="3">
        <v>0</v>
      </c>
      <c r="N69" s="3">
        <v>0</v>
      </c>
      <c r="O69" s="3">
        <v>28.405000000000001</v>
      </c>
      <c r="P69" s="3">
        <v>246.905</v>
      </c>
      <c r="R69">
        <v>3</v>
      </c>
    </row>
    <row r="70" spans="1:18" x14ac:dyDescent="0.25">
      <c r="A70" t="s">
        <v>2696</v>
      </c>
      <c r="B70" t="s">
        <v>2702</v>
      </c>
      <c r="C70" t="s">
        <v>1</v>
      </c>
      <c r="D70" t="s">
        <v>0</v>
      </c>
      <c r="E70">
        <v>14976</v>
      </c>
      <c r="F70" t="s">
        <v>634</v>
      </c>
      <c r="G70" t="s">
        <v>635</v>
      </c>
      <c r="H70" s="3">
        <v>0</v>
      </c>
      <c r="I70" s="3">
        <v>0</v>
      </c>
      <c r="J70" s="3">
        <v>0</v>
      </c>
      <c r="K70" s="3">
        <v>16.420000000000002</v>
      </c>
      <c r="L70" s="3">
        <v>0</v>
      </c>
      <c r="M70" s="3">
        <v>0</v>
      </c>
      <c r="N70" s="3">
        <v>0</v>
      </c>
      <c r="O70" s="3">
        <v>2.1346000000000003</v>
      </c>
      <c r="P70" s="3">
        <v>18.554600000000001</v>
      </c>
      <c r="R70">
        <v>3</v>
      </c>
    </row>
    <row r="71" spans="1:18" x14ac:dyDescent="0.25">
      <c r="A71" t="s">
        <v>2696</v>
      </c>
      <c r="B71" t="s">
        <v>2702</v>
      </c>
      <c r="C71" t="s">
        <v>1</v>
      </c>
      <c r="D71" t="s">
        <v>0</v>
      </c>
      <c r="E71">
        <v>1179</v>
      </c>
      <c r="F71" t="s">
        <v>446</v>
      </c>
      <c r="G71" t="s">
        <v>447</v>
      </c>
      <c r="H71" s="3">
        <v>0</v>
      </c>
      <c r="I71" s="3">
        <v>0</v>
      </c>
      <c r="J71" s="3">
        <v>0</v>
      </c>
      <c r="K71" s="3">
        <v>13.32</v>
      </c>
      <c r="L71" s="3">
        <v>0</v>
      </c>
      <c r="M71" s="3">
        <v>0</v>
      </c>
      <c r="N71" s="3">
        <v>0</v>
      </c>
      <c r="O71" s="3">
        <v>1.7316</v>
      </c>
      <c r="P71" s="3">
        <v>15.051600000000001</v>
      </c>
      <c r="R71">
        <v>3</v>
      </c>
    </row>
    <row r="72" spans="1:18" x14ac:dyDescent="0.25">
      <c r="A72" t="s">
        <v>2696</v>
      </c>
      <c r="B72" t="s">
        <v>2702</v>
      </c>
      <c r="C72" t="s">
        <v>1</v>
      </c>
      <c r="D72" t="s">
        <v>0</v>
      </c>
      <c r="E72">
        <v>8494</v>
      </c>
      <c r="F72" t="s">
        <v>412</v>
      </c>
      <c r="G72" t="s">
        <v>413</v>
      </c>
      <c r="H72" s="3">
        <v>0</v>
      </c>
      <c r="I72" s="3">
        <v>0</v>
      </c>
      <c r="J72" s="3">
        <v>0</v>
      </c>
      <c r="K72" s="3">
        <v>303.81</v>
      </c>
      <c r="L72" s="3">
        <v>0</v>
      </c>
      <c r="M72" s="3">
        <v>0</v>
      </c>
      <c r="N72" s="3">
        <v>0</v>
      </c>
      <c r="O72" s="3">
        <v>39.4953</v>
      </c>
      <c r="P72" s="3">
        <v>343.30529999999999</v>
      </c>
      <c r="R72">
        <v>3</v>
      </c>
    </row>
    <row r="73" spans="1:18" x14ac:dyDescent="0.25">
      <c r="A73" t="s">
        <v>2696</v>
      </c>
      <c r="B73" t="s">
        <v>2702</v>
      </c>
      <c r="C73" t="s">
        <v>1</v>
      </c>
      <c r="D73" t="s">
        <v>0</v>
      </c>
      <c r="E73">
        <v>413196</v>
      </c>
      <c r="F73" t="s">
        <v>414</v>
      </c>
      <c r="G73" t="s">
        <v>415</v>
      </c>
      <c r="H73" s="3">
        <v>0</v>
      </c>
      <c r="I73" s="3">
        <v>0</v>
      </c>
      <c r="J73" s="3">
        <v>0</v>
      </c>
      <c r="K73" s="3">
        <v>34.520000000000003</v>
      </c>
      <c r="L73" s="3">
        <v>0</v>
      </c>
      <c r="M73" s="3">
        <v>0</v>
      </c>
      <c r="N73" s="3">
        <v>0</v>
      </c>
      <c r="O73" s="3">
        <v>4.4876000000000005</v>
      </c>
      <c r="P73" s="3">
        <v>39.007600000000004</v>
      </c>
      <c r="R73">
        <v>3</v>
      </c>
    </row>
    <row r="74" spans="1:18" x14ac:dyDescent="0.25">
      <c r="A74" t="s">
        <v>2696</v>
      </c>
      <c r="B74" t="s">
        <v>2702</v>
      </c>
      <c r="C74" t="s">
        <v>1</v>
      </c>
      <c r="D74" t="s">
        <v>0</v>
      </c>
      <c r="E74">
        <v>3482</v>
      </c>
      <c r="F74" t="s">
        <v>454</v>
      </c>
      <c r="G74" t="s">
        <v>456</v>
      </c>
      <c r="H74" s="3">
        <v>0</v>
      </c>
      <c r="I74" s="3">
        <v>0</v>
      </c>
      <c r="J74" s="3">
        <v>0</v>
      </c>
      <c r="K74" s="3">
        <v>136.86000000000001</v>
      </c>
      <c r="L74" s="3">
        <v>0</v>
      </c>
      <c r="M74" s="3">
        <v>0</v>
      </c>
      <c r="N74" s="3">
        <v>0</v>
      </c>
      <c r="O74" s="3">
        <v>17.791800000000002</v>
      </c>
      <c r="P74" s="3">
        <v>154.65180000000001</v>
      </c>
      <c r="R74">
        <v>3</v>
      </c>
    </row>
    <row r="75" spans="1:18" x14ac:dyDescent="0.25">
      <c r="A75" t="s">
        <v>2696</v>
      </c>
      <c r="B75" t="s">
        <v>2701</v>
      </c>
      <c r="C75" t="s">
        <v>1</v>
      </c>
      <c r="D75" t="s">
        <v>0</v>
      </c>
      <c r="E75">
        <v>2176</v>
      </c>
      <c r="F75" t="s">
        <v>405</v>
      </c>
      <c r="G75" t="s">
        <v>406</v>
      </c>
      <c r="H75" s="3">
        <v>0</v>
      </c>
      <c r="I75" s="3">
        <v>0</v>
      </c>
      <c r="J75" s="3">
        <v>0</v>
      </c>
      <c r="K75" s="3">
        <v>9.91</v>
      </c>
      <c r="L75" s="3">
        <v>0</v>
      </c>
      <c r="M75" s="3">
        <v>0</v>
      </c>
      <c r="N75" s="3">
        <v>0</v>
      </c>
      <c r="O75" s="3">
        <v>1.2883</v>
      </c>
      <c r="P75" s="3">
        <v>11.1983</v>
      </c>
      <c r="R75">
        <v>3</v>
      </c>
    </row>
    <row r="76" spans="1:18" x14ac:dyDescent="0.25">
      <c r="A76" t="s">
        <v>2696</v>
      </c>
      <c r="B76" t="s">
        <v>2701</v>
      </c>
      <c r="C76" t="s">
        <v>1</v>
      </c>
      <c r="D76" t="s">
        <v>0</v>
      </c>
      <c r="E76">
        <v>24835</v>
      </c>
      <c r="F76" t="s">
        <v>419</v>
      </c>
      <c r="G76" t="s">
        <v>420</v>
      </c>
      <c r="H76" s="3">
        <v>0</v>
      </c>
      <c r="I76" s="3">
        <v>0</v>
      </c>
      <c r="J76" s="3">
        <v>0</v>
      </c>
      <c r="K76" s="3">
        <v>210.5</v>
      </c>
      <c r="L76" s="3">
        <v>0</v>
      </c>
      <c r="M76" s="3">
        <v>0</v>
      </c>
      <c r="N76" s="3">
        <v>0</v>
      </c>
      <c r="O76" s="3">
        <v>27.365000000000002</v>
      </c>
      <c r="P76" s="3">
        <v>237.86500000000001</v>
      </c>
      <c r="R76">
        <v>3</v>
      </c>
    </row>
    <row r="77" spans="1:18" x14ac:dyDescent="0.25">
      <c r="A77" t="s">
        <v>2696</v>
      </c>
      <c r="B77" t="s">
        <v>2701</v>
      </c>
      <c r="C77" t="s">
        <v>1</v>
      </c>
      <c r="D77" t="s">
        <v>0</v>
      </c>
      <c r="E77">
        <v>57</v>
      </c>
      <c r="F77" t="s">
        <v>409</v>
      </c>
      <c r="G77" t="s">
        <v>410</v>
      </c>
      <c r="H77" s="3">
        <v>0</v>
      </c>
      <c r="I77" s="3">
        <v>0</v>
      </c>
      <c r="J77" s="3">
        <v>0</v>
      </c>
      <c r="K77" s="3">
        <v>67.5</v>
      </c>
      <c r="L77" s="3">
        <v>0</v>
      </c>
      <c r="M77" s="3">
        <v>0</v>
      </c>
      <c r="N77" s="3">
        <v>0</v>
      </c>
      <c r="O77" s="3">
        <v>8.7750000000000004</v>
      </c>
      <c r="P77" s="3">
        <v>76.275000000000006</v>
      </c>
      <c r="R77">
        <v>3</v>
      </c>
    </row>
    <row r="78" spans="1:18" x14ac:dyDescent="0.25">
      <c r="A78" t="s">
        <v>2696</v>
      </c>
      <c r="B78" t="s">
        <v>2701</v>
      </c>
      <c r="C78" t="s">
        <v>1</v>
      </c>
      <c r="D78" t="s">
        <v>0</v>
      </c>
      <c r="E78">
        <v>24836</v>
      </c>
      <c r="F78" t="s">
        <v>419</v>
      </c>
      <c r="G78" t="s">
        <v>420</v>
      </c>
      <c r="H78" s="3">
        <v>0</v>
      </c>
      <c r="I78" s="3">
        <v>0</v>
      </c>
      <c r="J78" s="3">
        <v>0</v>
      </c>
      <c r="K78" s="3">
        <v>26</v>
      </c>
      <c r="L78" s="3">
        <v>0</v>
      </c>
      <c r="M78" s="3">
        <v>0</v>
      </c>
      <c r="N78" s="3">
        <v>0</v>
      </c>
      <c r="O78" s="3">
        <v>3.38</v>
      </c>
      <c r="P78" s="3">
        <v>29.38</v>
      </c>
      <c r="R78">
        <v>3</v>
      </c>
    </row>
    <row r="79" spans="1:18" x14ac:dyDescent="0.25">
      <c r="A79" t="s">
        <v>2696</v>
      </c>
      <c r="B79" t="s">
        <v>2700</v>
      </c>
      <c r="C79" t="s">
        <v>1</v>
      </c>
      <c r="D79" t="s">
        <v>0</v>
      </c>
      <c r="E79">
        <v>32139</v>
      </c>
      <c r="F79" t="s">
        <v>431</v>
      </c>
      <c r="G79" t="s">
        <v>432</v>
      </c>
      <c r="H79" s="3">
        <v>0</v>
      </c>
      <c r="I79" s="3">
        <v>0</v>
      </c>
      <c r="J79" s="3">
        <v>0</v>
      </c>
      <c r="K79" s="3">
        <v>21.68</v>
      </c>
      <c r="L79" s="3">
        <v>0</v>
      </c>
      <c r="M79" s="3">
        <v>0</v>
      </c>
      <c r="N79" s="3">
        <v>0</v>
      </c>
      <c r="O79" s="3">
        <v>2.8184</v>
      </c>
      <c r="P79" s="3">
        <v>24.4984</v>
      </c>
      <c r="R79">
        <v>3</v>
      </c>
    </row>
    <row r="80" spans="1:18" x14ac:dyDescent="0.25">
      <c r="A80" t="s">
        <v>2696</v>
      </c>
      <c r="B80" t="s">
        <v>2700</v>
      </c>
      <c r="C80" t="s">
        <v>1</v>
      </c>
      <c r="D80" t="s">
        <v>0</v>
      </c>
      <c r="E80">
        <v>24813</v>
      </c>
      <c r="F80" t="s">
        <v>419</v>
      </c>
      <c r="G80" t="s">
        <v>420</v>
      </c>
      <c r="H80" s="3">
        <v>0</v>
      </c>
      <c r="I80" s="3">
        <v>0</v>
      </c>
      <c r="J80" s="3">
        <v>0</v>
      </c>
      <c r="K80" s="3">
        <v>22.6</v>
      </c>
      <c r="L80" s="3">
        <v>0</v>
      </c>
      <c r="M80" s="3">
        <v>0</v>
      </c>
      <c r="N80" s="3">
        <v>0</v>
      </c>
      <c r="O80" s="3">
        <v>2.9380000000000002</v>
      </c>
      <c r="P80" s="3">
        <v>25.538</v>
      </c>
      <c r="R80">
        <v>3</v>
      </c>
    </row>
    <row r="81" spans="1:18" x14ac:dyDescent="0.25">
      <c r="A81" t="s">
        <v>2696</v>
      </c>
      <c r="B81" t="s">
        <v>2054</v>
      </c>
      <c r="C81" t="s">
        <v>1</v>
      </c>
      <c r="D81" t="s">
        <v>0</v>
      </c>
      <c r="E81">
        <v>20507</v>
      </c>
      <c r="F81" t="s">
        <v>431</v>
      </c>
      <c r="G81" t="s">
        <v>432</v>
      </c>
      <c r="H81" s="3">
        <v>0</v>
      </c>
      <c r="I81" s="3">
        <v>0</v>
      </c>
      <c r="J81" s="3">
        <v>0</v>
      </c>
      <c r="K81" s="3">
        <v>57.6</v>
      </c>
      <c r="L81" s="3">
        <v>0</v>
      </c>
      <c r="M81" s="3">
        <v>0</v>
      </c>
      <c r="N81" s="3">
        <v>0</v>
      </c>
      <c r="O81" s="3">
        <v>7.4880000000000004</v>
      </c>
      <c r="P81" s="3">
        <v>65.088000000000008</v>
      </c>
      <c r="R81">
        <v>3</v>
      </c>
    </row>
    <row r="82" spans="1:18" x14ac:dyDescent="0.25">
      <c r="A82" t="s">
        <v>2696</v>
      </c>
      <c r="B82" t="s">
        <v>2699</v>
      </c>
      <c r="C82" t="s">
        <v>1</v>
      </c>
      <c r="D82" t="s">
        <v>0</v>
      </c>
      <c r="E82">
        <v>579348</v>
      </c>
      <c r="F82" t="s">
        <v>1304</v>
      </c>
      <c r="G82" t="s">
        <v>1306</v>
      </c>
      <c r="H82" s="3">
        <v>0</v>
      </c>
      <c r="I82" s="3">
        <v>0</v>
      </c>
      <c r="J82" s="3">
        <v>0</v>
      </c>
      <c r="K82" s="3">
        <v>16.420000000000002</v>
      </c>
      <c r="L82" s="3">
        <v>0</v>
      </c>
      <c r="M82" s="3">
        <v>0</v>
      </c>
      <c r="N82" s="3">
        <v>0</v>
      </c>
      <c r="O82" s="3">
        <v>2.1346000000000003</v>
      </c>
      <c r="P82" s="3">
        <v>18.554600000000001</v>
      </c>
      <c r="R82">
        <v>3</v>
      </c>
    </row>
    <row r="83" spans="1:18" x14ac:dyDescent="0.25">
      <c r="A83" t="s">
        <v>2696</v>
      </c>
      <c r="B83" t="s">
        <v>2698</v>
      </c>
      <c r="C83" t="s">
        <v>1</v>
      </c>
      <c r="D83" t="s">
        <v>0</v>
      </c>
      <c r="E83">
        <v>674</v>
      </c>
      <c r="F83" t="s">
        <v>459</v>
      </c>
      <c r="G83" t="s">
        <v>460</v>
      </c>
      <c r="H83" s="3">
        <v>0</v>
      </c>
      <c r="I83" s="3">
        <v>0</v>
      </c>
      <c r="J83" s="3">
        <v>0</v>
      </c>
      <c r="K83" s="3">
        <v>23.01</v>
      </c>
      <c r="L83" s="3">
        <v>0</v>
      </c>
      <c r="M83" s="3">
        <v>0</v>
      </c>
      <c r="N83" s="3">
        <v>0</v>
      </c>
      <c r="O83" s="3">
        <v>2.9913000000000003</v>
      </c>
      <c r="P83" s="3">
        <v>26.001300000000001</v>
      </c>
      <c r="R83">
        <v>3</v>
      </c>
    </row>
    <row r="84" spans="1:18" x14ac:dyDescent="0.25">
      <c r="A84" t="s">
        <v>2696</v>
      </c>
      <c r="B84" t="s">
        <v>2697</v>
      </c>
      <c r="C84" t="s">
        <v>1</v>
      </c>
      <c r="D84" t="s">
        <v>0</v>
      </c>
      <c r="E84">
        <v>8222</v>
      </c>
      <c r="F84" t="s">
        <v>412</v>
      </c>
      <c r="G84" t="s">
        <v>413</v>
      </c>
      <c r="H84" s="3">
        <v>0</v>
      </c>
      <c r="I84" s="3">
        <v>0</v>
      </c>
      <c r="J84" s="3">
        <v>0</v>
      </c>
      <c r="K84" s="3">
        <v>29.87</v>
      </c>
      <c r="L84" s="3">
        <v>0</v>
      </c>
      <c r="M84" s="3">
        <v>0</v>
      </c>
      <c r="N84" s="3">
        <v>0</v>
      </c>
      <c r="O84" s="3">
        <v>3.8831000000000002</v>
      </c>
      <c r="P84" s="3">
        <v>33.753100000000003</v>
      </c>
      <c r="R84">
        <v>3</v>
      </c>
    </row>
    <row r="85" spans="1:18" x14ac:dyDescent="0.25">
      <c r="A85" t="s">
        <v>2696</v>
      </c>
      <c r="B85" t="s">
        <v>2697</v>
      </c>
      <c r="C85" t="s">
        <v>1</v>
      </c>
      <c r="D85" t="s">
        <v>0</v>
      </c>
      <c r="E85">
        <v>9124</v>
      </c>
      <c r="F85" t="s">
        <v>427</v>
      </c>
      <c r="G85" t="s">
        <v>428</v>
      </c>
      <c r="H85" s="3">
        <v>0</v>
      </c>
      <c r="I85" s="3">
        <v>0</v>
      </c>
      <c r="J85" s="3">
        <v>0</v>
      </c>
      <c r="K85" s="3">
        <v>35.39</v>
      </c>
      <c r="L85" s="3">
        <v>0</v>
      </c>
      <c r="M85" s="3">
        <v>0</v>
      </c>
      <c r="N85" s="3">
        <v>0</v>
      </c>
      <c r="O85" s="3">
        <v>4.6006999999999998</v>
      </c>
      <c r="P85" s="3">
        <v>39.990700000000004</v>
      </c>
      <c r="R85">
        <v>3</v>
      </c>
    </row>
    <row r="86" spans="1:18" x14ac:dyDescent="0.25">
      <c r="A86" t="s">
        <v>2696</v>
      </c>
      <c r="B86" t="s">
        <v>2086</v>
      </c>
      <c r="C86" t="s">
        <v>1</v>
      </c>
      <c r="D86" t="s">
        <v>0</v>
      </c>
      <c r="E86">
        <v>1293583</v>
      </c>
      <c r="F86" t="s">
        <v>444</v>
      </c>
      <c r="G86" t="s">
        <v>445</v>
      </c>
      <c r="H86" s="3">
        <v>0</v>
      </c>
      <c r="I86" s="3">
        <v>0</v>
      </c>
      <c r="J86" s="3">
        <v>0</v>
      </c>
      <c r="K86" s="3">
        <v>55.46</v>
      </c>
      <c r="L86" s="3">
        <v>0</v>
      </c>
      <c r="M86" s="3">
        <v>0</v>
      </c>
      <c r="N86" s="3">
        <v>0</v>
      </c>
      <c r="O86" s="3">
        <v>7.2098000000000004</v>
      </c>
      <c r="P86" s="3">
        <v>62.669800000000002</v>
      </c>
      <c r="R86">
        <v>3</v>
      </c>
    </row>
    <row r="87" spans="1:18" x14ac:dyDescent="0.25">
      <c r="A87" t="s">
        <v>2696</v>
      </c>
      <c r="B87" t="s">
        <v>2088</v>
      </c>
      <c r="C87" t="s">
        <v>1</v>
      </c>
      <c r="D87" t="s">
        <v>0</v>
      </c>
      <c r="E87">
        <v>1307244</v>
      </c>
      <c r="F87" t="s">
        <v>444</v>
      </c>
      <c r="G87" t="s">
        <v>445</v>
      </c>
      <c r="H87" s="3">
        <v>0</v>
      </c>
      <c r="I87" s="3">
        <v>0</v>
      </c>
      <c r="J87" s="3">
        <v>0</v>
      </c>
      <c r="K87" s="3">
        <v>106.55</v>
      </c>
      <c r="L87" s="3">
        <v>0</v>
      </c>
      <c r="M87" s="3">
        <v>0</v>
      </c>
      <c r="N87" s="3">
        <v>0</v>
      </c>
      <c r="O87" s="3">
        <v>13.8515</v>
      </c>
      <c r="P87" s="3">
        <v>120.4015</v>
      </c>
      <c r="R87">
        <v>3</v>
      </c>
    </row>
    <row r="88" spans="1:18" x14ac:dyDescent="0.25">
      <c r="A88" t="s">
        <v>2696</v>
      </c>
      <c r="B88" t="s">
        <v>2021</v>
      </c>
      <c r="C88" t="s">
        <v>1</v>
      </c>
      <c r="D88" t="s">
        <v>0</v>
      </c>
      <c r="E88">
        <v>184</v>
      </c>
      <c r="F88" t="s">
        <v>421</v>
      </c>
      <c r="G88" t="s">
        <v>422</v>
      </c>
      <c r="H88" s="3">
        <v>0</v>
      </c>
      <c r="I88" s="3">
        <v>0</v>
      </c>
      <c r="J88" s="3">
        <v>0</v>
      </c>
      <c r="K88" s="3">
        <v>3.1</v>
      </c>
      <c r="L88" s="3">
        <v>0</v>
      </c>
      <c r="M88" s="3">
        <v>0</v>
      </c>
      <c r="N88" s="3">
        <v>0</v>
      </c>
      <c r="O88" s="3">
        <v>0.40300000000000002</v>
      </c>
      <c r="P88" s="3">
        <v>3.5030000000000001</v>
      </c>
      <c r="R88">
        <v>3</v>
      </c>
    </row>
    <row r="89" spans="1:18" x14ac:dyDescent="0.25">
      <c r="A89" t="s">
        <v>2020</v>
      </c>
      <c r="B89" s="89" t="s">
        <v>2021</v>
      </c>
      <c r="C89" t="s">
        <v>1</v>
      </c>
      <c r="D89" t="s">
        <v>0</v>
      </c>
      <c r="E89">
        <v>291</v>
      </c>
      <c r="F89" t="s">
        <v>468</v>
      </c>
      <c r="G89" t="s">
        <v>469</v>
      </c>
      <c r="H89" s="3">
        <v>0</v>
      </c>
      <c r="I89" s="3">
        <v>0</v>
      </c>
      <c r="J89" s="3">
        <v>0</v>
      </c>
      <c r="K89" s="3">
        <v>225</v>
      </c>
      <c r="L89" s="3">
        <v>0</v>
      </c>
      <c r="M89" s="3">
        <v>0</v>
      </c>
      <c r="N89" s="3">
        <v>0</v>
      </c>
      <c r="O89" s="3">
        <v>29.25</v>
      </c>
      <c r="P89" s="3">
        <v>254.25</v>
      </c>
      <c r="R89">
        <v>3</v>
      </c>
    </row>
    <row r="90" spans="1:18" x14ac:dyDescent="0.25">
      <c r="A90" t="s">
        <v>2020</v>
      </c>
      <c r="B90" s="89" t="s">
        <v>2021</v>
      </c>
      <c r="C90" t="s">
        <v>1</v>
      </c>
      <c r="D90" t="s">
        <v>0</v>
      </c>
      <c r="E90">
        <v>5387</v>
      </c>
      <c r="F90" t="s">
        <v>125</v>
      </c>
      <c r="G90" t="s">
        <v>897</v>
      </c>
      <c r="H90" s="3">
        <v>0</v>
      </c>
      <c r="I90" s="3">
        <v>0</v>
      </c>
      <c r="J90" s="3">
        <v>0</v>
      </c>
      <c r="K90" s="3">
        <v>22</v>
      </c>
      <c r="L90" s="3">
        <v>0</v>
      </c>
      <c r="M90" s="3">
        <v>0</v>
      </c>
      <c r="N90" s="3">
        <v>0</v>
      </c>
      <c r="O90" s="3">
        <v>2.8600000000000003</v>
      </c>
      <c r="P90" s="3">
        <v>24.86</v>
      </c>
      <c r="R90">
        <v>3</v>
      </c>
    </row>
    <row r="91" spans="1:18" x14ac:dyDescent="0.25">
      <c r="A91" t="s">
        <v>2020</v>
      </c>
      <c r="B91" s="89" t="s">
        <v>2021</v>
      </c>
      <c r="C91" t="s">
        <v>1</v>
      </c>
      <c r="D91" t="s">
        <v>0</v>
      </c>
      <c r="E91">
        <v>2804</v>
      </c>
      <c r="F91" t="s">
        <v>416</v>
      </c>
      <c r="G91" t="s">
        <v>417</v>
      </c>
      <c r="H91" s="3">
        <v>0</v>
      </c>
      <c r="I91" s="3">
        <v>0</v>
      </c>
      <c r="J91" s="3">
        <v>0</v>
      </c>
      <c r="K91" s="3">
        <v>16.37</v>
      </c>
      <c r="L91" s="3">
        <v>0</v>
      </c>
      <c r="M91" s="3">
        <v>0</v>
      </c>
      <c r="N91" s="3">
        <v>0</v>
      </c>
      <c r="O91" s="3">
        <v>2.1281000000000003</v>
      </c>
      <c r="P91" s="3">
        <v>18.498100000000001</v>
      </c>
      <c r="R91">
        <v>3</v>
      </c>
    </row>
    <row r="92" spans="1:18" x14ac:dyDescent="0.25">
      <c r="A92" t="s">
        <v>2020</v>
      </c>
      <c r="B92" s="89" t="s">
        <v>2021</v>
      </c>
      <c r="C92" t="s">
        <v>1</v>
      </c>
      <c r="D92" t="s">
        <v>0</v>
      </c>
      <c r="E92">
        <v>13551</v>
      </c>
      <c r="F92" t="s">
        <v>414</v>
      </c>
      <c r="G92" t="s">
        <v>415</v>
      </c>
      <c r="H92" s="3">
        <v>0</v>
      </c>
      <c r="I92" s="3">
        <v>0</v>
      </c>
      <c r="J92" s="3">
        <v>0</v>
      </c>
      <c r="K92" s="3">
        <v>7.57</v>
      </c>
      <c r="L92" s="3">
        <v>0</v>
      </c>
      <c r="M92" s="3">
        <v>0</v>
      </c>
      <c r="N92" s="3">
        <v>0</v>
      </c>
      <c r="O92" s="3">
        <v>0.98410000000000009</v>
      </c>
      <c r="P92" s="3">
        <v>8.5541</v>
      </c>
      <c r="R92">
        <v>3</v>
      </c>
    </row>
    <row r="93" spans="1:18" x14ac:dyDescent="0.25">
      <c r="A93" t="s">
        <v>2020</v>
      </c>
      <c r="B93" s="89" t="s">
        <v>2021</v>
      </c>
      <c r="C93" t="s">
        <v>1</v>
      </c>
      <c r="D93" t="s">
        <v>0</v>
      </c>
      <c r="E93">
        <v>14281</v>
      </c>
      <c r="F93" t="s">
        <v>634</v>
      </c>
      <c r="G93" t="s">
        <v>635</v>
      </c>
      <c r="H93" s="3">
        <v>2.67</v>
      </c>
      <c r="I93" s="3">
        <v>0</v>
      </c>
      <c r="J93" s="3">
        <v>0</v>
      </c>
      <c r="K93" s="3">
        <v>30.38</v>
      </c>
      <c r="L93" s="3">
        <v>0</v>
      </c>
      <c r="M93" s="3">
        <v>0</v>
      </c>
      <c r="N93" s="3">
        <v>0</v>
      </c>
      <c r="O93" s="3">
        <v>3.9493999999999998</v>
      </c>
      <c r="P93" s="3">
        <v>36.999399999999994</v>
      </c>
      <c r="R93">
        <v>3</v>
      </c>
    </row>
    <row r="94" spans="1:18" x14ac:dyDescent="0.25">
      <c r="A94" t="s">
        <v>2020</v>
      </c>
      <c r="B94" s="89" t="s">
        <v>2021</v>
      </c>
      <c r="C94" t="s">
        <v>1</v>
      </c>
      <c r="D94" t="s">
        <v>0</v>
      </c>
      <c r="E94">
        <v>3403</v>
      </c>
      <c r="F94" t="s">
        <v>454</v>
      </c>
      <c r="G94" t="s">
        <v>456</v>
      </c>
      <c r="H94" s="3">
        <v>0</v>
      </c>
      <c r="I94" s="3">
        <v>0</v>
      </c>
      <c r="J94" s="3">
        <v>0</v>
      </c>
      <c r="K94" s="3">
        <v>170.04</v>
      </c>
      <c r="L94" s="3">
        <v>0</v>
      </c>
      <c r="M94" s="3">
        <v>0</v>
      </c>
      <c r="N94" s="3">
        <v>0</v>
      </c>
      <c r="O94" s="3">
        <v>22.1052</v>
      </c>
      <c r="P94" s="3">
        <v>192.14519999999999</v>
      </c>
      <c r="R94">
        <v>3</v>
      </c>
    </row>
    <row r="95" spans="1:18" x14ac:dyDescent="0.25">
      <c r="A95" t="s">
        <v>2020</v>
      </c>
      <c r="B95" s="89" t="s">
        <v>2022</v>
      </c>
      <c r="C95" t="s">
        <v>1</v>
      </c>
      <c r="D95" t="s">
        <v>0</v>
      </c>
      <c r="E95">
        <v>14202</v>
      </c>
      <c r="F95" t="s">
        <v>634</v>
      </c>
      <c r="G95" t="s">
        <v>635</v>
      </c>
      <c r="H95" s="3">
        <v>0.36</v>
      </c>
      <c r="I95" s="3">
        <v>0</v>
      </c>
      <c r="J95" s="3">
        <v>0</v>
      </c>
      <c r="K95" s="3">
        <v>4.1100000000000003</v>
      </c>
      <c r="L95" s="3">
        <v>0</v>
      </c>
      <c r="M95" s="3">
        <v>0</v>
      </c>
      <c r="N95" s="3">
        <v>0</v>
      </c>
      <c r="O95" s="3">
        <v>0.53430000000000011</v>
      </c>
      <c r="P95" s="3">
        <v>5.0043000000000006</v>
      </c>
      <c r="R95">
        <v>3</v>
      </c>
    </row>
    <row r="96" spans="1:18" x14ac:dyDescent="0.25">
      <c r="A96" t="s">
        <v>2020</v>
      </c>
      <c r="B96" s="89" t="s">
        <v>2022</v>
      </c>
      <c r="C96" t="s">
        <v>1</v>
      </c>
      <c r="D96" t="s">
        <v>0</v>
      </c>
      <c r="E96">
        <v>433</v>
      </c>
      <c r="F96" t="s">
        <v>2023</v>
      </c>
      <c r="G96" t="s">
        <v>2024</v>
      </c>
      <c r="H96" s="3">
        <v>0</v>
      </c>
      <c r="I96" s="3">
        <v>0</v>
      </c>
      <c r="J96" s="3">
        <v>0</v>
      </c>
      <c r="K96" s="3">
        <v>50</v>
      </c>
      <c r="L96" s="3">
        <v>0</v>
      </c>
      <c r="M96" s="3">
        <v>0</v>
      </c>
      <c r="N96" s="3">
        <v>0</v>
      </c>
      <c r="O96" s="3">
        <v>6.5</v>
      </c>
      <c r="P96" s="3">
        <v>56.5</v>
      </c>
      <c r="R96">
        <v>3</v>
      </c>
    </row>
    <row r="97" spans="1:18" x14ac:dyDescent="0.25">
      <c r="A97" t="s">
        <v>2020</v>
      </c>
      <c r="B97" s="89" t="s">
        <v>2022</v>
      </c>
      <c r="C97" t="s">
        <v>1</v>
      </c>
      <c r="D97" t="s">
        <v>0</v>
      </c>
      <c r="E97">
        <v>11870</v>
      </c>
      <c r="F97" t="s">
        <v>634</v>
      </c>
      <c r="G97" t="s">
        <v>635</v>
      </c>
      <c r="H97" s="3">
        <v>1.46</v>
      </c>
      <c r="I97" s="3">
        <v>0</v>
      </c>
      <c r="J97" s="3">
        <v>0</v>
      </c>
      <c r="K97" s="3">
        <v>16.41</v>
      </c>
      <c r="L97" s="3">
        <v>0</v>
      </c>
      <c r="M97" s="3">
        <v>0</v>
      </c>
      <c r="N97" s="3">
        <v>0</v>
      </c>
      <c r="O97" s="3">
        <v>2.1333000000000002</v>
      </c>
      <c r="P97" s="3">
        <v>20.003300000000003</v>
      </c>
      <c r="R97">
        <v>3</v>
      </c>
    </row>
    <row r="98" spans="1:18" x14ac:dyDescent="0.25">
      <c r="A98" t="s">
        <v>2020</v>
      </c>
      <c r="B98" s="89" t="s">
        <v>2021</v>
      </c>
      <c r="C98" t="s">
        <v>1</v>
      </c>
      <c r="D98" t="s">
        <v>0</v>
      </c>
      <c r="E98">
        <v>182</v>
      </c>
      <c r="F98" t="s">
        <v>634</v>
      </c>
      <c r="G98" t="s">
        <v>635</v>
      </c>
      <c r="H98" s="3">
        <v>1.47</v>
      </c>
      <c r="I98" s="3">
        <v>0</v>
      </c>
      <c r="J98" s="3">
        <v>0</v>
      </c>
      <c r="K98" s="3">
        <v>16.399999999999999</v>
      </c>
      <c r="L98" s="3">
        <v>0</v>
      </c>
      <c r="M98" s="3">
        <v>0</v>
      </c>
      <c r="N98" s="3">
        <v>0</v>
      </c>
      <c r="O98" s="3">
        <v>2.1319999999999997</v>
      </c>
      <c r="P98" s="3">
        <v>20.001999999999995</v>
      </c>
      <c r="R98">
        <v>3</v>
      </c>
    </row>
    <row r="99" spans="1:18" x14ac:dyDescent="0.25">
      <c r="A99" t="s">
        <v>2020</v>
      </c>
      <c r="B99" s="89" t="s">
        <v>2022</v>
      </c>
      <c r="C99" t="s">
        <v>1</v>
      </c>
      <c r="D99" t="s">
        <v>0</v>
      </c>
      <c r="E99">
        <v>9070</v>
      </c>
      <c r="F99" t="s">
        <v>427</v>
      </c>
      <c r="G99" t="s">
        <v>428</v>
      </c>
      <c r="H99" s="3">
        <v>0</v>
      </c>
      <c r="I99" s="3">
        <v>0</v>
      </c>
      <c r="J99" s="3">
        <v>0</v>
      </c>
      <c r="K99" s="3">
        <v>40.44</v>
      </c>
      <c r="L99" s="3">
        <v>0</v>
      </c>
      <c r="M99" s="3">
        <v>0</v>
      </c>
      <c r="N99" s="3">
        <v>0</v>
      </c>
      <c r="O99" s="3">
        <v>5.2572000000000001</v>
      </c>
      <c r="P99" s="3">
        <v>45.697199999999995</v>
      </c>
      <c r="R99">
        <v>3</v>
      </c>
    </row>
    <row r="100" spans="1:18" x14ac:dyDescent="0.25">
      <c r="A100" t="s">
        <v>2020</v>
      </c>
      <c r="B100" s="89" t="s">
        <v>2025</v>
      </c>
      <c r="C100" t="s">
        <v>1</v>
      </c>
      <c r="D100" t="s">
        <v>0</v>
      </c>
      <c r="E100">
        <v>8088</v>
      </c>
      <c r="F100" t="s">
        <v>412</v>
      </c>
      <c r="G100" t="s">
        <v>413</v>
      </c>
      <c r="H100" s="3">
        <v>0</v>
      </c>
      <c r="I100" s="3">
        <v>0</v>
      </c>
      <c r="J100" s="3">
        <v>0</v>
      </c>
      <c r="K100" s="3">
        <v>166.99</v>
      </c>
      <c r="L100" s="3">
        <v>0</v>
      </c>
      <c r="M100" s="3">
        <v>0</v>
      </c>
      <c r="N100" s="3">
        <v>0</v>
      </c>
      <c r="O100" s="3">
        <v>21.7087</v>
      </c>
      <c r="P100" s="3">
        <v>188.6987</v>
      </c>
      <c r="R100">
        <v>3</v>
      </c>
    </row>
    <row r="101" spans="1:18" x14ac:dyDescent="0.25">
      <c r="A101" t="s">
        <v>2020</v>
      </c>
      <c r="B101" s="89" t="s">
        <v>2025</v>
      </c>
      <c r="C101" t="s">
        <v>1</v>
      </c>
      <c r="D101" t="s">
        <v>0</v>
      </c>
      <c r="E101">
        <v>1016</v>
      </c>
      <c r="F101" t="s">
        <v>446</v>
      </c>
      <c r="G101" t="s">
        <v>447</v>
      </c>
      <c r="H101" s="3">
        <v>0</v>
      </c>
      <c r="I101" s="3">
        <v>0</v>
      </c>
      <c r="J101" s="3">
        <v>0</v>
      </c>
      <c r="K101" s="3">
        <v>2.83</v>
      </c>
      <c r="L101" s="3">
        <v>0</v>
      </c>
      <c r="M101" s="3">
        <v>0</v>
      </c>
      <c r="N101" s="3">
        <v>0</v>
      </c>
      <c r="O101" s="3">
        <v>0.3679</v>
      </c>
      <c r="P101" s="3">
        <v>3.1979000000000002</v>
      </c>
      <c r="R101">
        <v>3</v>
      </c>
    </row>
    <row r="102" spans="1:18" x14ac:dyDescent="0.25">
      <c r="A102" t="s">
        <v>2020</v>
      </c>
      <c r="B102" s="89" t="s">
        <v>2025</v>
      </c>
      <c r="C102" t="s">
        <v>1</v>
      </c>
      <c r="D102" t="s">
        <v>0</v>
      </c>
      <c r="E102">
        <v>10540</v>
      </c>
      <c r="F102" t="s">
        <v>324</v>
      </c>
      <c r="G102" t="s">
        <v>1548</v>
      </c>
      <c r="H102" s="3">
        <v>0</v>
      </c>
      <c r="I102" s="3">
        <v>0</v>
      </c>
      <c r="J102" s="3">
        <v>0</v>
      </c>
      <c r="K102" s="3">
        <v>5.31</v>
      </c>
      <c r="L102" s="3">
        <v>0</v>
      </c>
      <c r="M102" s="3">
        <v>0</v>
      </c>
      <c r="N102" s="3">
        <v>0</v>
      </c>
      <c r="O102" s="3">
        <v>0.69030000000000002</v>
      </c>
      <c r="P102" s="3">
        <v>6.0002999999999993</v>
      </c>
      <c r="R102">
        <v>3</v>
      </c>
    </row>
    <row r="103" spans="1:18" x14ac:dyDescent="0.25">
      <c r="A103" t="s">
        <v>2020</v>
      </c>
      <c r="B103" s="89" t="s">
        <v>2026</v>
      </c>
      <c r="C103" t="s">
        <v>1</v>
      </c>
      <c r="D103" t="s">
        <v>0</v>
      </c>
      <c r="E103">
        <v>723</v>
      </c>
      <c r="F103" t="s">
        <v>2027</v>
      </c>
      <c r="G103" t="s">
        <v>2028</v>
      </c>
      <c r="H103" s="3">
        <v>0.37</v>
      </c>
      <c r="I103" s="3">
        <v>0</v>
      </c>
      <c r="J103" s="3">
        <v>0</v>
      </c>
      <c r="K103" s="3">
        <v>4.0999999999999996</v>
      </c>
      <c r="L103" s="3">
        <v>0</v>
      </c>
      <c r="M103" s="3">
        <v>0</v>
      </c>
      <c r="N103" s="3">
        <v>0</v>
      </c>
      <c r="O103" s="3">
        <v>0.53299999999999992</v>
      </c>
      <c r="P103" s="3">
        <v>5.0030000000000001</v>
      </c>
      <c r="R103">
        <v>3</v>
      </c>
    </row>
    <row r="104" spans="1:18" x14ac:dyDescent="0.25">
      <c r="A104" t="s">
        <v>2020</v>
      </c>
      <c r="B104" s="89" t="s">
        <v>2029</v>
      </c>
      <c r="C104" t="s">
        <v>1</v>
      </c>
      <c r="D104" t="s">
        <v>0</v>
      </c>
      <c r="E104">
        <v>994</v>
      </c>
      <c r="F104" t="s">
        <v>446</v>
      </c>
      <c r="G104" t="s">
        <v>447</v>
      </c>
      <c r="H104" s="3">
        <v>0</v>
      </c>
      <c r="I104" s="3">
        <v>0</v>
      </c>
      <c r="J104" s="3">
        <v>0</v>
      </c>
      <c r="K104" s="3">
        <v>4.6500000000000004</v>
      </c>
      <c r="L104" s="3">
        <v>0</v>
      </c>
      <c r="M104" s="3">
        <v>0</v>
      </c>
      <c r="N104" s="3">
        <v>0</v>
      </c>
      <c r="O104" s="3">
        <v>0.60450000000000004</v>
      </c>
      <c r="P104" s="3">
        <v>5.2545000000000002</v>
      </c>
      <c r="R104">
        <v>3</v>
      </c>
    </row>
    <row r="105" spans="1:18" x14ac:dyDescent="0.25">
      <c r="A105" t="s">
        <v>2020</v>
      </c>
      <c r="B105" s="89" t="s">
        <v>2029</v>
      </c>
      <c r="C105" t="s">
        <v>1</v>
      </c>
      <c r="D105" t="s">
        <v>0</v>
      </c>
      <c r="E105">
        <v>14428</v>
      </c>
      <c r="F105" t="s">
        <v>1294</v>
      </c>
      <c r="G105" t="s">
        <v>1296</v>
      </c>
      <c r="H105" s="3">
        <v>0.72</v>
      </c>
      <c r="I105" s="3">
        <v>0</v>
      </c>
      <c r="J105" s="3">
        <v>0</v>
      </c>
      <c r="K105" s="3">
        <v>8.2100000000000009</v>
      </c>
      <c r="L105" s="3">
        <v>0</v>
      </c>
      <c r="M105" s="3">
        <v>0</v>
      </c>
      <c r="N105" s="3">
        <v>0</v>
      </c>
      <c r="O105" s="3">
        <v>1.0673000000000001</v>
      </c>
      <c r="P105" s="3">
        <v>9.997300000000001</v>
      </c>
      <c r="R105">
        <v>3</v>
      </c>
    </row>
    <row r="106" spans="1:18" x14ac:dyDescent="0.25">
      <c r="A106" t="s">
        <v>2020</v>
      </c>
      <c r="B106" s="89" t="s">
        <v>2029</v>
      </c>
      <c r="C106" t="s">
        <v>1</v>
      </c>
      <c r="D106" t="s">
        <v>0</v>
      </c>
      <c r="E106">
        <v>330</v>
      </c>
      <c r="F106" t="s">
        <v>650</v>
      </c>
      <c r="G106" t="s">
        <v>651</v>
      </c>
      <c r="H106" s="3">
        <v>0</v>
      </c>
      <c r="I106" s="3">
        <v>0</v>
      </c>
      <c r="J106" s="3">
        <v>0</v>
      </c>
      <c r="K106" s="3">
        <v>18.63</v>
      </c>
      <c r="L106" s="3">
        <v>0</v>
      </c>
      <c r="M106" s="3">
        <v>0</v>
      </c>
      <c r="N106" s="3">
        <v>0</v>
      </c>
      <c r="O106" s="3">
        <v>2.4218999999999999</v>
      </c>
      <c r="P106" s="3">
        <v>21.0519</v>
      </c>
      <c r="R106">
        <v>3</v>
      </c>
    </row>
    <row r="107" spans="1:18" x14ac:dyDescent="0.25">
      <c r="A107" t="s">
        <v>2020</v>
      </c>
      <c r="B107" s="89" t="s">
        <v>2030</v>
      </c>
      <c r="C107" t="s">
        <v>1</v>
      </c>
      <c r="D107" t="s">
        <v>0</v>
      </c>
      <c r="E107">
        <v>44242612</v>
      </c>
      <c r="F107" t="s">
        <v>425</v>
      </c>
      <c r="G107" t="s">
        <v>426</v>
      </c>
      <c r="H107" s="3">
        <v>0</v>
      </c>
      <c r="I107" s="3">
        <v>0</v>
      </c>
      <c r="J107" s="3">
        <v>0</v>
      </c>
      <c r="K107" s="3">
        <v>30.75</v>
      </c>
      <c r="L107" s="3">
        <v>0</v>
      </c>
      <c r="M107" s="3">
        <v>0</v>
      </c>
      <c r="N107" s="3">
        <v>0</v>
      </c>
      <c r="O107" s="3">
        <v>3.9975000000000001</v>
      </c>
      <c r="P107" s="3">
        <v>34.747500000000002</v>
      </c>
      <c r="R107">
        <v>3</v>
      </c>
    </row>
    <row r="108" spans="1:18" x14ac:dyDescent="0.25">
      <c r="A108" t="s">
        <v>2020</v>
      </c>
      <c r="B108" s="89" t="s">
        <v>2030</v>
      </c>
      <c r="C108" t="s">
        <v>1</v>
      </c>
      <c r="D108" t="s">
        <v>0</v>
      </c>
      <c r="E108">
        <v>412253</v>
      </c>
      <c r="F108" t="s">
        <v>414</v>
      </c>
      <c r="G108" t="s">
        <v>415</v>
      </c>
      <c r="H108" s="3">
        <v>0</v>
      </c>
      <c r="I108" s="3">
        <v>0</v>
      </c>
      <c r="J108" s="3">
        <v>0</v>
      </c>
      <c r="K108" s="3">
        <v>26.06</v>
      </c>
      <c r="L108" s="3">
        <v>0</v>
      </c>
      <c r="M108" s="3">
        <v>0</v>
      </c>
      <c r="N108" s="3">
        <v>0</v>
      </c>
      <c r="O108" s="3">
        <v>3.3877999999999999</v>
      </c>
      <c r="P108" s="3">
        <v>29.447799999999997</v>
      </c>
      <c r="R108">
        <v>3</v>
      </c>
    </row>
    <row r="109" spans="1:18" x14ac:dyDescent="0.25">
      <c r="A109" t="s">
        <v>2020</v>
      </c>
      <c r="B109" s="89" t="s">
        <v>2030</v>
      </c>
      <c r="C109" t="s">
        <v>1</v>
      </c>
      <c r="D109" t="s">
        <v>0</v>
      </c>
      <c r="E109">
        <v>2111</v>
      </c>
      <c r="F109" t="s">
        <v>405</v>
      </c>
      <c r="G109" t="s">
        <v>406</v>
      </c>
      <c r="H109" s="3">
        <v>0</v>
      </c>
      <c r="I109" s="3">
        <v>0</v>
      </c>
      <c r="J109" s="3">
        <v>0</v>
      </c>
      <c r="K109" s="3">
        <v>2.83</v>
      </c>
      <c r="L109" s="3">
        <v>0</v>
      </c>
      <c r="M109" s="3">
        <v>0</v>
      </c>
      <c r="N109" s="3">
        <v>0</v>
      </c>
      <c r="O109" s="3">
        <v>0.3679</v>
      </c>
      <c r="P109" s="3">
        <v>3.1979000000000002</v>
      </c>
      <c r="R109">
        <v>3</v>
      </c>
    </row>
    <row r="110" spans="1:18" x14ac:dyDescent="0.25">
      <c r="A110" t="s">
        <v>2020</v>
      </c>
      <c r="B110" s="89" t="s">
        <v>2030</v>
      </c>
      <c r="C110" t="s">
        <v>1</v>
      </c>
      <c r="D110" t="s">
        <v>0</v>
      </c>
      <c r="E110">
        <v>3021922</v>
      </c>
      <c r="F110" t="s">
        <v>637</v>
      </c>
      <c r="G110" t="s">
        <v>638</v>
      </c>
      <c r="H110" s="3">
        <v>0</v>
      </c>
      <c r="I110" s="3">
        <v>0</v>
      </c>
      <c r="J110" s="3">
        <v>0</v>
      </c>
      <c r="K110" s="3">
        <v>13.02</v>
      </c>
      <c r="L110" s="3">
        <v>0</v>
      </c>
      <c r="M110" s="3">
        <v>0</v>
      </c>
      <c r="N110" s="3">
        <v>0</v>
      </c>
      <c r="O110" s="3">
        <v>1.6926000000000001</v>
      </c>
      <c r="P110" s="3">
        <v>14.7126</v>
      </c>
      <c r="R110">
        <v>3</v>
      </c>
    </row>
    <row r="111" spans="1:18" x14ac:dyDescent="0.25">
      <c r="A111" t="s">
        <v>2020</v>
      </c>
      <c r="B111" s="89" t="s">
        <v>2031</v>
      </c>
      <c r="C111" t="s">
        <v>1</v>
      </c>
      <c r="D111" t="s">
        <v>0</v>
      </c>
      <c r="E111">
        <v>283135</v>
      </c>
      <c r="F111" t="s">
        <v>655</v>
      </c>
      <c r="G111" t="s">
        <v>657</v>
      </c>
      <c r="H111" s="3">
        <v>0</v>
      </c>
      <c r="I111" s="3">
        <v>0</v>
      </c>
      <c r="J111" s="3">
        <v>0</v>
      </c>
      <c r="K111" s="3">
        <v>8.0500000000000007</v>
      </c>
      <c r="L111" s="3">
        <v>0</v>
      </c>
      <c r="M111" s="3">
        <v>0</v>
      </c>
      <c r="N111" s="3">
        <v>0</v>
      </c>
      <c r="O111" s="3">
        <v>1.0465000000000002</v>
      </c>
      <c r="P111" s="3">
        <v>9.0965000000000007</v>
      </c>
      <c r="R111">
        <v>3</v>
      </c>
    </row>
    <row r="112" spans="1:18" x14ac:dyDescent="0.25">
      <c r="A112" t="s">
        <v>2020</v>
      </c>
      <c r="B112" s="89" t="s">
        <v>2031</v>
      </c>
      <c r="C112" t="s">
        <v>1</v>
      </c>
      <c r="D112" t="s">
        <v>0</v>
      </c>
      <c r="E112">
        <v>29007</v>
      </c>
      <c r="F112" t="s">
        <v>2015</v>
      </c>
      <c r="G112" t="s">
        <v>749</v>
      </c>
      <c r="H112" s="3">
        <v>0.72</v>
      </c>
      <c r="I112" s="3">
        <v>0</v>
      </c>
      <c r="J112" s="3">
        <v>0</v>
      </c>
      <c r="K112" s="3">
        <v>8.2100000000000009</v>
      </c>
      <c r="L112" s="3">
        <v>0</v>
      </c>
      <c r="M112" s="3">
        <v>0</v>
      </c>
      <c r="N112" s="3">
        <v>0</v>
      </c>
      <c r="O112" s="3">
        <v>1.0673000000000001</v>
      </c>
      <c r="P112" s="3">
        <v>9.997300000000001</v>
      </c>
      <c r="R112">
        <v>3</v>
      </c>
    </row>
    <row r="113" spans="1:18" x14ac:dyDescent="0.25">
      <c r="A113" t="s">
        <v>2020</v>
      </c>
      <c r="B113" s="89" t="s">
        <v>2031</v>
      </c>
      <c r="C113" t="s">
        <v>1</v>
      </c>
      <c r="D113" t="s">
        <v>0</v>
      </c>
      <c r="E113">
        <v>368</v>
      </c>
      <c r="F113" t="s">
        <v>2023</v>
      </c>
      <c r="G113" t="s">
        <v>2024</v>
      </c>
      <c r="H113" s="3">
        <v>0</v>
      </c>
      <c r="I113" s="3">
        <v>0</v>
      </c>
      <c r="J113" s="3">
        <v>0</v>
      </c>
      <c r="K113" s="3">
        <v>50</v>
      </c>
      <c r="L113" s="3">
        <v>0</v>
      </c>
      <c r="M113" s="3">
        <v>0</v>
      </c>
      <c r="N113" s="3">
        <v>0</v>
      </c>
      <c r="O113" s="3">
        <v>6.5</v>
      </c>
      <c r="P113" s="3">
        <v>56.5</v>
      </c>
      <c r="R113">
        <v>3</v>
      </c>
    </row>
    <row r="114" spans="1:18" x14ac:dyDescent="0.25">
      <c r="A114" t="s">
        <v>2020</v>
      </c>
      <c r="B114" s="89" t="s">
        <v>2031</v>
      </c>
      <c r="C114" t="s">
        <v>1</v>
      </c>
      <c r="D114" t="s">
        <v>0</v>
      </c>
      <c r="E114">
        <v>24601</v>
      </c>
      <c r="F114" t="s">
        <v>419</v>
      </c>
      <c r="G114" t="s">
        <v>420</v>
      </c>
      <c r="H114" s="3">
        <v>0</v>
      </c>
      <c r="I114" s="3">
        <v>0</v>
      </c>
      <c r="J114" s="3">
        <v>0</v>
      </c>
      <c r="K114" s="3">
        <v>84.3</v>
      </c>
      <c r="L114" s="3">
        <v>0</v>
      </c>
      <c r="M114" s="3">
        <v>0</v>
      </c>
      <c r="N114" s="3">
        <v>0</v>
      </c>
      <c r="O114" s="3">
        <v>10.959</v>
      </c>
      <c r="P114" s="3">
        <v>95.259</v>
      </c>
      <c r="R114">
        <v>3</v>
      </c>
    </row>
    <row r="115" spans="1:18" x14ac:dyDescent="0.25">
      <c r="A115" t="s">
        <v>2020</v>
      </c>
      <c r="B115" s="89" t="s">
        <v>2031</v>
      </c>
      <c r="C115" t="s">
        <v>1</v>
      </c>
      <c r="D115" t="s">
        <v>0</v>
      </c>
      <c r="E115">
        <v>48235</v>
      </c>
      <c r="F115" t="s">
        <v>2032</v>
      </c>
      <c r="G115" t="s">
        <v>2033</v>
      </c>
      <c r="H115" s="3">
        <v>0</v>
      </c>
      <c r="I115" s="3">
        <v>0</v>
      </c>
      <c r="J115" s="3">
        <v>0</v>
      </c>
      <c r="K115" s="3">
        <v>69.89</v>
      </c>
      <c r="L115" s="3">
        <v>0</v>
      </c>
      <c r="M115" s="3">
        <v>0</v>
      </c>
      <c r="N115" s="3">
        <v>0</v>
      </c>
      <c r="O115" s="3">
        <v>9.085700000000001</v>
      </c>
      <c r="P115" s="3">
        <v>78.975700000000003</v>
      </c>
      <c r="R115">
        <v>3</v>
      </c>
    </row>
    <row r="116" spans="1:18" x14ac:dyDescent="0.25">
      <c r="A116" t="s">
        <v>2020</v>
      </c>
      <c r="B116" s="89" t="s">
        <v>2031</v>
      </c>
      <c r="C116" t="s">
        <v>1</v>
      </c>
      <c r="D116" t="s">
        <v>0</v>
      </c>
      <c r="E116">
        <v>24591</v>
      </c>
      <c r="F116" t="s">
        <v>419</v>
      </c>
      <c r="G116" t="s">
        <v>420</v>
      </c>
      <c r="H116" s="3">
        <v>0</v>
      </c>
      <c r="I116" s="3">
        <v>0</v>
      </c>
      <c r="J116" s="3">
        <v>0</v>
      </c>
      <c r="K116" s="3">
        <v>82.5</v>
      </c>
      <c r="L116" s="3">
        <v>0</v>
      </c>
      <c r="M116" s="3">
        <v>0</v>
      </c>
      <c r="N116" s="3">
        <v>0</v>
      </c>
      <c r="O116" s="3">
        <v>10.725</v>
      </c>
      <c r="P116" s="3">
        <v>93.224999999999994</v>
      </c>
      <c r="R116">
        <v>3</v>
      </c>
    </row>
    <row r="117" spans="1:18" x14ac:dyDescent="0.25">
      <c r="A117" t="s">
        <v>2020</v>
      </c>
      <c r="B117" s="89" t="s">
        <v>2031</v>
      </c>
      <c r="C117" t="s">
        <v>1</v>
      </c>
      <c r="D117" t="s">
        <v>0</v>
      </c>
      <c r="E117">
        <v>958</v>
      </c>
      <c r="F117" t="s">
        <v>446</v>
      </c>
      <c r="G117" t="s">
        <v>447</v>
      </c>
      <c r="H117" s="3">
        <v>0</v>
      </c>
      <c r="I117" s="3">
        <v>0</v>
      </c>
      <c r="J117" s="3">
        <v>0</v>
      </c>
      <c r="K117" s="3">
        <v>1.9</v>
      </c>
      <c r="L117" s="3">
        <v>0</v>
      </c>
      <c r="M117" s="3">
        <v>0</v>
      </c>
      <c r="N117" s="3">
        <v>0</v>
      </c>
      <c r="O117" s="3">
        <v>0.247</v>
      </c>
      <c r="P117" s="3">
        <v>2.1469999999999998</v>
      </c>
      <c r="R117">
        <v>3</v>
      </c>
    </row>
    <row r="118" spans="1:18" x14ac:dyDescent="0.25">
      <c r="A118" t="s">
        <v>2020</v>
      </c>
      <c r="B118" s="89" t="s">
        <v>2031</v>
      </c>
      <c r="C118" t="s">
        <v>1</v>
      </c>
      <c r="D118" t="s">
        <v>0</v>
      </c>
      <c r="E118">
        <v>109</v>
      </c>
      <c r="F118" t="s">
        <v>2015</v>
      </c>
      <c r="G118" t="s">
        <v>749</v>
      </c>
      <c r="H118" s="3">
        <v>1.47</v>
      </c>
      <c r="I118" s="3">
        <v>0</v>
      </c>
      <c r="J118" s="3">
        <v>0</v>
      </c>
      <c r="K118" s="3">
        <v>16.399999999999999</v>
      </c>
      <c r="L118" s="3">
        <v>0</v>
      </c>
      <c r="M118" s="3">
        <v>0</v>
      </c>
      <c r="N118" s="3">
        <v>0</v>
      </c>
      <c r="O118" s="3">
        <v>2.1319999999999997</v>
      </c>
      <c r="P118" s="3">
        <v>20.001999999999995</v>
      </c>
      <c r="R118">
        <v>3</v>
      </c>
    </row>
    <row r="119" spans="1:18" x14ac:dyDescent="0.25">
      <c r="A119" t="s">
        <v>2020</v>
      </c>
      <c r="B119" s="89" t="s">
        <v>2034</v>
      </c>
      <c r="C119" t="s">
        <v>1</v>
      </c>
      <c r="D119" t="s">
        <v>0</v>
      </c>
      <c r="E119">
        <v>21576</v>
      </c>
      <c r="F119" t="s">
        <v>431</v>
      </c>
      <c r="G119" t="s">
        <v>432</v>
      </c>
      <c r="H119" s="3">
        <v>0</v>
      </c>
      <c r="I119" s="3">
        <v>0</v>
      </c>
      <c r="J119" s="3">
        <v>0</v>
      </c>
      <c r="K119" s="3">
        <v>7.7</v>
      </c>
      <c r="L119" s="3">
        <v>0</v>
      </c>
      <c r="M119" s="3">
        <v>0</v>
      </c>
      <c r="N119" s="3">
        <v>0</v>
      </c>
      <c r="O119" s="3">
        <v>1.0010000000000001</v>
      </c>
      <c r="P119" s="3">
        <v>8.7010000000000005</v>
      </c>
      <c r="R119">
        <v>3</v>
      </c>
    </row>
    <row r="120" spans="1:18" x14ac:dyDescent="0.25">
      <c r="A120" t="s">
        <v>2020</v>
      </c>
      <c r="B120" s="89" t="s">
        <v>2034</v>
      </c>
      <c r="C120" t="s">
        <v>1</v>
      </c>
      <c r="D120" t="s">
        <v>0</v>
      </c>
      <c r="E120">
        <v>24572</v>
      </c>
      <c r="F120" t="s">
        <v>419</v>
      </c>
      <c r="G120" t="s">
        <v>420</v>
      </c>
      <c r="H120" s="3">
        <v>0</v>
      </c>
      <c r="I120" s="3">
        <v>0</v>
      </c>
      <c r="J120" s="3">
        <v>0</v>
      </c>
      <c r="K120" s="3">
        <v>8.5</v>
      </c>
      <c r="L120" s="3">
        <v>0</v>
      </c>
      <c r="M120" s="3">
        <v>0</v>
      </c>
      <c r="N120" s="3">
        <v>0</v>
      </c>
      <c r="O120" s="3">
        <v>1.105</v>
      </c>
      <c r="P120" s="3">
        <v>9.6050000000000004</v>
      </c>
      <c r="R120">
        <v>3</v>
      </c>
    </row>
    <row r="121" spans="1:18" x14ac:dyDescent="0.25">
      <c r="A121" t="s">
        <v>2020</v>
      </c>
      <c r="B121" s="89" t="s">
        <v>2034</v>
      </c>
      <c r="C121" t="s">
        <v>1</v>
      </c>
      <c r="D121" t="s">
        <v>0</v>
      </c>
      <c r="E121">
        <v>668603</v>
      </c>
      <c r="F121" t="s">
        <v>409</v>
      </c>
      <c r="G121" t="s">
        <v>410</v>
      </c>
      <c r="H121" s="3">
        <v>0</v>
      </c>
      <c r="I121" s="3">
        <v>0</v>
      </c>
      <c r="J121" s="3">
        <v>0</v>
      </c>
      <c r="K121" s="3">
        <v>45</v>
      </c>
      <c r="L121" s="3">
        <v>0</v>
      </c>
      <c r="M121" s="3">
        <v>0</v>
      </c>
      <c r="N121" s="3">
        <v>0</v>
      </c>
      <c r="O121" s="3">
        <v>5.8500000000000005</v>
      </c>
      <c r="P121" s="3">
        <v>50.85</v>
      </c>
      <c r="R121">
        <v>3</v>
      </c>
    </row>
    <row r="122" spans="1:18" x14ac:dyDescent="0.25">
      <c r="A122" t="s">
        <v>2020</v>
      </c>
      <c r="B122" s="89" t="s">
        <v>2034</v>
      </c>
      <c r="C122" t="s">
        <v>1</v>
      </c>
      <c r="D122" t="s">
        <v>0</v>
      </c>
      <c r="E122">
        <v>699</v>
      </c>
      <c r="F122" t="s">
        <v>397</v>
      </c>
      <c r="G122" t="s">
        <v>398</v>
      </c>
      <c r="H122" s="3">
        <v>0</v>
      </c>
      <c r="I122" s="3">
        <v>0</v>
      </c>
      <c r="J122" s="3">
        <v>0</v>
      </c>
      <c r="K122" s="3">
        <v>2.93</v>
      </c>
      <c r="L122" s="3">
        <v>0</v>
      </c>
      <c r="M122" s="3">
        <v>0</v>
      </c>
      <c r="N122" s="3">
        <v>0</v>
      </c>
      <c r="O122" s="3">
        <v>0.38090000000000002</v>
      </c>
      <c r="P122" s="3">
        <v>3.3109000000000002</v>
      </c>
      <c r="R122">
        <v>3</v>
      </c>
    </row>
    <row r="123" spans="1:18" x14ac:dyDescent="0.25">
      <c r="A123" t="s">
        <v>2020</v>
      </c>
      <c r="B123" s="89" t="s">
        <v>2035</v>
      </c>
      <c r="C123" t="s">
        <v>1</v>
      </c>
      <c r="D123" t="s">
        <v>0</v>
      </c>
      <c r="E123">
        <v>1872</v>
      </c>
      <c r="F123" t="s">
        <v>403</v>
      </c>
      <c r="G123" t="s">
        <v>404</v>
      </c>
      <c r="H123" s="3">
        <v>0</v>
      </c>
      <c r="I123" s="3">
        <v>0</v>
      </c>
      <c r="J123" s="3">
        <v>0</v>
      </c>
      <c r="K123" s="3">
        <v>85.75</v>
      </c>
      <c r="L123" s="3">
        <v>0</v>
      </c>
      <c r="M123" s="3">
        <v>0</v>
      </c>
      <c r="N123" s="3">
        <v>0</v>
      </c>
      <c r="O123" s="3">
        <v>11.147500000000001</v>
      </c>
      <c r="P123" s="3">
        <v>96.897500000000008</v>
      </c>
      <c r="R123">
        <v>3</v>
      </c>
    </row>
    <row r="124" spans="1:18" x14ac:dyDescent="0.25">
      <c r="A124" t="s">
        <v>2020</v>
      </c>
      <c r="B124" s="89" t="s">
        <v>2035</v>
      </c>
      <c r="C124" t="s">
        <v>1</v>
      </c>
      <c r="D124" t="s">
        <v>0</v>
      </c>
      <c r="E124">
        <v>13588</v>
      </c>
      <c r="F124" t="s">
        <v>634</v>
      </c>
      <c r="G124" t="s">
        <v>635</v>
      </c>
      <c r="H124" s="3">
        <v>0.71</v>
      </c>
      <c r="I124" s="3">
        <v>0</v>
      </c>
      <c r="J124" s="3">
        <v>0</v>
      </c>
      <c r="K124" s="3">
        <v>8.2200000000000006</v>
      </c>
      <c r="L124" s="3">
        <v>0</v>
      </c>
      <c r="M124" s="3">
        <v>0</v>
      </c>
      <c r="N124" s="3">
        <v>0</v>
      </c>
      <c r="O124" s="3">
        <v>1.0686000000000002</v>
      </c>
      <c r="P124" s="3">
        <v>9.9985999999999997</v>
      </c>
      <c r="R124">
        <v>3</v>
      </c>
    </row>
    <row r="125" spans="1:18" x14ac:dyDescent="0.25">
      <c r="A125" t="s">
        <v>2020</v>
      </c>
      <c r="B125" s="89" t="s">
        <v>2035</v>
      </c>
      <c r="C125" t="s">
        <v>1</v>
      </c>
      <c r="D125" t="s">
        <v>0</v>
      </c>
      <c r="E125">
        <v>691</v>
      </c>
      <c r="F125" t="s">
        <v>397</v>
      </c>
      <c r="G125" t="s">
        <v>398</v>
      </c>
      <c r="H125" s="3">
        <v>0</v>
      </c>
      <c r="I125" s="3">
        <v>0</v>
      </c>
      <c r="J125" s="3">
        <v>0</v>
      </c>
      <c r="K125" s="3">
        <v>5.93</v>
      </c>
      <c r="L125" s="3">
        <v>0</v>
      </c>
      <c r="M125" s="3">
        <v>0</v>
      </c>
      <c r="N125" s="3">
        <v>0</v>
      </c>
      <c r="O125" s="3">
        <v>0.77090000000000003</v>
      </c>
      <c r="P125" s="3">
        <v>6.7008999999999999</v>
      </c>
      <c r="R125">
        <v>3</v>
      </c>
    </row>
    <row r="126" spans="1:18" x14ac:dyDescent="0.25">
      <c r="A126" t="s">
        <v>2020</v>
      </c>
      <c r="B126" s="89" t="s">
        <v>2035</v>
      </c>
      <c r="C126" t="s">
        <v>1</v>
      </c>
      <c r="D126" t="s">
        <v>0</v>
      </c>
      <c r="E126">
        <v>2094</v>
      </c>
      <c r="F126" t="s">
        <v>405</v>
      </c>
      <c r="G126" t="s">
        <v>406</v>
      </c>
      <c r="H126" s="3">
        <v>0</v>
      </c>
      <c r="I126" s="3">
        <v>0</v>
      </c>
      <c r="J126" s="3">
        <v>0</v>
      </c>
      <c r="K126" s="3">
        <v>7.08</v>
      </c>
      <c r="L126" s="3">
        <v>0</v>
      </c>
      <c r="M126" s="3">
        <v>0</v>
      </c>
      <c r="N126" s="3">
        <v>0</v>
      </c>
      <c r="O126" s="3">
        <v>0.9204</v>
      </c>
      <c r="P126" s="3">
        <v>8.0004000000000008</v>
      </c>
      <c r="R126">
        <v>3</v>
      </c>
    </row>
    <row r="127" spans="1:18" x14ac:dyDescent="0.25">
      <c r="A127" t="s">
        <v>2020</v>
      </c>
      <c r="B127" s="89" t="s">
        <v>2035</v>
      </c>
      <c r="C127" t="s">
        <v>1</v>
      </c>
      <c r="D127" t="s">
        <v>0</v>
      </c>
      <c r="E127">
        <v>24533</v>
      </c>
      <c r="F127" t="s">
        <v>419</v>
      </c>
      <c r="G127" t="s">
        <v>420</v>
      </c>
      <c r="H127" s="3">
        <v>0</v>
      </c>
      <c r="I127" s="3">
        <v>0</v>
      </c>
      <c r="J127" s="3">
        <v>0</v>
      </c>
      <c r="K127" s="3">
        <v>33.299999999999997</v>
      </c>
      <c r="L127" s="3">
        <v>0</v>
      </c>
      <c r="M127" s="3">
        <v>0</v>
      </c>
      <c r="N127" s="3">
        <v>0</v>
      </c>
      <c r="O127" s="3">
        <v>4.3289999999999997</v>
      </c>
      <c r="P127" s="3">
        <v>37.628999999999998</v>
      </c>
      <c r="R127">
        <v>3</v>
      </c>
    </row>
    <row r="128" spans="1:18" x14ac:dyDescent="0.25">
      <c r="A128" t="s">
        <v>2020</v>
      </c>
      <c r="B128" s="89" t="s">
        <v>2035</v>
      </c>
      <c r="C128" t="s">
        <v>1</v>
      </c>
      <c r="D128" t="s">
        <v>0</v>
      </c>
      <c r="E128">
        <v>352</v>
      </c>
      <c r="F128" t="s">
        <v>2036</v>
      </c>
      <c r="G128" t="s">
        <v>2037</v>
      </c>
      <c r="H128" s="3">
        <v>0</v>
      </c>
      <c r="I128" s="3">
        <v>0</v>
      </c>
      <c r="J128" s="3">
        <v>0</v>
      </c>
      <c r="K128" s="3">
        <v>138.05000000000001</v>
      </c>
      <c r="L128" s="3">
        <v>0</v>
      </c>
      <c r="M128" s="3">
        <v>0</v>
      </c>
      <c r="N128" s="3">
        <v>0</v>
      </c>
      <c r="O128" s="3">
        <v>17.9465</v>
      </c>
      <c r="P128" s="3">
        <v>155.99650000000003</v>
      </c>
      <c r="R128">
        <v>3</v>
      </c>
    </row>
    <row r="129" spans="1:18" x14ac:dyDescent="0.25">
      <c r="A129" t="s">
        <v>2020</v>
      </c>
      <c r="B129" s="89" t="s">
        <v>2035</v>
      </c>
      <c r="C129" t="s">
        <v>1</v>
      </c>
      <c r="D129" t="s">
        <v>0</v>
      </c>
      <c r="E129">
        <v>581567</v>
      </c>
      <c r="F129" t="s">
        <v>444</v>
      </c>
      <c r="G129" t="s">
        <v>445</v>
      </c>
      <c r="H129" s="3">
        <v>0</v>
      </c>
      <c r="I129" s="3">
        <v>0</v>
      </c>
      <c r="J129" s="3">
        <v>0</v>
      </c>
      <c r="K129" s="3">
        <v>112.61</v>
      </c>
      <c r="L129" s="3">
        <v>0</v>
      </c>
      <c r="M129" s="3">
        <v>0</v>
      </c>
      <c r="N129" s="3">
        <v>0</v>
      </c>
      <c r="O129" s="3">
        <v>14.6393</v>
      </c>
      <c r="P129" s="3">
        <v>127.24930000000001</v>
      </c>
      <c r="R129">
        <v>3</v>
      </c>
    </row>
    <row r="130" spans="1:18" x14ac:dyDescent="0.25">
      <c r="A130" t="s">
        <v>2020</v>
      </c>
      <c r="B130" s="89" t="s">
        <v>2038</v>
      </c>
      <c r="C130" t="s">
        <v>1</v>
      </c>
      <c r="D130" t="s">
        <v>0</v>
      </c>
      <c r="E130">
        <v>24510</v>
      </c>
      <c r="F130" t="s">
        <v>419</v>
      </c>
      <c r="G130" t="s">
        <v>420</v>
      </c>
      <c r="H130" s="3">
        <v>0</v>
      </c>
      <c r="I130" s="3">
        <v>0</v>
      </c>
      <c r="J130" s="3">
        <v>0</v>
      </c>
      <c r="K130" s="3">
        <v>73.319999999999993</v>
      </c>
      <c r="L130" s="3">
        <v>0</v>
      </c>
      <c r="M130" s="3">
        <v>0</v>
      </c>
      <c r="N130" s="3">
        <v>0</v>
      </c>
      <c r="O130" s="3">
        <v>9.5315999999999992</v>
      </c>
      <c r="P130" s="3">
        <v>82.851599999999991</v>
      </c>
      <c r="R130">
        <v>3</v>
      </c>
    </row>
    <row r="131" spans="1:18" x14ac:dyDescent="0.25">
      <c r="A131" t="s">
        <v>2020</v>
      </c>
      <c r="B131" s="89" t="s">
        <v>2038</v>
      </c>
      <c r="C131" t="s">
        <v>1</v>
      </c>
      <c r="D131" t="s">
        <v>0</v>
      </c>
      <c r="E131">
        <v>635</v>
      </c>
      <c r="F131" t="s">
        <v>2027</v>
      </c>
      <c r="G131" t="s">
        <v>2028</v>
      </c>
      <c r="H131" s="3">
        <v>1.0900000000000001</v>
      </c>
      <c r="I131" s="3">
        <v>0</v>
      </c>
      <c r="J131" s="3">
        <v>0</v>
      </c>
      <c r="K131" s="3">
        <v>12.31</v>
      </c>
      <c r="L131" s="3">
        <v>0</v>
      </c>
      <c r="M131" s="3">
        <v>0</v>
      </c>
      <c r="N131" s="3">
        <v>0</v>
      </c>
      <c r="O131" s="3">
        <v>1.6003000000000001</v>
      </c>
      <c r="P131" s="3">
        <v>15.000300000000001</v>
      </c>
      <c r="R131">
        <v>3</v>
      </c>
    </row>
    <row r="132" spans="1:18" x14ac:dyDescent="0.25">
      <c r="A132" t="s">
        <v>2020</v>
      </c>
      <c r="B132" s="89" t="s">
        <v>2038</v>
      </c>
      <c r="C132" t="s">
        <v>1</v>
      </c>
      <c r="D132" t="s">
        <v>0</v>
      </c>
      <c r="E132">
        <v>5091</v>
      </c>
      <c r="F132" t="s">
        <v>125</v>
      </c>
      <c r="G132" t="s">
        <v>897</v>
      </c>
      <c r="H132" s="3">
        <v>0</v>
      </c>
      <c r="I132" s="3">
        <v>0</v>
      </c>
      <c r="J132" s="3">
        <v>0</v>
      </c>
      <c r="K132" s="3">
        <v>22</v>
      </c>
      <c r="L132" s="3">
        <v>0</v>
      </c>
      <c r="M132" s="3">
        <v>0</v>
      </c>
      <c r="N132" s="3">
        <v>0</v>
      </c>
      <c r="O132" s="3">
        <v>2.8600000000000003</v>
      </c>
      <c r="P132" s="3">
        <v>24.86</v>
      </c>
      <c r="R132">
        <v>3</v>
      </c>
    </row>
    <row r="133" spans="1:18" x14ac:dyDescent="0.25">
      <c r="A133" t="s">
        <v>2020</v>
      </c>
      <c r="B133" s="89" t="s">
        <v>2039</v>
      </c>
      <c r="C133" t="s">
        <v>1</v>
      </c>
      <c r="D133" t="s">
        <v>0</v>
      </c>
      <c r="E133">
        <v>14233</v>
      </c>
      <c r="F133" t="s">
        <v>667</v>
      </c>
      <c r="G133" t="s">
        <v>668</v>
      </c>
      <c r="H133" s="3">
        <v>0</v>
      </c>
      <c r="I133" s="3">
        <v>0</v>
      </c>
      <c r="J133" s="3">
        <v>0</v>
      </c>
      <c r="K133" s="3">
        <v>5.68</v>
      </c>
      <c r="L133" s="3">
        <v>0</v>
      </c>
      <c r="M133" s="3">
        <v>0</v>
      </c>
      <c r="N133" s="3">
        <v>0</v>
      </c>
      <c r="O133" s="3">
        <v>0.73839999999999995</v>
      </c>
      <c r="P133" s="3">
        <v>6.4184000000000001</v>
      </c>
      <c r="R133">
        <v>3</v>
      </c>
    </row>
    <row r="134" spans="1:18" x14ac:dyDescent="0.25">
      <c r="A134" t="s">
        <v>2020</v>
      </c>
      <c r="B134" s="89" t="s">
        <v>2039</v>
      </c>
      <c r="C134" t="s">
        <v>1</v>
      </c>
      <c r="D134" t="s">
        <v>0</v>
      </c>
      <c r="E134">
        <v>3313</v>
      </c>
      <c r="F134" t="s">
        <v>454</v>
      </c>
      <c r="G134" t="s">
        <v>456</v>
      </c>
      <c r="H134" s="3">
        <v>0</v>
      </c>
      <c r="I134" s="3">
        <v>0</v>
      </c>
      <c r="J134" s="3">
        <v>0</v>
      </c>
      <c r="K134" s="3">
        <v>283.39999999999998</v>
      </c>
      <c r="L134" s="3">
        <v>0</v>
      </c>
      <c r="M134" s="3">
        <v>0</v>
      </c>
      <c r="N134" s="3">
        <v>0</v>
      </c>
      <c r="O134" s="3">
        <v>36.841999999999999</v>
      </c>
      <c r="P134" s="3">
        <v>320.24199999999996</v>
      </c>
      <c r="R134">
        <v>3</v>
      </c>
    </row>
    <row r="135" spans="1:18" x14ac:dyDescent="0.25">
      <c r="A135" t="s">
        <v>2020</v>
      </c>
      <c r="B135" s="89" t="s">
        <v>2039</v>
      </c>
      <c r="C135" t="s">
        <v>1</v>
      </c>
      <c r="D135" t="s">
        <v>0</v>
      </c>
      <c r="E135">
        <v>535481</v>
      </c>
      <c r="F135" t="s">
        <v>1304</v>
      </c>
      <c r="G135" t="s">
        <v>1306</v>
      </c>
      <c r="H135" s="3">
        <v>0.69</v>
      </c>
      <c r="I135" s="3">
        <v>0</v>
      </c>
      <c r="J135" s="3">
        <v>0</v>
      </c>
      <c r="K135" s="3">
        <v>8.24</v>
      </c>
      <c r="L135" s="3">
        <v>0</v>
      </c>
      <c r="M135" s="3">
        <v>0</v>
      </c>
      <c r="N135" s="3">
        <v>0</v>
      </c>
      <c r="O135" s="3">
        <v>1.0712000000000002</v>
      </c>
      <c r="P135" s="3">
        <v>10.001200000000001</v>
      </c>
      <c r="R135">
        <v>3</v>
      </c>
    </row>
    <row r="136" spans="1:18" x14ac:dyDescent="0.25">
      <c r="A136" t="s">
        <v>2020</v>
      </c>
      <c r="B136" s="89" t="s">
        <v>2039</v>
      </c>
      <c r="C136" t="s">
        <v>1</v>
      </c>
      <c r="D136" t="s">
        <v>0</v>
      </c>
      <c r="E136">
        <v>177</v>
      </c>
      <c r="F136" t="s">
        <v>421</v>
      </c>
      <c r="G136" t="s">
        <v>422</v>
      </c>
      <c r="H136" s="3">
        <v>0</v>
      </c>
      <c r="I136" s="3">
        <v>0</v>
      </c>
      <c r="J136" s="3">
        <v>0</v>
      </c>
      <c r="K136" s="3">
        <v>3.15</v>
      </c>
      <c r="L136" s="3">
        <v>0</v>
      </c>
      <c r="M136" s="3">
        <v>0</v>
      </c>
      <c r="N136" s="3">
        <v>0</v>
      </c>
      <c r="O136" s="3">
        <v>0.40949999999999998</v>
      </c>
      <c r="P136" s="3">
        <v>3.5594999999999999</v>
      </c>
      <c r="R136">
        <v>3</v>
      </c>
    </row>
    <row r="137" spans="1:18" x14ac:dyDescent="0.25">
      <c r="A137" t="s">
        <v>2020</v>
      </c>
      <c r="B137" s="89" t="s">
        <v>2040</v>
      </c>
      <c r="C137" t="s">
        <v>1</v>
      </c>
      <c r="D137" t="s">
        <v>0</v>
      </c>
      <c r="E137">
        <v>13551</v>
      </c>
      <c r="F137" t="s">
        <v>900</v>
      </c>
      <c r="G137" t="s">
        <v>339</v>
      </c>
      <c r="H137" s="3">
        <v>0.72</v>
      </c>
      <c r="I137" s="3">
        <v>0</v>
      </c>
      <c r="J137" s="3">
        <v>0</v>
      </c>
      <c r="K137" s="3">
        <v>8.2100000000000009</v>
      </c>
      <c r="L137" s="3">
        <v>0</v>
      </c>
      <c r="M137" s="3">
        <v>0</v>
      </c>
      <c r="N137" s="3">
        <v>0</v>
      </c>
      <c r="O137" s="3">
        <v>1.0673000000000001</v>
      </c>
      <c r="P137" s="3">
        <v>9.997300000000001</v>
      </c>
      <c r="R137">
        <v>3</v>
      </c>
    </row>
    <row r="138" spans="1:18" x14ac:dyDescent="0.25">
      <c r="A138" t="s">
        <v>2020</v>
      </c>
      <c r="B138" s="89" t="s">
        <v>2040</v>
      </c>
      <c r="C138" t="s">
        <v>1</v>
      </c>
      <c r="D138" t="s">
        <v>0</v>
      </c>
      <c r="E138">
        <v>13</v>
      </c>
      <c r="F138" t="s">
        <v>900</v>
      </c>
      <c r="G138" t="s">
        <v>339</v>
      </c>
      <c r="H138" s="3">
        <v>0.73</v>
      </c>
      <c r="I138" s="3">
        <v>0</v>
      </c>
      <c r="J138" s="3">
        <v>0</v>
      </c>
      <c r="K138" s="3">
        <v>8.1999999999999993</v>
      </c>
      <c r="L138" s="3">
        <v>0</v>
      </c>
      <c r="M138" s="3">
        <v>0</v>
      </c>
      <c r="N138" s="3">
        <v>0</v>
      </c>
      <c r="O138" s="3">
        <v>1.0659999999999998</v>
      </c>
      <c r="P138" s="3">
        <v>9.9959999999999987</v>
      </c>
      <c r="R138">
        <v>3</v>
      </c>
    </row>
    <row r="139" spans="1:18" x14ac:dyDescent="0.25">
      <c r="A139" t="s">
        <v>2020</v>
      </c>
      <c r="B139" s="89" t="s">
        <v>2040</v>
      </c>
      <c r="C139" t="s">
        <v>1</v>
      </c>
      <c r="D139" t="s">
        <v>0</v>
      </c>
      <c r="E139">
        <v>2562</v>
      </c>
      <c r="F139" t="s">
        <v>416</v>
      </c>
      <c r="G139" t="s">
        <v>417</v>
      </c>
      <c r="H139" s="3">
        <v>0</v>
      </c>
      <c r="I139" s="3">
        <v>0</v>
      </c>
      <c r="J139" s="3">
        <v>0</v>
      </c>
      <c r="K139" s="3">
        <v>77.52</v>
      </c>
      <c r="L139" s="3">
        <v>0</v>
      </c>
      <c r="M139" s="3">
        <v>0</v>
      </c>
      <c r="N139" s="3">
        <v>0</v>
      </c>
      <c r="O139" s="3">
        <v>10.0776</v>
      </c>
      <c r="P139" s="3">
        <v>87.5976</v>
      </c>
      <c r="R139">
        <v>3</v>
      </c>
    </row>
    <row r="140" spans="1:18" x14ac:dyDescent="0.25">
      <c r="A140" t="s">
        <v>2020</v>
      </c>
      <c r="B140" s="89" t="s">
        <v>2040</v>
      </c>
      <c r="C140" t="s">
        <v>1</v>
      </c>
      <c r="D140" t="s">
        <v>0</v>
      </c>
      <c r="E140">
        <v>2093</v>
      </c>
      <c r="F140" t="s">
        <v>405</v>
      </c>
      <c r="G140" t="s">
        <v>406</v>
      </c>
      <c r="H140" s="3">
        <v>0</v>
      </c>
      <c r="I140" s="3">
        <v>0</v>
      </c>
      <c r="J140" s="3">
        <v>0</v>
      </c>
      <c r="K140" s="3">
        <v>2.83</v>
      </c>
      <c r="L140" s="3">
        <v>0</v>
      </c>
      <c r="M140" s="3">
        <v>0</v>
      </c>
      <c r="N140" s="3">
        <v>0</v>
      </c>
      <c r="O140" s="3">
        <v>0.3679</v>
      </c>
      <c r="P140" s="3">
        <v>3.1979000000000002</v>
      </c>
      <c r="R140">
        <v>3</v>
      </c>
    </row>
    <row r="141" spans="1:18" x14ac:dyDescent="0.25">
      <c r="A141" t="s">
        <v>2020</v>
      </c>
      <c r="B141" s="89" t="s">
        <v>2040</v>
      </c>
      <c r="C141" t="s">
        <v>1</v>
      </c>
      <c r="D141" t="s">
        <v>0</v>
      </c>
      <c r="E141">
        <v>8706</v>
      </c>
      <c r="F141" t="s">
        <v>427</v>
      </c>
      <c r="G141" t="s">
        <v>428</v>
      </c>
      <c r="H141" s="3">
        <v>0</v>
      </c>
      <c r="I141" s="3">
        <v>0</v>
      </c>
      <c r="J141" s="3">
        <v>0</v>
      </c>
      <c r="K141" s="3">
        <v>55.21</v>
      </c>
      <c r="L141" s="3">
        <v>0</v>
      </c>
      <c r="M141" s="3">
        <v>0</v>
      </c>
      <c r="N141" s="3">
        <v>0</v>
      </c>
      <c r="O141" s="3">
        <v>7.1773000000000007</v>
      </c>
      <c r="P141" s="3">
        <v>62.387300000000003</v>
      </c>
      <c r="R141">
        <v>3</v>
      </c>
    </row>
    <row r="142" spans="1:18" x14ac:dyDescent="0.25">
      <c r="A142" t="s">
        <v>2020</v>
      </c>
      <c r="B142" s="89" t="s">
        <v>2040</v>
      </c>
      <c r="C142" t="s">
        <v>1</v>
      </c>
      <c r="D142" t="s">
        <v>0</v>
      </c>
      <c r="E142">
        <v>7693</v>
      </c>
      <c r="F142" t="s">
        <v>412</v>
      </c>
      <c r="G142" t="s">
        <v>413</v>
      </c>
      <c r="H142" s="3">
        <v>0</v>
      </c>
      <c r="I142" s="3">
        <v>0</v>
      </c>
      <c r="J142" s="3">
        <v>0</v>
      </c>
      <c r="K142" s="3">
        <v>37.79</v>
      </c>
      <c r="L142" s="3">
        <v>0</v>
      </c>
      <c r="M142" s="3">
        <v>0</v>
      </c>
      <c r="N142" s="3">
        <v>0</v>
      </c>
      <c r="O142" s="3">
        <v>4.9127000000000001</v>
      </c>
      <c r="P142" s="3">
        <v>42.7027</v>
      </c>
      <c r="R142">
        <v>3</v>
      </c>
    </row>
    <row r="143" spans="1:18" x14ac:dyDescent="0.25">
      <c r="A143" t="s">
        <v>2020</v>
      </c>
      <c r="B143" s="89" t="s">
        <v>2040</v>
      </c>
      <c r="C143" t="s">
        <v>1</v>
      </c>
      <c r="D143" t="s">
        <v>0</v>
      </c>
      <c r="E143">
        <v>8715</v>
      </c>
      <c r="F143" t="s">
        <v>427</v>
      </c>
      <c r="G143" t="s">
        <v>428</v>
      </c>
      <c r="H143" s="3">
        <v>0</v>
      </c>
      <c r="I143" s="3">
        <v>0</v>
      </c>
      <c r="J143" s="3">
        <v>0</v>
      </c>
      <c r="K143" s="3">
        <v>13.5</v>
      </c>
      <c r="L143" s="3">
        <v>0</v>
      </c>
      <c r="M143" s="3">
        <v>0</v>
      </c>
      <c r="N143" s="3">
        <v>0</v>
      </c>
      <c r="O143" s="3">
        <v>1.7550000000000001</v>
      </c>
      <c r="P143" s="3">
        <v>15.255000000000001</v>
      </c>
      <c r="R143">
        <v>3</v>
      </c>
    </row>
    <row r="144" spans="1:18" x14ac:dyDescent="0.25">
      <c r="A144" t="s">
        <v>2020</v>
      </c>
      <c r="B144" s="89" t="s">
        <v>2040</v>
      </c>
      <c r="C144" t="s">
        <v>1</v>
      </c>
      <c r="D144" t="s">
        <v>0</v>
      </c>
      <c r="E144">
        <v>33630</v>
      </c>
      <c r="F144" t="s">
        <v>461</v>
      </c>
      <c r="G144" t="s">
        <v>463</v>
      </c>
      <c r="H144" s="3">
        <v>0.36</v>
      </c>
      <c r="I144" s="3">
        <v>0</v>
      </c>
      <c r="J144" s="3">
        <v>0</v>
      </c>
      <c r="K144" s="3">
        <v>4.1100000000000003</v>
      </c>
      <c r="L144" s="3">
        <v>0</v>
      </c>
      <c r="M144" s="3">
        <v>0</v>
      </c>
      <c r="N144" s="3">
        <v>0</v>
      </c>
      <c r="O144" s="3">
        <v>0.53430000000000011</v>
      </c>
      <c r="P144" s="3">
        <v>5.0043000000000006</v>
      </c>
      <c r="R144">
        <v>3</v>
      </c>
    </row>
    <row r="145" spans="1:18" x14ac:dyDescent="0.25">
      <c r="A145" t="s">
        <v>2020</v>
      </c>
      <c r="B145" s="89" t="s">
        <v>2040</v>
      </c>
      <c r="C145" t="s">
        <v>1</v>
      </c>
      <c r="D145" t="s">
        <v>0</v>
      </c>
      <c r="E145">
        <v>253769</v>
      </c>
      <c r="F145" t="s">
        <v>414</v>
      </c>
      <c r="G145" t="s">
        <v>415</v>
      </c>
      <c r="H145" s="3">
        <v>0</v>
      </c>
      <c r="I145" s="3">
        <v>0</v>
      </c>
      <c r="J145" s="3">
        <v>0</v>
      </c>
      <c r="K145" s="3">
        <v>14.38</v>
      </c>
      <c r="L145" s="3">
        <v>0</v>
      </c>
      <c r="M145" s="3">
        <v>0</v>
      </c>
      <c r="N145" s="3">
        <v>0</v>
      </c>
      <c r="O145" s="3">
        <v>1.8694000000000002</v>
      </c>
      <c r="P145" s="3">
        <v>16.249400000000001</v>
      </c>
      <c r="R145">
        <v>3</v>
      </c>
    </row>
    <row r="146" spans="1:18" x14ac:dyDescent="0.25">
      <c r="A146" t="s">
        <v>2020</v>
      </c>
      <c r="B146" s="89" t="s">
        <v>2040</v>
      </c>
      <c r="C146" t="s">
        <v>1</v>
      </c>
      <c r="D146" t="s">
        <v>0</v>
      </c>
      <c r="E146">
        <v>5040</v>
      </c>
      <c r="F146" t="s">
        <v>421</v>
      </c>
      <c r="G146" t="s">
        <v>422</v>
      </c>
      <c r="H146" s="3">
        <v>0</v>
      </c>
      <c r="I146" s="3">
        <v>0</v>
      </c>
      <c r="J146" s="3">
        <v>0</v>
      </c>
      <c r="K146" s="3">
        <v>52.8</v>
      </c>
      <c r="L146" s="3">
        <v>0</v>
      </c>
      <c r="M146" s="3">
        <v>0</v>
      </c>
      <c r="N146" s="3">
        <v>0</v>
      </c>
      <c r="O146" s="3">
        <v>6.8639999999999999</v>
      </c>
      <c r="P146" s="3">
        <v>59.663999999999994</v>
      </c>
      <c r="R146">
        <v>3</v>
      </c>
    </row>
    <row r="147" spans="1:18" x14ac:dyDescent="0.25">
      <c r="A147" t="s">
        <v>2020</v>
      </c>
      <c r="B147" s="89" t="s">
        <v>2041</v>
      </c>
      <c r="C147" t="s">
        <v>1</v>
      </c>
      <c r="D147" t="s">
        <v>0</v>
      </c>
      <c r="E147">
        <v>174</v>
      </c>
      <c r="F147" t="s">
        <v>421</v>
      </c>
      <c r="G147" t="s">
        <v>422</v>
      </c>
      <c r="H147" s="3">
        <v>0</v>
      </c>
      <c r="I147" s="3">
        <v>0</v>
      </c>
      <c r="J147" s="3">
        <v>0</v>
      </c>
      <c r="K147" s="3">
        <v>4.6500000000000004</v>
      </c>
      <c r="L147" s="3">
        <v>0</v>
      </c>
      <c r="M147" s="3">
        <v>0</v>
      </c>
      <c r="N147" s="3">
        <v>0</v>
      </c>
      <c r="O147" s="3">
        <v>0.60450000000000004</v>
      </c>
      <c r="P147" s="3">
        <v>5.2545000000000002</v>
      </c>
      <c r="R147">
        <v>3</v>
      </c>
    </row>
    <row r="148" spans="1:18" x14ac:dyDescent="0.25">
      <c r="A148" t="s">
        <v>2020</v>
      </c>
      <c r="B148" s="89" t="s">
        <v>2041</v>
      </c>
      <c r="C148" t="s">
        <v>1</v>
      </c>
      <c r="D148" t="s">
        <v>0</v>
      </c>
      <c r="E148">
        <v>323</v>
      </c>
      <c r="F148" t="s">
        <v>472</v>
      </c>
      <c r="G148" t="s">
        <v>473</v>
      </c>
      <c r="H148" s="3">
        <v>0</v>
      </c>
      <c r="I148" s="3">
        <v>0</v>
      </c>
      <c r="J148" s="3">
        <v>0</v>
      </c>
      <c r="K148" s="3">
        <v>54.78</v>
      </c>
      <c r="L148" s="3">
        <v>0</v>
      </c>
      <c r="M148" s="3">
        <v>0</v>
      </c>
      <c r="N148" s="3">
        <v>0</v>
      </c>
      <c r="O148" s="3">
        <v>7.1214000000000004</v>
      </c>
      <c r="P148" s="3">
        <v>61.901400000000002</v>
      </c>
      <c r="R148">
        <v>3</v>
      </c>
    </row>
    <row r="149" spans="1:18" x14ac:dyDescent="0.25">
      <c r="A149" t="s">
        <v>2020</v>
      </c>
      <c r="B149" s="89" t="s">
        <v>2041</v>
      </c>
      <c r="C149" t="s">
        <v>1</v>
      </c>
      <c r="D149" t="s">
        <v>0</v>
      </c>
      <c r="E149">
        <v>3279</v>
      </c>
      <c r="F149" t="s">
        <v>454</v>
      </c>
      <c r="G149" t="s">
        <v>456</v>
      </c>
      <c r="H149" s="3">
        <v>0</v>
      </c>
      <c r="I149" s="3">
        <v>0</v>
      </c>
      <c r="J149" s="3">
        <v>0</v>
      </c>
      <c r="K149" s="3">
        <v>164</v>
      </c>
      <c r="L149" s="3">
        <v>0</v>
      </c>
      <c r="M149" s="3">
        <v>0</v>
      </c>
      <c r="N149" s="3">
        <v>0</v>
      </c>
      <c r="O149" s="3">
        <v>21.32</v>
      </c>
      <c r="P149" s="3">
        <v>185.32</v>
      </c>
      <c r="R149">
        <v>3</v>
      </c>
    </row>
    <row r="150" spans="1:18" x14ac:dyDescent="0.25">
      <c r="A150" t="s">
        <v>2020</v>
      </c>
      <c r="B150" s="89" t="s">
        <v>2041</v>
      </c>
      <c r="C150" t="s">
        <v>1</v>
      </c>
      <c r="D150" t="s">
        <v>0</v>
      </c>
      <c r="E150">
        <v>818</v>
      </c>
      <c r="F150" t="s">
        <v>446</v>
      </c>
      <c r="G150" t="s">
        <v>447</v>
      </c>
      <c r="H150" s="3">
        <v>0</v>
      </c>
      <c r="I150" s="3">
        <v>0</v>
      </c>
      <c r="J150" s="3">
        <v>0</v>
      </c>
      <c r="K150" s="3">
        <v>10.27</v>
      </c>
      <c r="L150" s="3">
        <v>0</v>
      </c>
      <c r="M150" s="3">
        <v>0</v>
      </c>
      <c r="N150" s="3">
        <v>0</v>
      </c>
      <c r="O150" s="3">
        <v>1.3351</v>
      </c>
      <c r="P150" s="3">
        <v>11.6051</v>
      </c>
      <c r="R150">
        <v>3</v>
      </c>
    </row>
    <row r="151" spans="1:18" x14ac:dyDescent="0.25">
      <c r="A151" t="s">
        <v>2020</v>
      </c>
      <c r="B151" s="89" t="s">
        <v>2042</v>
      </c>
      <c r="C151" t="s">
        <v>1</v>
      </c>
      <c r="D151" t="s">
        <v>0</v>
      </c>
      <c r="E151">
        <v>24396</v>
      </c>
      <c r="F151" t="s">
        <v>419</v>
      </c>
      <c r="G151" t="s">
        <v>420</v>
      </c>
      <c r="H151" s="3">
        <v>0</v>
      </c>
      <c r="I151" s="3">
        <v>0</v>
      </c>
      <c r="J151" s="3">
        <v>0</v>
      </c>
      <c r="K151" s="3">
        <v>57.5</v>
      </c>
      <c r="L151" s="3">
        <v>0</v>
      </c>
      <c r="M151" s="3">
        <v>0</v>
      </c>
      <c r="N151" s="3">
        <v>0</v>
      </c>
      <c r="O151" s="3">
        <v>7.4750000000000005</v>
      </c>
      <c r="P151" s="3">
        <v>64.974999999999994</v>
      </c>
      <c r="R151">
        <v>3</v>
      </c>
    </row>
    <row r="152" spans="1:18" x14ac:dyDescent="0.25">
      <c r="A152" t="s">
        <v>2020</v>
      </c>
      <c r="B152" s="89" t="s">
        <v>2042</v>
      </c>
      <c r="C152" t="s">
        <v>1</v>
      </c>
      <c r="D152" t="s">
        <v>0</v>
      </c>
      <c r="E152">
        <v>172</v>
      </c>
      <c r="F152" t="s">
        <v>421</v>
      </c>
      <c r="G152" t="s">
        <v>422</v>
      </c>
      <c r="H152" s="3">
        <v>0</v>
      </c>
      <c r="I152" s="3">
        <v>0</v>
      </c>
      <c r="J152" s="3">
        <v>0</v>
      </c>
      <c r="K152" s="3">
        <v>3.18</v>
      </c>
      <c r="L152" s="3">
        <v>0</v>
      </c>
      <c r="M152" s="3">
        <v>0</v>
      </c>
      <c r="N152" s="3">
        <v>0</v>
      </c>
      <c r="O152" s="3">
        <v>0.41340000000000005</v>
      </c>
      <c r="P152" s="3">
        <v>3.5934000000000004</v>
      </c>
      <c r="R152">
        <v>3</v>
      </c>
    </row>
    <row r="153" spans="1:18" x14ac:dyDescent="0.25">
      <c r="A153" t="s">
        <v>2020</v>
      </c>
      <c r="B153" s="89" t="s">
        <v>2042</v>
      </c>
      <c r="C153" t="s">
        <v>1</v>
      </c>
      <c r="D153" t="s">
        <v>0</v>
      </c>
      <c r="E153">
        <v>24395</v>
      </c>
      <c r="F153" t="s">
        <v>419</v>
      </c>
      <c r="G153" t="s">
        <v>420</v>
      </c>
      <c r="H153" s="3">
        <v>0</v>
      </c>
      <c r="I153" s="3">
        <v>0</v>
      </c>
      <c r="J153" s="3">
        <v>0</v>
      </c>
      <c r="K153" s="3">
        <v>183.89</v>
      </c>
      <c r="L153" s="3">
        <v>0</v>
      </c>
      <c r="M153" s="3">
        <v>0</v>
      </c>
      <c r="N153" s="3">
        <v>0</v>
      </c>
      <c r="O153" s="3">
        <v>23.9057</v>
      </c>
      <c r="P153" s="3">
        <v>207.79569999999998</v>
      </c>
      <c r="R153">
        <v>3</v>
      </c>
    </row>
    <row r="154" spans="1:18" x14ac:dyDescent="0.25">
      <c r="A154" t="s">
        <v>2020</v>
      </c>
      <c r="B154" s="89" t="s">
        <v>2042</v>
      </c>
      <c r="C154" t="s">
        <v>1</v>
      </c>
      <c r="D154" t="s">
        <v>0</v>
      </c>
      <c r="E154">
        <v>24397</v>
      </c>
      <c r="F154" t="s">
        <v>419</v>
      </c>
      <c r="G154" t="s">
        <v>420</v>
      </c>
      <c r="H154" s="3">
        <v>0</v>
      </c>
      <c r="I154" s="3">
        <v>0</v>
      </c>
      <c r="J154" s="3">
        <v>0</v>
      </c>
      <c r="K154" s="3">
        <v>64.45</v>
      </c>
      <c r="L154" s="3">
        <v>0</v>
      </c>
      <c r="M154" s="3">
        <v>0</v>
      </c>
      <c r="N154" s="3">
        <v>0</v>
      </c>
      <c r="O154" s="3">
        <v>8.3785000000000007</v>
      </c>
      <c r="P154" s="3">
        <v>72.828500000000005</v>
      </c>
      <c r="R154">
        <v>3</v>
      </c>
    </row>
    <row r="155" spans="1:18" x14ac:dyDescent="0.25">
      <c r="A155" t="s">
        <v>2020</v>
      </c>
      <c r="B155" s="89" t="s">
        <v>2042</v>
      </c>
      <c r="C155" t="s">
        <v>1</v>
      </c>
      <c r="D155" t="s">
        <v>0</v>
      </c>
      <c r="E155">
        <v>4464</v>
      </c>
      <c r="F155" t="s">
        <v>2012</v>
      </c>
      <c r="G155" t="s">
        <v>2013</v>
      </c>
      <c r="H155" s="3">
        <v>2.2000000000000002</v>
      </c>
      <c r="I155" s="3">
        <v>0</v>
      </c>
      <c r="J155" s="3">
        <v>0</v>
      </c>
      <c r="K155" s="3">
        <v>24.6</v>
      </c>
      <c r="L155" s="3">
        <v>0</v>
      </c>
      <c r="M155" s="3">
        <v>0</v>
      </c>
      <c r="N155" s="3">
        <v>0</v>
      </c>
      <c r="O155" s="3">
        <v>3.1980000000000004</v>
      </c>
      <c r="P155" s="3">
        <v>29.998000000000001</v>
      </c>
      <c r="R155">
        <v>3</v>
      </c>
    </row>
    <row r="156" spans="1:18" x14ac:dyDescent="0.25">
      <c r="A156" t="s">
        <v>2020</v>
      </c>
      <c r="B156" s="89" t="s">
        <v>2043</v>
      </c>
      <c r="C156" t="s">
        <v>1</v>
      </c>
      <c r="D156" t="s">
        <v>0</v>
      </c>
      <c r="E156">
        <v>2040</v>
      </c>
      <c r="F156" t="s">
        <v>405</v>
      </c>
      <c r="G156" t="s">
        <v>406</v>
      </c>
      <c r="H156" s="3">
        <v>0</v>
      </c>
      <c r="I156" s="3">
        <v>0</v>
      </c>
      <c r="J156" s="3">
        <v>0</v>
      </c>
      <c r="K156" s="3">
        <v>9.91</v>
      </c>
      <c r="L156" s="3">
        <v>0</v>
      </c>
      <c r="M156" s="3">
        <v>0</v>
      </c>
      <c r="N156" s="3">
        <v>0</v>
      </c>
      <c r="O156" s="3">
        <v>1.2883</v>
      </c>
      <c r="P156" s="3">
        <v>11.1983</v>
      </c>
      <c r="R156">
        <v>3</v>
      </c>
    </row>
    <row r="157" spans="1:18" x14ac:dyDescent="0.25">
      <c r="A157" t="s">
        <v>2020</v>
      </c>
      <c r="B157" s="89" t="s">
        <v>2043</v>
      </c>
      <c r="C157" t="s">
        <v>1</v>
      </c>
      <c r="D157" t="s">
        <v>0</v>
      </c>
      <c r="E157">
        <v>50861</v>
      </c>
      <c r="F157" t="s">
        <v>2012</v>
      </c>
      <c r="G157" t="s">
        <v>2013</v>
      </c>
      <c r="H157" s="3">
        <v>1.08</v>
      </c>
      <c r="I157" s="3">
        <v>0</v>
      </c>
      <c r="J157" s="3">
        <v>0</v>
      </c>
      <c r="K157" s="3">
        <v>12.32</v>
      </c>
      <c r="L157" s="3">
        <v>0</v>
      </c>
      <c r="M157" s="3">
        <v>0</v>
      </c>
      <c r="N157" s="3">
        <v>0</v>
      </c>
      <c r="O157" s="3">
        <v>1.6016000000000001</v>
      </c>
      <c r="P157" s="3">
        <v>15.0016</v>
      </c>
      <c r="R157">
        <v>3</v>
      </c>
    </row>
    <row r="158" spans="1:18" x14ac:dyDescent="0.25">
      <c r="A158" t="s">
        <v>2020</v>
      </c>
      <c r="B158" s="89" t="s">
        <v>2043</v>
      </c>
      <c r="C158" t="s">
        <v>1</v>
      </c>
      <c r="D158" t="s">
        <v>0</v>
      </c>
      <c r="E158">
        <v>8566</v>
      </c>
      <c r="F158" t="s">
        <v>427</v>
      </c>
      <c r="G158" t="s">
        <v>428</v>
      </c>
      <c r="H158" s="3">
        <v>0</v>
      </c>
      <c r="I158" s="3">
        <v>0</v>
      </c>
      <c r="J158" s="3">
        <v>0</v>
      </c>
      <c r="K158" s="3">
        <v>57.78</v>
      </c>
      <c r="L158" s="3">
        <v>0</v>
      </c>
      <c r="M158" s="3">
        <v>0</v>
      </c>
      <c r="N158" s="3">
        <v>0</v>
      </c>
      <c r="O158" s="3">
        <v>7.5114000000000001</v>
      </c>
      <c r="P158" s="3">
        <v>65.291399999999996</v>
      </c>
      <c r="R158">
        <v>3</v>
      </c>
    </row>
    <row r="159" spans="1:18" x14ac:dyDescent="0.25">
      <c r="A159" t="s">
        <v>2020</v>
      </c>
      <c r="B159" s="89" t="s">
        <v>2043</v>
      </c>
      <c r="C159" t="s">
        <v>1</v>
      </c>
      <c r="D159" t="s">
        <v>0</v>
      </c>
      <c r="E159">
        <v>7487</v>
      </c>
      <c r="F159" t="s">
        <v>412</v>
      </c>
      <c r="G159" t="s">
        <v>413</v>
      </c>
      <c r="H159" s="3">
        <v>0</v>
      </c>
      <c r="I159" s="3">
        <v>0</v>
      </c>
      <c r="J159" s="3">
        <v>0</v>
      </c>
      <c r="K159" s="3">
        <v>27.88</v>
      </c>
      <c r="L159" s="3">
        <v>0</v>
      </c>
      <c r="M159" s="3">
        <v>0</v>
      </c>
      <c r="N159" s="3">
        <v>0</v>
      </c>
      <c r="O159" s="3">
        <v>3.6244000000000001</v>
      </c>
      <c r="P159" s="3">
        <v>31.5044</v>
      </c>
      <c r="R159">
        <v>3</v>
      </c>
    </row>
    <row r="160" spans="1:18" x14ac:dyDescent="0.25">
      <c r="A160" t="s">
        <v>2020</v>
      </c>
      <c r="B160" s="89" t="s">
        <v>2043</v>
      </c>
      <c r="C160" t="s">
        <v>1</v>
      </c>
      <c r="D160" t="s">
        <v>0</v>
      </c>
      <c r="E160">
        <v>14199</v>
      </c>
      <c r="F160" t="s">
        <v>667</v>
      </c>
      <c r="G160" t="s">
        <v>668</v>
      </c>
      <c r="H160" s="3">
        <v>0</v>
      </c>
      <c r="I160" s="3">
        <v>0</v>
      </c>
      <c r="J160" s="3">
        <v>0</v>
      </c>
      <c r="K160" s="3">
        <v>9.59</v>
      </c>
      <c r="L160" s="3">
        <v>0</v>
      </c>
      <c r="M160" s="3">
        <v>0</v>
      </c>
      <c r="N160" s="3">
        <v>0</v>
      </c>
      <c r="O160" s="3">
        <v>1.2466999999999999</v>
      </c>
      <c r="P160" s="3">
        <v>10.8367</v>
      </c>
      <c r="R160">
        <v>3</v>
      </c>
    </row>
    <row r="161" spans="1:18" x14ac:dyDescent="0.25">
      <c r="A161" t="s">
        <v>2020</v>
      </c>
      <c r="B161" s="89" t="s">
        <v>2044</v>
      </c>
      <c r="C161" t="s">
        <v>1</v>
      </c>
      <c r="D161" t="s">
        <v>0</v>
      </c>
      <c r="E161">
        <v>590</v>
      </c>
      <c r="F161" t="s">
        <v>397</v>
      </c>
      <c r="G161" t="s">
        <v>398</v>
      </c>
      <c r="H161" s="3">
        <v>0</v>
      </c>
      <c r="I161" s="3">
        <v>0</v>
      </c>
      <c r="J161" s="3">
        <v>0</v>
      </c>
      <c r="K161" s="3">
        <v>11.21</v>
      </c>
      <c r="L161" s="3">
        <v>0</v>
      </c>
      <c r="M161" s="3">
        <v>0</v>
      </c>
      <c r="N161" s="3">
        <v>0</v>
      </c>
      <c r="O161" s="3">
        <v>1.4573000000000003</v>
      </c>
      <c r="P161" s="3">
        <v>12.667300000000001</v>
      </c>
      <c r="R161">
        <v>3</v>
      </c>
    </row>
    <row r="162" spans="1:18" x14ac:dyDescent="0.25">
      <c r="A162" t="s">
        <v>2020</v>
      </c>
      <c r="B162" s="89" t="s">
        <v>2044</v>
      </c>
      <c r="C162" t="s">
        <v>1</v>
      </c>
      <c r="D162" t="s">
        <v>0</v>
      </c>
      <c r="E162">
        <v>285</v>
      </c>
      <c r="F162" t="s">
        <v>650</v>
      </c>
      <c r="G162" t="s">
        <v>651</v>
      </c>
      <c r="H162" s="3">
        <v>0</v>
      </c>
      <c r="I162" s="3">
        <v>0</v>
      </c>
      <c r="J162" s="3">
        <v>0</v>
      </c>
      <c r="K162" s="3">
        <v>29.47</v>
      </c>
      <c r="L162" s="3">
        <v>0</v>
      </c>
      <c r="M162" s="3">
        <v>0</v>
      </c>
      <c r="N162" s="3">
        <v>0</v>
      </c>
      <c r="O162" s="3">
        <v>3.8311000000000002</v>
      </c>
      <c r="P162" s="3">
        <v>33.301099999999998</v>
      </c>
      <c r="R162">
        <v>3</v>
      </c>
    </row>
    <row r="163" spans="1:18" x14ac:dyDescent="0.25">
      <c r="A163" t="s">
        <v>2020</v>
      </c>
      <c r="B163" s="89" t="s">
        <v>2044</v>
      </c>
      <c r="C163" t="s">
        <v>1</v>
      </c>
      <c r="D163" t="s">
        <v>0</v>
      </c>
      <c r="E163">
        <v>184729</v>
      </c>
      <c r="F163" t="s">
        <v>461</v>
      </c>
      <c r="G163" t="s">
        <v>463</v>
      </c>
      <c r="H163" s="3">
        <v>0.73</v>
      </c>
      <c r="I163" s="3">
        <v>0</v>
      </c>
      <c r="J163" s="3">
        <v>0</v>
      </c>
      <c r="K163" s="3">
        <v>8.1999999999999993</v>
      </c>
      <c r="L163" s="3">
        <v>0</v>
      </c>
      <c r="M163" s="3">
        <v>0</v>
      </c>
      <c r="N163" s="3">
        <v>0</v>
      </c>
      <c r="O163" s="3">
        <v>1.0659999999999998</v>
      </c>
      <c r="P163" s="3">
        <v>9.9959999999999987</v>
      </c>
      <c r="R163">
        <v>3</v>
      </c>
    </row>
    <row r="164" spans="1:18" x14ac:dyDescent="0.25">
      <c r="A164" t="s">
        <v>2020</v>
      </c>
      <c r="B164" s="89" t="s">
        <v>2044</v>
      </c>
      <c r="C164" t="s">
        <v>1</v>
      </c>
      <c r="D164" t="s">
        <v>0</v>
      </c>
      <c r="E164">
        <v>4441</v>
      </c>
      <c r="F164" t="s">
        <v>461</v>
      </c>
      <c r="G164" t="s">
        <v>463</v>
      </c>
      <c r="H164" s="3">
        <v>0.3</v>
      </c>
      <c r="I164" s="3">
        <v>0</v>
      </c>
      <c r="J164" s="3">
        <v>0</v>
      </c>
      <c r="K164" s="3">
        <v>3.38</v>
      </c>
      <c r="L164" s="3">
        <v>0</v>
      </c>
      <c r="M164" s="3">
        <v>0</v>
      </c>
      <c r="N164" s="3">
        <v>0</v>
      </c>
      <c r="O164" s="3">
        <v>0.43940000000000001</v>
      </c>
      <c r="P164" s="3">
        <v>4.1193999999999997</v>
      </c>
      <c r="R164">
        <v>3</v>
      </c>
    </row>
    <row r="165" spans="1:18" x14ac:dyDescent="0.25">
      <c r="A165" t="s">
        <v>2020</v>
      </c>
      <c r="B165" s="89" t="s">
        <v>2044</v>
      </c>
      <c r="C165" t="s">
        <v>1</v>
      </c>
      <c r="D165" t="s">
        <v>0</v>
      </c>
      <c r="E165">
        <v>289</v>
      </c>
      <c r="F165" t="s">
        <v>650</v>
      </c>
      <c r="G165" t="s">
        <v>651</v>
      </c>
      <c r="H165" s="3">
        <v>0</v>
      </c>
      <c r="I165" s="3">
        <v>0</v>
      </c>
      <c r="J165" s="3">
        <v>0</v>
      </c>
      <c r="K165" s="3">
        <v>3.54</v>
      </c>
      <c r="L165" s="3">
        <v>0</v>
      </c>
      <c r="M165" s="3">
        <v>0</v>
      </c>
      <c r="N165" s="3">
        <v>0</v>
      </c>
      <c r="O165" s="3">
        <v>0.4602</v>
      </c>
      <c r="P165" s="3">
        <v>4.0002000000000004</v>
      </c>
      <c r="R165">
        <v>3</v>
      </c>
    </row>
    <row r="166" spans="1:18" x14ac:dyDescent="0.25">
      <c r="A166" t="s">
        <v>2020</v>
      </c>
      <c r="B166" s="89" t="s">
        <v>2045</v>
      </c>
      <c r="C166" t="s">
        <v>1</v>
      </c>
      <c r="D166" t="s">
        <v>0</v>
      </c>
      <c r="E166">
        <v>577025</v>
      </c>
      <c r="F166" t="s">
        <v>1304</v>
      </c>
      <c r="G166" t="s">
        <v>1306</v>
      </c>
      <c r="H166" s="3">
        <v>1.45</v>
      </c>
      <c r="I166" s="3">
        <v>0</v>
      </c>
      <c r="J166" s="3">
        <v>0</v>
      </c>
      <c r="K166" s="3">
        <v>16.420000000000002</v>
      </c>
      <c r="L166" s="3">
        <v>0</v>
      </c>
      <c r="M166" s="3">
        <v>0</v>
      </c>
      <c r="N166" s="3">
        <v>0</v>
      </c>
      <c r="O166" s="3">
        <v>2.1346000000000003</v>
      </c>
      <c r="P166" s="3">
        <v>20.0046</v>
      </c>
      <c r="R166">
        <v>3</v>
      </c>
    </row>
    <row r="167" spans="1:18" x14ac:dyDescent="0.25">
      <c r="A167" t="s">
        <v>2020</v>
      </c>
      <c r="B167" s="89" t="s">
        <v>2046</v>
      </c>
      <c r="C167" t="s">
        <v>1</v>
      </c>
      <c r="D167" t="s">
        <v>0</v>
      </c>
      <c r="E167">
        <v>12763</v>
      </c>
      <c r="F167" t="s">
        <v>634</v>
      </c>
      <c r="G167" t="s">
        <v>635</v>
      </c>
      <c r="H167" s="3">
        <v>1.45</v>
      </c>
      <c r="I167" s="3">
        <v>0</v>
      </c>
      <c r="J167" s="3">
        <v>0</v>
      </c>
      <c r="K167" s="3">
        <v>16.420000000000002</v>
      </c>
      <c r="L167" s="3">
        <v>0</v>
      </c>
      <c r="M167" s="3">
        <v>0</v>
      </c>
      <c r="N167" s="3">
        <v>0</v>
      </c>
      <c r="O167" s="3">
        <v>2.1346000000000003</v>
      </c>
      <c r="P167" s="3">
        <v>20.0046</v>
      </c>
      <c r="R167">
        <v>3</v>
      </c>
    </row>
    <row r="168" spans="1:18" x14ac:dyDescent="0.25">
      <c r="A168" t="s">
        <v>2020</v>
      </c>
      <c r="B168" s="89" t="s">
        <v>2046</v>
      </c>
      <c r="C168" t="s">
        <v>1</v>
      </c>
      <c r="D168" t="s">
        <v>0</v>
      </c>
      <c r="E168">
        <v>12758</v>
      </c>
      <c r="F168" t="s">
        <v>634</v>
      </c>
      <c r="G168" t="s">
        <v>635</v>
      </c>
      <c r="H168" s="3">
        <v>0.72</v>
      </c>
      <c r="I168" s="3">
        <v>0</v>
      </c>
      <c r="J168" s="3">
        <v>0</v>
      </c>
      <c r="K168" s="3">
        <v>8.2100000000000009</v>
      </c>
      <c r="L168" s="3">
        <v>0</v>
      </c>
      <c r="M168" s="3">
        <v>0</v>
      </c>
      <c r="N168" s="3">
        <v>0</v>
      </c>
      <c r="O168" s="3">
        <v>1.0673000000000001</v>
      </c>
      <c r="P168" s="3">
        <v>9.997300000000001</v>
      </c>
      <c r="R168">
        <v>3</v>
      </c>
    </row>
    <row r="169" spans="1:18" x14ac:dyDescent="0.25">
      <c r="A169" t="s">
        <v>2020</v>
      </c>
      <c r="B169" s="89" t="s">
        <v>2046</v>
      </c>
      <c r="C169" t="s">
        <v>1</v>
      </c>
      <c r="D169" t="s">
        <v>0</v>
      </c>
      <c r="E169">
        <v>31821471</v>
      </c>
      <c r="F169" t="s">
        <v>442</v>
      </c>
      <c r="G169" t="s">
        <v>443</v>
      </c>
      <c r="H169" s="3">
        <v>0</v>
      </c>
      <c r="I169" s="3">
        <v>0</v>
      </c>
      <c r="J169" s="3">
        <v>0</v>
      </c>
      <c r="K169" s="3">
        <v>37.69</v>
      </c>
      <c r="L169" s="3">
        <v>0</v>
      </c>
      <c r="M169" s="3">
        <v>0</v>
      </c>
      <c r="N169" s="3">
        <v>0</v>
      </c>
      <c r="O169" s="3">
        <v>4.8997000000000002</v>
      </c>
      <c r="P169" s="3">
        <v>42.589700000000001</v>
      </c>
      <c r="R169">
        <v>3</v>
      </c>
    </row>
    <row r="170" spans="1:18" x14ac:dyDescent="0.25">
      <c r="A170" t="s">
        <v>2020</v>
      </c>
      <c r="B170" s="89" t="s">
        <v>2046</v>
      </c>
      <c r="C170" t="s">
        <v>1</v>
      </c>
      <c r="D170" t="s">
        <v>0</v>
      </c>
      <c r="E170">
        <v>31821472</v>
      </c>
      <c r="F170" t="s">
        <v>442</v>
      </c>
      <c r="G170" t="s">
        <v>443</v>
      </c>
      <c r="H170" s="3">
        <v>0</v>
      </c>
      <c r="I170" s="3">
        <v>0</v>
      </c>
      <c r="J170" s="3">
        <v>0</v>
      </c>
      <c r="K170" s="3">
        <v>37.159999999999997</v>
      </c>
      <c r="L170" s="3">
        <v>0</v>
      </c>
      <c r="M170" s="3">
        <v>0</v>
      </c>
      <c r="N170" s="3">
        <v>0</v>
      </c>
      <c r="O170" s="3">
        <v>4.8308</v>
      </c>
      <c r="P170" s="3">
        <v>41.990799999999993</v>
      </c>
      <c r="R170">
        <v>3</v>
      </c>
    </row>
    <row r="171" spans="1:18" x14ac:dyDescent="0.25">
      <c r="A171" t="s">
        <v>2020</v>
      </c>
      <c r="B171" s="89" t="s">
        <v>2047</v>
      </c>
      <c r="C171" t="s">
        <v>1</v>
      </c>
      <c r="D171" t="s">
        <v>0</v>
      </c>
      <c r="E171">
        <v>14188</v>
      </c>
      <c r="F171" t="s">
        <v>667</v>
      </c>
      <c r="G171" t="s">
        <v>668</v>
      </c>
      <c r="H171" s="3">
        <v>0</v>
      </c>
      <c r="I171" s="3">
        <v>0</v>
      </c>
      <c r="J171" s="3">
        <v>0</v>
      </c>
      <c r="K171" s="3">
        <v>4.41</v>
      </c>
      <c r="L171" s="3">
        <v>0</v>
      </c>
      <c r="M171" s="3">
        <v>0</v>
      </c>
      <c r="N171" s="3">
        <v>0</v>
      </c>
      <c r="O171" s="3">
        <v>0.57330000000000003</v>
      </c>
      <c r="P171" s="3">
        <v>4.9832999999999998</v>
      </c>
      <c r="R171">
        <v>3</v>
      </c>
    </row>
    <row r="172" spans="1:18" x14ac:dyDescent="0.25">
      <c r="A172" t="s">
        <v>2020</v>
      </c>
      <c r="B172" s="89" t="s">
        <v>2047</v>
      </c>
      <c r="C172" t="s">
        <v>1</v>
      </c>
      <c r="D172" t="s">
        <v>0</v>
      </c>
      <c r="E172">
        <v>47819</v>
      </c>
      <c r="F172" t="s">
        <v>403</v>
      </c>
      <c r="G172" t="s">
        <v>404</v>
      </c>
      <c r="H172" s="3">
        <v>0</v>
      </c>
      <c r="I172" s="3">
        <v>0</v>
      </c>
      <c r="J172" s="3">
        <v>0</v>
      </c>
      <c r="K172" s="3">
        <v>3</v>
      </c>
      <c r="L172" s="3">
        <v>0</v>
      </c>
      <c r="M172" s="3">
        <v>0</v>
      </c>
      <c r="N172" s="3">
        <v>0</v>
      </c>
      <c r="O172" s="3">
        <v>0.39</v>
      </c>
      <c r="P172" s="3">
        <v>3.39</v>
      </c>
      <c r="R172">
        <v>3</v>
      </c>
    </row>
    <row r="173" spans="1:18" x14ac:dyDescent="0.25">
      <c r="A173" t="s">
        <v>2020</v>
      </c>
      <c r="B173" s="89" t="s">
        <v>2047</v>
      </c>
      <c r="C173" t="s">
        <v>1</v>
      </c>
      <c r="D173" t="s">
        <v>0</v>
      </c>
      <c r="E173">
        <v>6827</v>
      </c>
      <c r="F173" t="s">
        <v>474</v>
      </c>
      <c r="G173" t="s">
        <v>475</v>
      </c>
      <c r="H173" s="3">
        <v>0</v>
      </c>
      <c r="I173" s="3">
        <v>0</v>
      </c>
      <c r="J173" s="3">
        <v>0</v>
      </c>
      <c r="K173" s="3">
        <v>41.76</v>
      </c>
      <c r="L173" s="3">
        <v>0</v>
      </c>
      <c r="M173" s="3">
        <v>0</v>
      </c>
      <c r="N173" s="3">
        <v>0</v>
      </c>
      <c r="O173" s="3">
        <v>5.4287999999999998</v>
      </c>
      <c r="P173" s="3">
        <v>47.188800000000001</v>
      </c>
      <c r="R173">
        <v>3</v>
      </c>
    </row>
    <row r="174" spans="1:18" x14ac:dyDescent="0.25">
      <c r="A174" t="s">
        <v>2020</v>
      </c>
      <c r="B174" s="89" t="s">
        <v>2047</v>
      </c>
      <c r="C174" t="s">
        <v>1</v>
      </c>
      <c r="D174" t="s">
        <v>0</v>
      </c>
      <c r="E174">
        <v>50051</v>
      </c>
      <c r="F174" t="s">
        <v>2012</v>
      </c>
      <c r="G174" t="s">
        <v>2013</v>
      </c>
      <c r="H174" s="3">
        <v>0.36</v>
      </c>
      <c r="I174" s="3">
        <v>0</v>
      </c>
      <c r="J174" s="3">
        <v>0</v>
      </c>
      <c r="K174" s="3">
        <v>4.1100000000000003</v>
      </c>
      <c r="L174" s="3">
        <v>0</v>
      </c>
      <c r="M174" s="3">
        <v>0</v>
      </c>
      <c r="N174" s="3">
        <v>0</v>
      </c>
      <c r="O174" s="3">
        <v>0.53430000000000011</v>
      </c>
      <c r="P174" s="3">
        <v>5.0043000000000006</v>
      </c>
      <c r="R174">
        <v>3</v>
      </c>
    </row>
    <row r="175" spans="1:18" x14ac:dyDescent="0.25">
      <c r="A175" t="s">
        <v>2020</v>
      </c>
      <c r="B175" s="89" t="s">
        <v>2047</v>
      </c>
      <c r="C175" t="s">
        <v>1</v>
      </c>
      <c r="D175" t="s">
        <v>0</v>
      </c>
      <c r="E175">
        <v>679</v>
      </c>
      <c r="F175" t="s">
        <v>446</v>
      </c>
      <c r="G175" t="s">
        <v>447</v>
      </c>
      <c r="H175" s="3">
        <v>0</v>
      </c>
      <c r="I175" s="3">
        <v>0</v>
      </c>
      <c r="J175" s="3">
        <v>0</v>
      </c>
      <c r="K175" s="3">
        <v>10.27</v>
      </c>
      <c r="L175" s="3">
        <v>0</v>
      </c>
      <c r="M175" s="3">
        <v>0</v>
      </c>
      <c r="N175" s="3">
        <v>0</v>
      </c>
      <c r="O175" s="3">
        <v>1.3351</v>
      </c>
      <c r="P175" s="3">
        <v>11.6051</v>
      </c>
      <c r="R175">
        <v>3</v>
      </c>
    </row>
    <row r="176" spans="1:18" x14ac:dyDescent="0.25">
      <c r="A176" t="s">
        <v>2020</v>
      </c>
      <c r="B176" s="89" t="s">
        <v>2047</v>
      </c>
      <c r="C176" t="s">
        <v>1</v>
      </c>
      <c r="D176" t="s">
        <v>0</v>
      </c>
      <c r="E176">
        <v>553</v>
      </c>
      <c r="F176" t="s">
        <v>397</v>
      </c>
      <c r="G176" t="s">
        <v>398</v>
      </c>
      <c r="H176" s="3">
        <v>0</v>
      </c>
      <c r="I176" s="3">
        <v>0</v>
      </c>
      <c r="J176" s="3">
        <v>0</v>
      </c>
      <c r="K176" s="3">
        <v>5.83</v>
      </c>
      <c r="L176" s="3">
        <v>0</v>
      </c>
      <c r="M176" s="3">
        <v>0</v>
      </c>
      <c r="N176" s="3">
        <v>0</v>
      </c>
      <c r="O176" s="3">
        <v>0.75790000000000002</v>
      </c>
      <c r="P176" s="3">
        <v>6.5879000000000003</v>
      </c>
      <c r="R176">
        <v>3</v>
      </c>
    </row>
    <row r="177" spans="1:18" x14ac:dyDescent="0.25">
      <c r="A177" t="s">
        <v>2020</v>
      </c>
      <c r="B177" s="89" t="s">
        <v>2047</v>
      </c>
      <c r="C177" t="s">
        <v>1</v>
      </c>
      <c r="D177" t="s">
        <v>0</v>
      </c>
      <c r="E177">
        <v>585579</v>
      </c>
      <c r="F177" t="s">
        <v>409</v>
      </c>
      <c r="G177" t="s">
        <v>410</v>
      </c>
      <c r="H177" s="3">
        <v>0</v>
      </c>
      <c r="I177" s="3">
        <v>0</v>
      </c>
      <c r="J177" s="3">
        <v>0</v>
      </c>
      <c r="K177" s="3">
        <v>83.5</v>
      </c>
      <c r="L177" s="3">
        <v>0</v>
      </c>
      <c r="M177" s="3">
        <v>0</v>
      </c>
      <c r="N177" s="3">
        <v>0</v>
      </c>
      <c r="O177" s="3">
        <v>10.855</v>
      </c>
      <c r="P177" s="3">
        <v>94.355000000000004</v>
      </c>
      <c r="R177">
        <v>3</v>
      </c>
    </row>
    <row r="178" spans="1:18" x14ac:dyDescent="0.25">
      <c r="A178" t="s">
        <v>2020</v>
      </c>
      <c r="B178" s="89" t="s">
        <v>2047</v>
      </c>
      <c r="C178" t="s">
        <v>1</v>
      </c>
      <c r="D178" t="s">
        <v>0</v>
      </c>
      <c r="E178">
        <v>4383</v>
      </c>
      <c r="F178" t="s">
        <v>2012</v>
      </c>
      <c r="G178" t="s">
        <v>2013</v>
      </c>
      <c r="H178" s="3">
        <v>1.03</v>
      </c>
      <c r="I178" s="3">
        <v>0</v>
      </c>
      <c r="J178" s="3">
        <v>0</v>
      </c>
      <c r="K178" s="3">
        <v>11.48</v>
      </c>
      <c r="L178" s="3">
        <v>0</v>
      </c>
      <c r="M178" s="3">
        <v>0</v>
      </c>
      <c r="N178" s="3">
        <v>0</v>
      </c>
      <c r="O178" s="3">
        <v>1.4924000000000002</v>
      </c>
      <c r="P178" s="3">
        <v>14.0024</v>
      </c>
      <c r="R178">
        <v>3</v>
      </c>
    </row>
    <row r="179" spans="1:18" x14ac:dyDescent="0.25">
      <c r="A179" t="s">
        <v>2020</v>
      </c>
      <c r="B179" s="89" t="s">
        <v>2047</v>
      </c>
      <c r="C179" t="s">
        <v>1</v>
      </c>
      <c r="D179" t="s">
        <v>0</v>
      </c>
      <c r="E179">
        <v>2020</v>
      </c>
      <c r="F179" t="s">
        <v>405</v>
      </c>
      <c r="G179" t="s">
        <v>406</v>
      </c>
      <c r="H179" s="3">
        <v>0</v>
      </c>
      <c r="I179" s="3">
        <v>0</v>
      </c>
      <c r="J179" s="3">
        <v>0</v>
      </c>
      <c r="K179" s="3">
        <v>7.08</v>
      </c>
      <c r="L179" s="3">
        <v>0</v>
      </c>
      <c r="M179" s="3">
        <v>0</v>
      </c>
      <c r="N179" s="3">
        <v>0</v>
      </c>
      <c r="O179" s="3">
        <v>0.9204</v>
      </c>
      <c r="P179" s="3">
        <v>8.0004000000000008</v>
      </c>
      <c r="R179">
        <v>3</v>
      </c>
    </row>
    <row r="180" spans="1:18" x14ac:dyDescent="0.25">
      <c r="A180" t="s">
        <v>2020</v>
      </c>
      <c r="B180" s="89" t="s">
        <v>2048</v>
      </c>
      <c r="C180" t="s">
        <v>1</v>
      </c>
      <c r="D180" t="s">
        <v>0</v>
      </c>
      <c r="E180">
        <v>663</v>
      </c>
      <c r="F180" t="s">
        <v>459</v>
      </c>
      <c r="G180" t="s">
        <v>460</v>
      </c>
      <c r="H180" s="3">
        <v>0</v>
      </c>
      <c r="I180" s="3">
        <v>0</v>
      </c>
      <c r="J180" s="3">
        <v>0</v>
      </c>
      <c r="K180" s="3">
        <v>23.01</v>
      </c>
      <c r="L180" s="3">
        <v>0</v>
      </c>
      <c r="M180" s="3">
        <v>0</v>
      </c>
      <c r="N180" s="3">
        <v>0</v>
      </c>
      <c r="O180" s="3">
        <v>2.9913000000000003</v>
      </c>
      <c r="P180" s="3">
        <v>26.001300000000001</v>
      </c>
      <c r="R180">
        <v>3</v>
      </c>
    </row>
    <row r="181" spans="1:18" x14ac:dyDescent="0.25">
      <c r="A181" t="s">
        <v>2020</v>
      </c>
      <c r="B181" s="89" t="s">
        <v>2048</v>
      </c>
      <c r="C181" t="s">
        <v>1</v>
      </c>
      <c r="D181" t="s">
        <v>0</v>
      </c>
      <c r="E181">
        <v>24244</v>
      </c>
      <c r="F181" t="s">
        <v>419</v>
      </c>
      <c r="G181" t="s">
        <v>420</v>
      </c>
      <c r="H181" s="3">
        <v>0</v>
      </c>
      <c r="I181" s="3">
        <v>0</v>
      </c>
      <c r="J181" s="3">
        <v>0</v>
      </c>
      <c r="K181" s="3">
        <v>39.6</v>
      </c>
      <c r="L181" s="3">
        <v>0</v>
      </c>
      <c r="M181" s="3">
        <v>0</v>
      </c>
      <c r="N181" s="3">
        <v>0</v>
      </c>
      <c r="O181" s="3">
        <v>5.1480000000000006</v>
      </c>
      <c r="P181" s="3">
        <v>44.748000000000005</v>
      </c>
      <c r="R181">
        <v>3</v>
      </c>
    </row>
    <row r="182" spans="1:18" x14ac:dyDescent="0.25">
      <c r="A182" t="s">
        <v>2020</v>
      </c>
      <c r="B182" s="89" t="s">
        <v>2048</v>
      </c>
      <c r="C182" t="s">
        <v>1</v>
      </c>
      <c r="D182" t="s">
        <v>0</v>
      </c>
      <c r="E182">
        <v>165</v>
      </c>
      <c r="F182" t="s">
        <v>421</v>
      </c>
      <c r="G182" t="s">
        <v>422</v>
      </c>
      <c r="H182" s="3">
        <v>0</v>
      </c>
      <c r="I182" s="3">
        <v>0</v>
      </c>
      <c r="J182" s="3">
        <v>0</v>
      </c>
      <c r="K182" s="3">
        <v>4.43</v>
      </c>
      <c r="L182" s="3">
        <v>0</v>
      </c>
      <c r="M182" s="3">
        <v>0</v>
      </c>
      <c r="N182" s="3">
        <v>0</v>
      </c>
      <c r="O182" s="3">
        <v>0.57589999999999997</v>
      </c>
      <c r="P182" s="3">
        <v>5.0058999999999996</v>
      </c>
      <c r="R182">
        <v>3</v>
      </c>
    </row>
    <row r="183" spans="1:18" x14ac:dyDescent="0.25">
      <c r="A183" t="s">
        <v>2020</v>
      </c>
      <c r="B183" s="89" t="s">
        <v>2049</v>
      </c>
      <c r="C183" t="s">
        <v>1</v>
      </c>
      <c r="D183" t="s">
        <v>0</v>
      </c>
      <c r="E183">
        <v>7284</v>
      </c>
      <c r="F183" t="s">
        <v>412</v>
      </c>
      <c r="G183" t="s">
        <v>413</v>
      </c>
      <c r="H183" s="3">
        <v>0</v>
      </c>
      <c r="I183" s="3">
        <v>0</v>
      </c>
      <c r="J183" s="3">
        <v>0</v>
      </c>
      <c r="K183" s="3">
        <v>23.15</v>
      </c>
      <c r="L183" s="3">
        <v>0</v>
      </c>
      <c r="M183" s="3">
        <v>0</v>
      </c>
      <c r="N183" s="3">
        <v>0</v>
      </c>
      <c r="O183" s="3">
        <v>3.0095000000000001</v>
      </c>
      <c r="P183" s="3">
        <v>26.159499999999998</v>
      </c>
      <c r="R183">
        <v>3</v>
      </c>
    </row>
    <row r="184" spans="1:18" x14ac:dyDescent="0.25">
      <c r="A184" t="s">
        <v>2020</v>
      </c>
      <c r="B184" s="89" t="s">
        <v>2049</v>
      </c>
      <c r="C184" t="s">
        <v>1</v>
      </c>
      <c r="D184" t="s">
        <v>0</v>
      </c>
      <c r="E184">
        <v>128</v>
      </c>
      <c r="F184" t="s">
        <v>2023</v>
      </c>
      <c r="G184" t="s">
        <v>2024</v>
      </c>
      <c r="H184" s="3">
        <v>0</v>
      </c>
      <c r="I184" s="3">
        <v>0</v>
      </c>
      <c r="J184" s="3">
        <v>0</v>
      </c>
      <c r="K184" s="3">
        <v>50</v>
      </c>
      <c r="L184" s="3">
        <v>0</v>
      </c>
      <c r="M184" s="3">
        <v>0</v>
      </c>
      <c r="N184" s="3">
        <v>0</v>
      </c>
      <c r="O184" s="3">
        <v>6.5</v>
      </c>
      <c r="P184" s="3">
        <v>56.5</v>
      </c>
      <c r="R184">
        <v>3</v>
      </c>
    </row>
    <row r="185" spans="1:18" x14ac:dyDescent="0.25">
      <c r="A185" t="s">
        <v>2020</v>
      </c>
      <c r="B185" s="89" t="s">
        <v>2049</v>
      </c>
      <c r="C185" t="s">
        <v>1</v>
      </c>
      <c r="D185" t="s">
        <v>0</v>
      </c>
      <c r="E185">
        <v>3204</v>
      </c>
      <c r="F185" t="s">
        <v>454</v>
      </c>
      <c r="G185" t="s">
        <v>456</v>
      </c>
      <c r="H185" s="3">
        <v>0</v>
      </c>
      <c r="I185" s="3">
        <v>0</v>
      </c>
      <c r="J185" s="3">
        <v>0</v>
      </c>
      <c r="K185" s="3">
        <v>252.23</v>
      </c>
      <c r="L185" s="3">
        <v>0</v>
      </c>
      <c r="M185" s="3">
        <v>0</v>
      </c>
      <c r="N185" s="3">
        <v>0</v>
      </c>
      <c r="O185" s="3">
        <v>32.789900000000003</v>
      </c>
      <c r="P185" s="3">
        <v>285.01990000000001</v>
      </c>
      <c r="R185">
        <v>3</v>
      </c>
    </row>
    <row r="186" spans="1:18" x14ac:dyDescent="0.25">
      <c r="A186" t="s">
        <v>2020</v>
      </c>
      <c r="B186" s="89" t="s">
        <v>2049</v>
      </c>
      <c r="C186" t="s">
        <v>1</v>
      </c>
      <c r="D186" t="s">
        <v>0</v>
      </c>
      <c r="E186">
        <v>2323</v>
      </c>
      <c r="F186" t="s">
        <v>416</v>
      </c>
      <c r="G186" t="s">
        <v>417</v>
      </c>
      <c r="H186" s="3">
        <v>0</v>
      </c>
      <c r="I186" s="3">
        <v>0</v>
      </c>
      <c r="J186" s="3">
        <v>0</v>
      </c>
      <c r="K186" s="3">
        <v>11.64</v>
      </c>
      <c r="L186" s="3">
        <v>0</v>
      </c>
      <c r="M186" s="3">
        <v>0</v>
      </c>
      <c r="N186" s="3">
        <v>0</v>
      </c>
      <c r="O186" s="3">
        <v>1.5132000000000001</v>
      </c>
      <c r="P186" s="3">
        <v>13.1532</v>
      </c>
      <c r="R186">
        <v>3</v>
      </c>
    </row>
    <row r="187" spans="1:18" x14ac:dyDescent="0.25">
      <c r="A187" t="s">
        <v>2020</v>
      </c>
      <c r="B187" s="89" t="s">
        <v>2049</v>
      </c>
      <c r="C187" t="s">
        <v>1</v>
      </c>
      <c r="D187" t="s">
        <v>0</v>
      </c>
      <c r="E187">
        <v>20800</v>
      </c>
      <c r="F187" t="s">
        <v>431</v>
      </c>
      <c r="G187" t="s">
        <v>432</v>
      </c>
      <c r="H187" s="3">
        <v>0</v>
      </c>
      <c r="I187" s="3">
        <v>0</v>
      </c>
      <c r="J187" s="3">
        <v>0</v>
      </c>
      <c r="K187" s="3">
        <v>130.5</v>
      </c>
      <c r="L187" s="3">
        <v>0</v>
      </c>
      <c r="M187" s="3">
        <v>0</v>
      </c>
      <c r="N187" s="3">
        <v>0</v>
      </c>
      <c r="O187" s="3">
        <v>16.965</v>
      </c>
      <c r="P187" s="3">
        <v>147.465</v>
      </c>
      <c r="R187">
        <v>3</v>
      </c>
    </row>
    <row r="188" spans="1:18" x14ac:dyDescent="0.25">
      <c r="A188" t="s">
        <v>2020</v>
      </c>
      <c r="B188" s="89" t="s">
        <v>2049</v>
      </c>
      <c r="C188" t="s">
        <v>1</v>
      </c>
      <c r="D188" t="s">
        <v>0</v>
      </c>
      <c r="E188">
        <v>8367</v>
      </c>
      <c r="F188" t="s">
        <v>427</v>
      </c>
      <c r="G188" t="s">
        <v>428</v>
      </c>
      <c r="H188" s="3">
        <v>0</v>
      </c>
      <c r="I188" s="3">
        <v>0</v>
      </c>
      <c r="J188" s="3">
        <v>0</v>
      </c>
      <c r="K188" s="3">
        <v>20.399999999999999</v>
      </c>
      <c r="L188" s="3">
        <v>0</v>
      </c>
      <c r="M188" s="3">
        <v>0</v>
      </c>
      <c r="N188" s="3">
        <v>0</v>
      </c>
      <c r="O188" s="3">
        <v>2.6519999999999997</v>
      </c>
      <c r="P188" s="3">
        <v>23.052</v>
      </c>
      <c r="R188">
        <v>3</v>
      </c>
    </row>
    <row r="189" spans="1:18" x14ac:dyDescent="0.25">
      <c r="A189" t="s">
        <v>2020</v>
      </c>
      <c r="B189" s="89" t="s">
        <v>2050</v>
      </c>
      <c r="C189" t="s">
        <v>1</v>
      </c>
      <c r="D189" t="s">
        <v>0</v>
      </c>
      <c r="E189">
        <v>164</v>
      </c>
      <c r="F189" t="s">
        <v>421</v>
      </c>
      <c r="G189" t="s">
        <v>422</v>
      </c>
      <c r="H189" s="3">
        <v>0</v>
      </c>
      <c r="I189" s="3">
        <v>0</v>
      </c>
      <c r="J189" s="3">
        <v>0</v>
      </c>
      <c r="K189" s="3">
        <v>2.96</v>
      </c>
      <c r="L189" s="3">
        <v>0</v>
      </c>
      <c r="M189" s="3">
        <v>0</v>
      </c>
      <c r="N189" s="3">
        <v>0</v>
      </c>
      <c r="O189" s="3">
        <v>0.38480000000000003</v>
      </c>
      <c r="P189" s="3">
        <v>3.3448000000000002</v>
      </c>
      <c r="R189">
        <v>3</v>
      </c>
    </row>
    <row r="190" spans="1:18" x14ac:dyDescent="0.25">
      <c r="A190" t="s">
        <v>2020</v>
      </c>
      <c r="B190" s="89" t="s">
        <v>2050</v>
      </c>
      <c r="C190" t="s">
        <v>1</v>
      </c>
      <c r="D190" t="s">
        <v>0</v>
      </c>
      <c r="E190">
        <v>12515</v>
      </c>
      <c r="F190" t="s">
        <v>634</v>
      </c>
      <c r="G190" t="s">
        <v>635</v>
      </c>
      <c r="H190" s="3">
        <v>0.72</v>
      </c>
      <c r="I190" s="3">
        <v>0</v>
      </c>
      <c r="J190" s="3">
        <v>0</v>
      </c>
      <c r="K190" s="3">
        <v>8.2100000000000009</v>
      </c>
      <c r="L190" s="3">
        <v>0</v>
      </c>
      <c r="M190" s="3">
        <v>0</v>
      </c>
      <c r="N190" s="3">
        <v>0</v>
      </c>
      <c r="O190" s="3">
        <v>1.0673000000000001</v>
      </c>
      <c r="P190" s="3">
        <v>9.997300000000001</v>
      </c>
      <c r="R190">
        <v>3</v>
      </c>
    </row>
    <row r="191" spans="1:18" x14ac:dyDescent="0.25">
      <c r="A191" t="s">
        <v>2020</v>
      </c>
      <c r="B191" s="89" t="s">
        <v>2050</v>
      </c>
      <c r="C191" t="s">
        <v>1</v>
      </c>
      <c r="D191" t="s">
        <v>0</v>
      </c>
      <c r="E191">
        <v>161</v>
      </c>
      <c r="F191" t="s">
        <v>421</v>
      </c>
      <c r="G191" t="s">
        <v>422</v>
      </c>
      <c r="H191" s="3">
        <v>0</v>
      </c>
      <c r="I191" s="3">
        <v>0</v>
      </c>
      <c r="J191" s="3">
        <v>0</v>
      </c>
      <c r="K191" s="3">
        <v>10.62</v>
      </c>
      <c r="L191" s="3">
        <v>0</v>
      </c>
      <c r="M191" s="3">
        <v>0</v>
      </c>
      <c r="N191" s="3">
        <v>0</v>
      </c>
      <c r="O191" s="3">
        <v>1.3806</v>
      </c>
      <c r="P191" s="3">
        <v>12.000599999999999</v>
      </c>
      <c r="R191">
        <v>3</v>
      </c>
    </row>
    <row r="192" spans="1:18" x14ac:dyDescent="0.25">
      <c r="A192" t="s">
        <v>2020</v>
      </c>
      <c r="B192" s="89" t="s">
        <v>2050</v>
      </c>
      <c r="C192" t="s">
        <v>1</v>
      </c>
      <c r="D192" t="s">
        <v>0</v>
      </c>
      <c r="E192">
        <v>4798</v>
      </c>
      <c r="F192" t="s">
        <v>125</v>
      </c>
      <c r="G192" t="s">
        <v>897</v>
      </c>
      <c r="H192" s="3">
        <v>0</v>
      </c>
      <c r="I192" s="3">
        <v>0</v>
      </c>
      <c r="J192" s="3">
        <v>0</v>
      </c>
      <c r="K192" s="3">
        <v>22</v>
      </c>
      <c r="L192" s="3">
        <v>0</v>
      </c>
      <c r="M192" s="3">
        <v>0</v>
      </c>
      <c r="N192" s="3">
        <v>0</v>
      </c>
      <c r="O192" s="3">
        <v>2.8600000000000003</v>
      </c>
      <c r="P192" s="3">
        <v>24.86</v>
      </c>
      <c r="R192">
        <v>3</v>
      </c>
    </row>
    <row r="193" spans="1:18" x14ac:dyDescent="0.25">
      <c r="A193" t="s">
        <v>2020</v>
      </c>
      <c r="B193" s="89" t="s">
        <v>2050</v>
      </c>
      <c r="C193" t="s">
        <v>1</v>
      </c>
      <c r="D193" t="s">
        <v>0</v>
      </c>
      <c r="E193">
        <v>11616</v>
      </c>
      <c r="F193" t="s">
        <v>900</v>
      </c>
      <c r="G193" t="s">
        <v>339</v>
      </c>
      <c r="H193" s="3">
        <v>2.1800000000000002</v>
      </c>
      <c r="I193" s="3">
        <v>0</v>
      </c>
      <c r="J193" s="3">
        <v>0</v>
      </c>
      <c r="K193" s="3">
        <v>24.62</v>
      </c>
      <c r="L193" s="3">
        <v>0</v>
      </c>
      <c r="M193" s="3">
        <v>0</v>
      </c>
      <c r="N193" s="3">
        <v>0</v>
      </c>
      <c r="O193" s="3">
        <v>3.2006000000000001</v>
      </c>
      <c r="P193" s="3">
        <v>30.000600000000002</v>
      </c>
      <c r="R193">
        <v>3</v>
      </c>
    </row>
    <row r="194" spans="1:18" x14ac:dyDescent="0.25">
      <c r="A194" t="s">
        <v>2020</v>
      </c>
      <c r="B194" s="89" t="s">
        <v>2050</v>
      </c>
      <c r="C194" t="s">
        <v>1</v>
      </c>
      <c r="D194" t="s">
        <v>0</v>
      </c>
      <c r="E194">
        <v>504</v>
      </c>
      <c r="F194" t="s">
        <v>397</v>
      </c>
      <c r="G194" t="s">
        <v>398</v>
      </c>
      <c r="H194" s="3">
        <v>0</v>
      </c>
      <c r="I194" s="3">
        <v>0</v>
      </c>
      <c r="J194" s="3">
        <v>0</v>
      </c>
      <c r="K194" s="3">
        <v>7.08</v>
      </c>
      <c r="L194" s="3">
        <v>0</v>
      </c>
      <c r="M194" s="3">
        <v>0</v>
      </c>
      <c r="N194" s="3">
        <v>0</v>
      </c>
      <c r="O194" s="3">
        <v>0.9204</v>
      </c>
      <c r="P194" s="3">
        <v>8.0004000000000008</v>
      </c>
      <c r="R194">
        <v>3</v>
      </c>
    </row>
    <row r="195" spans="1:18" x14ac:dyDescent="0.25">
      <c r="A195" t="s">
        <v>2020</v>
      </c>
      <c r="B195" s="89" t="s">
        <v>2050</v>
      </c>
      <c r="C195" t="s">
        <v>1</v>
      </c>
      <c r="D195" t="s">
        <v>0</v>
      </c>
      <c r="E195">
        <v>24194</v>
      </c>
      <c r="F195" t="s">
        <v>419</v>
      </c>
      <c r="G195" t="s">
        <v>420</v>
      </c>
      <c r="H195" s="3">
        <v>0</v>
      </c>
      <c r="I195" s="3">
        <v>0</v>
      </c>
      <c r="J195" s="3">
        <v>0</v>
      </c>
      <c r="K195" s="3">
        <v>89.1</v>
      </c>
      <c r="L195" s="3">
        <v>0</v>
      </c>
      <c r="M195" s="3">
        <v>0</v>
      </c>
      <c r="N195" s="3">
        <v>0</v>
      </c>
      <c r="O195" s="3">
        <v>11.583</v>
      </c>
      <c r="P195" s="3">
        <v>100.68299999999999</v>
      </c>
      <c r="R195">
        <v>3</v>
      </c>
    </row>
    <row r="196" spans="1:18" x14ac:dyDescent="0.25">
      <c r="A196" t="s">
        <v>2020</v>
      </c>
      <c r="B196" s="89" t="s">
        <v>2050</v>
      </c>
      <c r="C196" t="s">
        <v>1</v>
      </c>
      <c r="D196" t="s">
        <v>0</v>
      </c>
      <c r="E196">
        <v>159</v>
      </c>
      <c r="F196" t="s">
        <v>421</v>
      </c>
      <c r="G196" t="s">
        <v>422</v>
      </c>
      <c r="H196" s="3">
        <v>0</v>
      </c>
      <c r="I196" s="3">
        <v>0</v>
      </c>
      <c r="J196" s="3">
        <v>0</v>
      </c>
      <c r="K196" s="3">
        <v>4.0599999999999996</v>
      </c>
      <c r="L196" s="3">
        <v>0</v>
      </c>
      <c r="M196" s="3">
        <v>0</v>
      </c>
      <c r="N196" s="3">
        <v>0</v>
      </c>
      <c r="O196" s="3">
        <v>0.52779999999999994</v>
      </c>
      <c r="P196" s="3">
        <v>4.5877999999999997</v>
      </c>
      <c r="R196">
        <v>3</v>
      </c>
    </row>
    <row r="197" spans="1:18" x14ac:dyDescent="0.25">
      <c r="A197" t="s">
        <v>2020</v>
      </c>
      <c r="B197" s="89" t="s">
        <v>2050</v>
      </c>
      <c r="C197" t="s">
        <v>1</v>
      </c>
      <c r="D197" t="s">
        <v>0</v>
      </c>
      <c r="E197">
        <v>1989</v>
      </c>
      <c r="F197" t="s">
        <v>405</v>
      </c>
      <c r="G197" t="s">
        <v>406</v>
      </c>
      <c r="H197" s="3">
        <v>0</v>
      </c>
      <c r="I197" s="3">
        <v>0</v>
      </c>
      <c r="J197" s="3">
        <v>0</v>
      </c>
      <c r="K197" s="3">
        <v>2.83</v>
      </c>
      <c r="L197" s="3">
        <v>0</v>
      </c>
      <c r="M197" s="3">
        <v>0</v>
      </c>
      <c r="N197" s="3">
        <v>0</v>
      </c>
      <c r="O197" s="3">
        <v>0.3679</v>
      </c>
      <c r="P197" s="3">
        <v>3.1979000000000002</v>
      </c>
      <c r="R197">
        <v>3</v>
      </c>
    </row>
    <row r="198" spans="1:18" x14ac:dyDescent="0.25">
      <c r="A198" t="s">
        <v>2020</v>
      </c>
      <c r="B198" s="89" t="s">
        <v>2051</v>
      </c>
      <c r="C198" t="s">
        <v>1</v>
      </c>
      <c r="D198" t="s">
        <v>0</v>
      </c>
      <c r="E198">
        <v>338524</v>
      </c>
      <c r="F198" t="s">
        <v>414</v>
      </c>
      <c r="G198" t="s">
        <v>415</v>
      </c>
      <c r="H198" s="3">
        <v>0</v>
      </c>
      <c r="I198" s="3">
        <v>0</v>
      </c>
      <c r="J198" s="3">
        <v>0</v>
      </c>
      <c r="K198" s="3">
        <v>5.26</v>
      </c>
      <c r="L198" s="3">
        <v>0</v>
      </c>
      <c r="M198" s="3">
        <v>0</v>
      </c>
      <c r="N198" s="3">
        <v>0</v>
      </c>
      <c r="O198" s="3">
        <v>0.68379999999999996</v>
      </c>
      <c r="P198" s="3">
        <v>5.9437999999999995</v>
      </c>
      <c r="R198">
        <v>3</v>
      </c>
    </row>
    <row r="199" spans="1:18" x14ac:dyDescent="0.25">
      <c r="A199" t="s">
        <v>2020</v>
      </c>
      <c r="B199" s="89" t="s">
        <v>2051</v>
      </c>
      <c r="C199" t="s">
        <v>1</v>
      </c>
      <c r="D199" t="s">
        <v>0</v>
      </c>
      <c r="E199">
        <v>592</v>
      </c>
      <c r="F199" t="s">
        <v>446</v>
      </c>
      <c r="G199" t="s">
        <v>447</v>
      </c>
      <c r="H199" s="3">
        <v>0</v>
      </c>
      <c r="I199" s="3">
        <v>0</v>
      </c>
      <c r="J199" s="3">
        <v>0</v>
      </c>
      <c r="K199" s="3">
        <v>15</v>
      </c>
      <c r="L199" s="3">
        <v>0</v>
      </c>
      <c r="M199" s="3">
        <v>0</v>
      </c>
      <c r="N199" s="3">
        <v>0</v>
      </c>
      <c r="O199" s="3">
        <v>1.9500000000000002</v>
      </c>
      <c r="P199" s="3">
        <v>16.95</v>
      </c>
      <c r="R199">
        <v>3</v>
      </c>
    </row>
    <row r="200" spans="1:18" x14ac:dyDescent="0.25">
      <c r="A200" t="s">
        <v>2020</v>
      </c>
      <c r="B200" s="89" t="s">
        <v>2051</v>
      </c>
      <c r="C200" t="s">
        <v>1</v>
      </c>
      <c r="D200" t="s">
        <v>0</v>
      </c>
      <c r="E200">
        <v>12286</v>
      </c>
      <c r="F200" t="s">
        <v>634</v>
      </c>
      <c r="G200" t="s">
        <v>635</v>
      </c>
      <c r="H200" s="3">
        <v>0.36</v>
      </c>
      <c r="I200" s="3">
        <v>0</v>
      </c>
      <c r="J200" s="3">
        <v>0</v>
      </c>
      <c r="K200" s="3">
        <v>4.1100000000000003</v>
      </c>
      <c r="L200" s="3">
        <v>0</v>
      </c>
      <c r="M200" s="3">
        <v>0</v>
      </c>
      <c r="N200" s="3">
        <v>0</v>
      </c>
      <c r="O200" s="3">
        <v>0.53430000000000011</v>
      </c>
      <c r="P200" s="3">
        <v>5.0043000000000006</v>
      </c>
      <c r="R200">
        <v>3</v>
      </c>
    </row>
    <row r="201" spans="1:18" x14ac:dyDescent="0.25">
      <c r="A201" t="s">
        <v>2020</v>
      </c>
      <c r="B201" s="89" t="s">
        <v>2051</v>
      </c>
      <c r="C201" t="s">
        <v>1</v>
      </c>
      <c r="D201" t="s">
        <v>0</v>
      </c>
      <c r="E201">
        <v>32931</v>
      </c>
      <c r="F201" t="s">
        <v>461</v>
      </c>
      <c r="G201" t="s">
        <v>463</v>
      </c>
      <c r="H201" s="3">
        <v>1.1000000000000001</v>
      </c>
      <c r="I201" s="3">
        <v>0</v>
      </c>
      <c r="J201" s="3">
        <v>0</v>
      </c>
      <c r="K201" s="3">
        <v>12.3</v>
      </c>
      <c r="L201" s="3">
        <v>0</v>
      </c>
      <c r="M201" s="3">
        <v>0</v>
      </c>
      <c r="N201" s="3">
        <v>0</v>
      </c>
      <c r="O201" s="3">
        <v>1.5990000000000002</v>
      </c>
      <c r="P201" s="3">
        <v>14.999000000000001</v>
      </c>
      <c r="R201">
        <v>3</v>
      </c>
    </row>
    <row r="202" spans="1:18" x14ac:dyDescent="0.25">
      <c r="A202" t="s">
        <v>2020</v>
      </c>
      <c r="B202" s="89" t="s">
        <v>2051</v>
      </c>
      <c r="C202" t="s">
        <v>1</v>
      </c>
      <c r="D202" t="s">
        <v>0</v>
      </c>
      <c r="E202">
        <v>7149</v>
      </c>
      <c r="F202" t="s">
        <v>412</v>
      </c>
      <c r="G202" t="s">
        <v>413</v>
      </c>
      <c r="H202" s="3">
        <v>0</v>
      </c>
      <c r="I202" s="3">
        <v>0</v>
      </c>
      <c r="J202" s="3">
        <v>0</v>
      </c>
      <c r="K202" s="3">
        <v>56.64</v>
      </c>
      <c r="L202" s="3">
        <v>0</v>
      </c>
      <c r="M202" s="3">
        <v>0</v>
      </c>
      <c r="N202" s="3">
        <v>0</v>
      </c>
      <c r="O202" s="3">
        <v>7.3632</v>
      </c>
      <c r="P202" s="3">
        <v>64.003200000000007</v>
      </c>
      <c r="R202">
        <v>3</v>
      </c>
    </row>
    <row r="203" spans="1:18" x14ac:dyDescent="0.25">
      <c r="A203" t="s">
        <v>2020</v>
      </c>
      <c r="B203" s="89" t="s">
        <v>2051</v>
      </c>
      <c r="C203" t="s">
        <v>1</v>
      </c>
      <c r="D203" t="s">
        <v>0</v>
      </c>
      <c r="E203">
        <v>253067</v>
      </c>
      <c r="F203" t="s">
        <v>414</v>
      </c>
      <c r="G203" t="s">
        <v>415</v>
      </c>
      <c r="H203" s="3">
        <v>0</v>
      </c>
      <c r="I203" s="3">
        <v>0</v>
      </c>
      <c r="J203" s="3">
        <v>0</v>
      </c>
      <c r="K203" s="3">
        <v>70.75</v>
      </c>
      <c r="L203" s="3">
        <v>0</v>
      </c>
      <c r="M203" s="3">
        <v>0</v>
      </c>
      <c r="N203" s="3">
        <v>0</v>
      </c>
      <c r="O203" s="3">
        <v>9.1974999999999998</v>
      </c>
      <c r="P203" s="3">
        <v>79.947500000000005</v>
      </c>
      <c r="R203">
        <v>3</v>
      </c>
    </row>
    <row r="204" spans="1:18" x14ac:dyDescent="0.25">
      <c r="A204" t="s">
        <v>2020</v>
      </c>
      <c r="B204" s="89" t="s">
        <v>2052</v>
      </c>
      <c r="C204" t="s">
        <v>1</v>
      </c>
      <c r="D204" t="s">
        <v>0</v>
      </c>
      <c r="E204">
        <v>534952</v>
      </c>
      <c r="F204" t="s">
        <v>1304</v>
      </c>
      <c r="G204" t="s">
        <v>1306</v>
      </c>
      <c r="H204" s="3">
        <v>1.38</v>
      </c>
      <c r="I204" s="3">
        <v>0</v>
      </c>
      <c r="J204" s="3">
        <v>0</v>
      </c>
      <c r="K204" s="3">
        <v>16.48</v>
      </c>
      <c r="L204" s="3">
        <v>0</v>
      </c>
      <c r="M204" s="3">
        <v>0</v>
      </c>
      <c r="N204" s="3">
        <v>0</v>
      </c>
      <c r="O204" s="3">
        <v>2.1424000000000003</v>
      </c>
      <c r="P204" s="3">
        <v>20.002400000000002</v>
      </c>
      <c r="R204">
        <v>3</v>
      </c>
    </row>
    <row r="205" spans="1:18" x14ac:dyDescent="0.25">
      <c r="A205" t="s">
        <v>2020</v>
      </c>
      <c r="B205" s="89" t="s">
        <v>2053</v>
      </c>
      <c r="C205" t="s">
        <v>1</v>
      </c>
      <c r="D205" t="s">
        <v>0</v>
      </c>
      <c r="E205">
        <v>338496</v>
      </c>
      <c r="F205" t="s">
        <v>414</v>
      </c>
      <c r="G205" t="s">
        <v>415</v>
      </c>
      <c r="H205" s="3">
        <v>0</v>
      </c>
      <c r="I205" s="3">
        <v>0</v>
      </c>
      <c r="J205" s="3">
        <v>0</v>
      </c>
      <c r="K205" s="3">
        <v>7.31</v>
      </c>
      <c r="L205" s="3">
        <v>0</v>
      </c>
      <c r="M205" s="3">
        <v>0</v>
      </c>
      <c r="N205" s="3">
        <v>0</v>
      </c>
      <c r="O205" s="3">
        <v>0.95030000000000003</v>
      </c>
      <c r="P205" s="3">
        <v>8.2602999999999991</v>
      </c>
      <c r="R205">
        <v>3</v>
      </c>
    </row>
    <row r="206" spans="1:18" x14ac:dyDescent="0.25">
      <c r="A206" t="s">
        <v>2020</v>
      </c>
      <c r="B206" s="89" t="s">
        <v>2054</v>
      </c>
      <c r="C206" t="s">
        <v>1</v>
      </c>
      <c r="D206" t="s">
        <v>0</v>
      </c>
      <c r="E206">
        <v>299</v>
      </c>
      <c r="F206" t="s">
        <v>2027</v>
      </c>
      <c r="G206" t="s">
        <v>2028</v>
      </c>
      <c r="H206" s="3">
        <v>0.37</v>
      </c>
      <c r="I206" s="3">
        <v>0</v>
      </c>
      <c r="J206" s="3">
        <v>0</v>
      </c>
      <c r="K206" s="3">
        <v>4.0999999999999996</v>
      </c>
      <c r="L206" s="3">
        <v>0</v>
      </c>
      <c r="M206" s="3">
        <v>0</v>
      </c>
      <c r="N206" s="3">
        <v>0</v>
      </c>
      <c r="O206" s="3">
        <v>0.53299999999999992</v>
      </c>
      <c r="P206" s="3">
        <v>5.0030000000000001</v>
      </c>
      <c r="R206">
        <v>3</v>
      </c>
    </row>
    <row r="207" spans="1:18" x14ac:dyDescent="0.25">
      <c r="A207" t="s">
        <v>2020</v>
      </c>
      <c r="B207" s="89" t="s">
        <v>2054</v>
      </c>
      <c r="C207" t="s">
        <v>1</v>
      </c>
      <c r="D207" t="s">
        <v>0</v>
      </c>
      <c r="E207">
        <v>2200</v>
      </c>
      <c r="F207" t="s">
        <v>416</v>
      </c>
      <c r="G207" t="s">
        <v>417</v>
      </c>
      <c r="H207" s="3">
        <v>0</v>
      </c>
      <c r="I207" s="3">
        <v>0</v>
      </c>
      <c r="J207" s="3">
        <v>0</v>
      </c>
      <c r="K207" s="3">
        <v>60.18</v>
      </c>
      <c r="L207" s="3">
        <v>0</v>
      </c>
      <c r="M207" s="3">
        <v>0</v>
      </c>
      <c r="N207" s="3">
        <v>0</v>
      </c>
      <c r="O207" s="3">
        <v>7.8234000000000004</v>
      </c>
      <c r="P207" s="3">
        <v>68.003399999999999</v>
      </c>
      <c r="R207">
        <v>3</v>
      </c>
    </row>
    <row r="208" spans="1:18" x14ac:dyDescent="0.25">
      <c r="A208" t="s">
        <v>2020</v>
      </c>
      <c r="B208" s="89" t="s">
        <v>2054</v>
      </c>
      <c r="C208" t="s">
        <v>1</v>
      </c>
      <c r="D208" t="s">
        <v>0</v>
      </c>
      <c r="E208">
        <v>338477</v>
      </c>
      <c r="F208" t="s">
        <v>414</v>
      </c>
      <c r="G208" t="s">
        <v>415</v>
      </c>
      <c r="H208" s="3">
        <v>0</v>
      </c>
      <c r="I208" s="3">
        <v>0</v>
      </c>
      <c r="J208" s="3">
        <v>0</v>
      </c>
      <c r="K208" s="3">
        <v>41.95</v>
      </c>
      <c r="L208" s="3">
        <v>0</v>
      </c>
      <c r="M208" s="3">
        <v>0</v>
      </c>
      <c r="N208" s="3">
        <v>0</v>
      </c>
      <c r="O208" s="3">
        <v>5.4535000000000009</v>
      </c>
      <c r="P208" s="3">
        <v>47.403500000000001</v>
      </c>
      <c r="R208">
        <v>3</v>
      </c>
    </row>
    <row r="209" spans="1:18" x14ac:dyDescent="0.25">
      <c r="A209" t="s">
        <v>2020</v>
      </c>
      <c r="B209" s="89" t="s">
        <v>2054</v>
      </c>
      <c r="C209" t="s">
        <v>1</v>
      </c>
      <c r="D209" t="s">
        <v>0</v>
      </c>
      <c r="E209">
        <v>1951</v>
      </c>
      <c r="F209" t="s">
        <v>405</v>
      </c>
      <c r="G209" t="s">
        <v>406</v>
      </c>
      <c r="H209" s="3">
        <v>0</v>
      </c>
      <c r="I209" s="3">
        <v>0</v>
      </c>
      <c r="J209" s="3">
        <v>0</v>
      </c>
      <c r="K209" s="3">
        <v>4.25</v>
      </c>
      <c r="L209" s="3">
        <v>0</v>
      </c>
      <c r="M209" s="3">
        <v>0</v>
      </c>
      <c r="N209" s="3">
        <v>0</v>
      </c>
      <c r="O209" s="3">
        <v>0.55249999999999999</v>
      </c>
      <c r="P209" s="3">
        <v>4.8025000000000002</v>
      </c>
      <c r="R209">
        <v>3</v>
      </c>
    </row>
    <row r="210" spans="1:18" x14ac:dyDescent="0.25">
      <c r="A210" t="s">
        <v>2020</v>
      </c>
      <c r="B210" s="89" t="s">
        <v>2054</v>
      </c>
      <c r="C210" t="s">
        <v>1</v>
      </c>
      <c r="D210" t="s">
        <v>0</v>
      </c>
      <c r="E210">
        <v>24143</v>
      </c>
      <c r="F210" t="s">
        <v>419</v>
      </c>
      <c r="G210" t="s">
        <v>420</v>
      </c>
      <c r="H210" s="3">
        <v>0</v>
      </c>
      <c r="I210" s="3">
        <v>0</v>
      </c>
      <c r="J210" s="3">
        <v>0</v>
      </c>
      <c r="K210" s="3">
        <v>24.3</v>
      </c>
      <c r="L210" s="3">
        <v>0</v>
      </c>
      <c r="M210" s="3">
        <v>0</v>
      </c>
      <c r="N210" s="3">
        <v>0</v>
      </c>
      <c r="O210" s="3">
        <v>3.1590000000000003</v>
      </c>
      <c r="P210" s="3">
        <v>27.459</v>
      </c>
      <c r="R210">
        <v>3</v>
      </c>
    </row>
    <row r="211" spans="1:18" x14ac:dyDescent="0.25">
      <c r="A211" t="s">
        <v>2020</v>
      </c>
      <c r="B211" s="89" t="s">
        <v>2054</v>
      </c>
      <c r="C211" t="s">
        <v>1</v>
      </c>
      <c r="D211" t="s">
        <v>0</v>
      </c>
      <c r="E211">
        <v>190693</v>
      </c>
      <c r="F211" t="s">
        <v>399</v>
      </c>
      <c r="G211" t="s">
        <v>400</v>
      </c>
      <c r="H211" s="3">
        <v>0</v>
      </c>
      <c r="I211" s="3">
        <v>0</v>
      </c>
      <c r="J211" s="3">
        <v>0</v>
      </c>
      <c r="K211" s="3">
        <v>66.150000000000006</v>
      </c>
      <c r="L211" s="3">
        <v>0</v>
      </c>
      <c r="M211" s="3">
        <v>0</v>
      </c>
      <c r="N211" s="3">
        <v>0</v>
      </c>
      <c r="O211" s="3">
        <v>8.5995000000000008</v>
      </c>
      <c r="P211" s="3">
        <v>74.749500000000012</v>
      </c>
      <c r="R211">
        <v>3</v>
      </c>
    </row>
    <row r="212" spans="1:18" x14ac:dyDescent="0.25">
      <c r="A212" t="s">
        <v>2020</v>
      </c>
      <c r="B212" s="89" t="s">
        <v>2054</v>
      </c>
      <c r="C212" t="s">
        <v>1</v>
      </c>
      <c r="D212" t="s">
        <v>0</v>
      </c>
      <c r="E212">
        <v>7063</v>
      </c>
      <c r="F212" t="s">
        <v>412</v>
      </c>
      <c r="G212" t="s">
        <v>413</v>
      </c>
      <c r="H212" s="3">
        <v>0</v>
      </c>
      <c r="I212" s="3">
        <v>0</v>
      </c>
      <c r="J212" s="3">
        <v>0</v>
      </c>
      <c r="K212" s="3">
        <v>49.29</v>
      </c>
      <c r="L212" s="3">
        <v>0</v>
      </c>
      <c r="M212" s="3">
        <v>0</v>
      </c>
      <c r="N212" s="3">
        <v>0</v>
      </c>
      <c r="O212" s="3">
        <v>6.4077000000000002</v>
      </c>
      <c r="P212" s="3">
        <v>55.697699999999998</v>
      </c>
      <c r="R212">
        <v>3</v>
      </c>
    </row>
    <row r="213" spans="1:18" x14ac:dyDescent="0.25">
      <c r="A213" t="s">
        <v>2020</v>
      </c>
      <c r="B213" s="89" t="s">
        <v>2055</v>
      </c>
      <c r="C213" t="s">
        <v>1</v>
      </c>
      <c r="D213" t="s">
        <v>0</v>
      </c>
      <c r="E213">
        <v>51253</v>
      </c>
      <c r="F213" t="s">
        <v>429</v>
      </c>
      <c r="G213" t="s">
        <v>430</v>
      </c>
      <c r="H213" s="3">
        <v>0</v>
      </c>
      <c r="I213" s="3">
        <v>0</v>
      </c>
      <c r="J213" s="3">
        <v>0</v>
      </c>
      <c r="K213" s="3">
        <v>84.15</v>
      </c>
      <c r="L213" s="3">
        <v>0</v>
      </c>
      <c r="M213" s="3">
        <v>0</v>
      </c>
      <c r="N213" s="3">
        <v>0</v>
      </c>
      <c r="O213" s="3">
        <v>10.939500000000001</v>
      </c>
      <c r="P213" s="3">
        <v>95.089500000000001</v>
      </c>
      <c r="R213">
        <v>3</v>
      </c>
    </row>
    <row r="214" spans="1:18" x14ac:dyDescent="0.25">
      <c r="A214" t="s">
        <v>2020</v>
      </c>
      <c r="B214" s="89" t="s">
        <v>2055</v>
      </c>
      <c r="C214" t="s">
        <v>1</v>
      </c>
      <c r="D214" t="s">
        <v>0</v>
      </c>
      <c r="E214">
        <v>156</v>
      </c>
      <c r="F214" t="s">
        <v>421</v>
      </c>
      <c r="G214" t="s">
        <v>422</v>
      </c>
      <c r="H214" s="3">
        <v>0</v>
      </c>
      <c r="I214" s="3">
        <v>0</v>
      </c>
      <c r="J214" s="3">
        <v>0</v>
      </c>
      <c r="K214" s="3">
        <v>4.07</v>
      </c>
      <c r="L214" s="3">
        <v>0</v>
      </c>
      <c r="M214" s="3">
        <v>0</v>
      </c>
      <c r="N214" s="3">
        <v>0</v>
      </c>
      <c r="O214" s="3">
        <v>0.52910000000000001</v>
      </c>
      <c r="P214" s="3">
        <v>4.5991</v>
      </c>
      <c r="R214">
        <v>3</v>
      </c>
    </row>
    <row r="215" spans="1:18" x14ac:dyDescent="0.25">
      <c r="A215" t="s">
        <v>2020</v>
      </c>
      <c r="B215" s="89" t="s">
        <v>2055</v>
      </c>
      <c r="C215" t="s">
        <v>1</v>
      </c>
      <c r="D215" t="s">
        <v>0</v>
      </c>
      <c r="E215">
        <v>24098</v>
      </c>
      <c r="F215" t="s">
        <v>419</v>
      </c>
      <c r="G215" t="s">
        <v>420</v>
      </c>
      <c r="H215" s="3">
        <v>0</v>
      </c>
      <c r="I215" s="3">
        <v>0</v>
      </c>
      <c r="J215" s="3">
        <v>0</v>
      </c>
      <c r="K215" s="3">
        <v>14.45</v>
      </c>
      <c r="L215" s="3">
        <v>0</v>
      </c>
      <c r="M215" s="3">
        <v>0</v>
      </c>
      <c r="N215" s="3">
        <v>0</v>
      </c>
      <c r="O215" s="3">
        <v>1.8785000000000001</v>
      </c>
      <c r="P215" s="3">
        <v>16.328499999999998</v>
      </c>
      <c r="R215">
        <v>3</v>
      </c>
    </row>
    <row r="216" spans="1:18" x14ac:dyDescent="0.25">
      <c r="A216" t="s">
        <v>2020</v>
      </c>
      <c r="B216" s="89" t="s">
        <v>2055</v>
      </c>
      <c r="C216" t="s">
        <v>1</v>
      </c>
      <c r="D216" t="s">
        <v>0</v>
      </c>
      <c r="E216">
        <v>155</v>
      </c>
      <c r="F216" t="s">
        <v>421</v>
      </c>
      <c r="G216" t="s">
        <v>422</v>
      </c>
      <c r="H216" s="3">
        <v>0</v>
      </c>
      <c r="I216" s="3">
        <v>0</v>
      </c>
      <c r="J216" s="3">
        <v>0</v>
      </c>
      <c r="K216" s="3">
        <v>3.32</v>
      </c>
      <c r="L216" s="3">
        <v>0</v>
      </c>
      <c r="M216" s="3">
        <v>0</v>
      </c>
      <c r="N216" s="3">
        <v>0</v>
      </c>
      <c r="O216" s="3">
        <v>0.43159999999999998</v>
      </c>
      <c r="P216" s="3">
        <v>3.7515999999999998</v>
      </c>
      <c r="R216">
        <v>3</v>
      </c>
    </row>
    <row r="217" spans="1:18" x14ac:dyDescent="0.25">
      <c r="A217" t="s">
        <v>2020</v>
      </c>
      <c r="B217" s="89" t="s">
        <v>2056</v>
      </c>
      <c r="C217" t="s">
        <v>1</v>
      </c>
      <c r="D217" t="s">
        <v>0</v>
      </c>
      <c r="E217">
        <v>11941</v>
      </c>
      <c r="F217" t="s">
        <v>634</v>
      </c>
      <c r="G217" t="s">
        <v>635</v>
      </c>
      <c r="H217" s="3">
        <v>1.45</v>
      </c>
      <c r="I217" s="3">
        <v>0</v>
      </c>
      <c r="J217" s="3">
        <v>0</v>
      </c>
      <c r="K217" s="3">
        <v>16.420000000000002</v>
      </c>
      <c r="L217" s="3">
        <v>0</v>
      </c>
      <c r="M217" s="3">
        <v>0</v>
      </c>
      <c r="N217" s="3">
        <v>0</v>
      </c>
      <c r="O217" s="3">
        <v>2.1346000000000003</v>
      </c>
      <c r="P217" s="3">
        <v>20.0046</v>
      </c>
      <c r="R217">
        <v>3</v>
      </c>
    </row>
    <row r="218" spans="1:18" x14ac:dyDescent="0.25">
      <c r="A218" t="s">
        <v>2020</v>
      </c>
      <c r="B218" s="89" t="s">
        <v>2056</v>
      </c>
      <c r="C218" t="s">
        <v>1</v>
      </c>
      <c r="D218" t="s">
        <v>0</v>
      </c>
      <c r="E218">
        <v>11963</v>
      </c>
      <c r="F218" t="s">
        <v>634</v>
      </c>
      <c r="G218" t="s">
        <v>635</v>
      </c>
      <c r="H218" s="3">
        <v>0.72</v>
      </c>
      <c r="I218" s="3">
        <v>0</v>
      </c>
      <c r="J218" s="3">
        <v>0</v>
      </c>
      <c r="K218" s="3">
        <v>8.2100000000000009</v>
      </c>
      <c r="L218" s="3">
        <v>0</v>
      </c>
      <c r="M218" s="3">
        <v>0</v>
      </c>
      <c r="N218" s="3">
        <v>0</v>
      </c>
      <c r="O218" s="3">
        <v>1.0673000000000001</v>
      </c>
      <c r="P218" s="3">
        <v>9.997300000000001</v>
      </c>
      <c r="R218">
        <v>3</v>
      </c>
    </row>
    <row r="219" spans="1:18" x14ac:dyDescent="0.25">
      <c r="A219" t="s">
        <v>2020</v>
      </c>
      <c r="B219" s="89" t="s">
        <v>2057</v>
      </c>
      <c r="C219" t="s">
        <v>1</v>
      </c>
      <c r="D219" t="s">
        <v>0</v>
      </c>
      <c r="E219">
        <v>20409</v>
      </c>
      <c r="F219" t="s">
        <v>431</v>
      </c>
      <c r="G219" t="s">
        <v>432</v>
      </c>
      <c r="H219" s="3">
        <v>0</v>
      </c>
      <c r="I219" s="3">
        <v>0</v>
      </c>
      <c r="J219" s="3">
        <v>0</v>
      </c>
      <c r="K219" s="3">
        <v>7.74</v>
      </c>
      <c r="L219" s="3">
        <v>0</v>
      </c>
      <c r="M219" s="3">
        <v>0</v>
      </c>
      <c r="N219" s="3">
        <v>0</v>
      </c>
      <c r="O219" s="3">
        <v>1.0062</v>
      </c>
      <c r="P219" s="3">
        <v>8.7462</v>
      </c>
      <c r="R219">
        <v>3</v>
      </c>
    </row>
    <row r="220" spans="1:18" x14ac:dyDescent="0.25">
      <c r="A220" t="s">
        <v>2020</v>
      </c>
      <c r="B220" s="89" t="s">
        <v>2057</v>
      </c>
      <c r="C220" t="s">
        <v>1</v>
      </c>
      <c r="D220" t="s">
        <v>0</v>
      </c>
      <c r="E220">
        <v>22</v>
      </c>
      <c r="F220" t="s">
        <v>2058</v>
      </c>
      <c r="G220" t="s">
        <v>2059</v>
      </c>
      <c r="H220" s="3">
        <v>0</v>
      </c>
      <c r="I220" s="3">
        <v>0</v>
      </c>
      <c r="J220" s="3">
        <v>0</v>
      </c>
      <c r="K220" s="3">
        <v>35.68</v>
      </c>
      <c r="L220" s="3">
        <v>0</v>
      </c>
      <c r="M220" s="3">
        <v>0</v>
      </c>
      <c r="N220" s="3">
        <v>0</v>
      </c>
      <c r="O220" s="3">
        <v>4.6383999999999999</v>
      </c>
      <c r="P220" s="3">
        <v>40.318399999999997</v>
      </c>
      <c r="R220">
        <v>3</v>
      </c>
    </row>
    <row r="221" spans="1:18" x14ac:dyDescent="0.25">
      <c r="A221" t="s">
        <v>2020</v>
      </c>
      <c r="B221" s="89" t="s">
        <v>2057</v>
      </c>
      <c r="C221" t="s">
        <v>1</v>
      </c>
      <c r="D221" t="s">
        <v>0</v>
      </c>
      <c r="E221">
        <v>47915</v>
      </c>
      <c r="F221" t="s">
        <v>2012</v>
      </c>
      <c r="G221" t="s">
        <v>2013</v>
      </c>
      <c r="H221" s="3">
        <v>1.43</v>
      </c>
      <c r="I221" s="3">
        <v>0</v>
      </c>
      <c r="J221" s="3">
        <v>0</v>
      </c>
      <c r="K221" s="3">
        <v>16.43</v>
      </c>
      <c r="L221" s="3">
        <v>0</v>
      </c>
      <c r="M221" s="3">
        <v>0</v>
      </c>
      <c r="N221" s="3">
        <v>0</v>
      </c>
      <c r="O221" s="3">
        <v>2.1358999999999999</v>
      </c>
      <c r="P221" s="3">
        <v>19.995899999999999</v>
      </c>
      <c r="R221">
        <v>3</v>
      </c>
    </row>
    <row r="222" spans="1:18" x14ac:dyDescent="0.25">
      <c r="A222" t="s">
        <v>2020</v>
      </c>
      <c r="B222" s="89" t="s">
        <v>2057</v>
      </c>
      <c r="C222" t="s">
        <v>1</v>
      </c>
      <c r="D222" t="s">
        <v>0</v>
      </c>
      <c r="E222">
        <v>1910</v>
      </c>
      <c r="F222" t="s">
        <v>405</v>
      </c>
      <c r="G222" t="s">
        <v>406</v>
      </c>
      <c r="H222" s="3">
        <v>0</v>
      </c>
      <c r="I222" s="3">
        <v>0</v>
      </c>
      <c r="J222" s="3">
        <v>0</v>
      </c>
      <c r="K222" s="3">
        <v>5.66</v>
      </c>
      <c r="L222" s="3">
        <v>0</v>
      </c>
      <c r="M222" s="3">
        <v>0</v>
      </c>
      <c r="N222" s="3">
        <v>0</v>
      </c>
      <c r="O222" s="3">
        <v>0.73580000000000001</v>
      </c>
      <c r="P222" s="3">
        <v>6.3958000000000004</v>
      </c>
      <c r="R222">
        <v>3</v>
      </c>
    </row>
    <row r="223" spans="1:18" x14ac:dyDescent="0.25">
      <c r="A223" t="s">
        <v>2020</v>
      </c>
      <c r="B223" s="89" t="s">
        <v>2057</v>
      </c>
      <c r="C223" t="s">
        <v>1</v>
      </c>
      <c r="D223" t="s">
        <v>0</v>
      </c>
      <c r="E223">
        <v>20348</v>
      </c>
      <c r="F223" t="s">
        <v>431</v>
      </c>
      <c r="G223" t="s">
        <v>432</v>
      </c>
      <c r="H223" s="3">
        <v>0</v>
      </c>
      <c r="I223" s="3">
        <v>0</v>
      </c>
      <c r="J223" s="3">
        <v>0</v>
      </c>
      <c r="K223" s="3">
        <v>47.18</v>
      </c>
      <c r="L223" s="3">
        <v>0</v>
      </c>
      <c r="M223" s="3">
        <v>0</v>
      </c>
      <c r="N223" s="3">
        <v>0</v>
      </c>
      <c r="O223" s="3">
        <v>6.1334</v>
      </c>
      <c r="P223" s="3">
        <v>53.313400000000001</v>
      </c>
      <c r="R223">
        <v>3</v>
      </c>
    </row>
    <row r="224" spans="1:18" x14ac:dyDescent="0.25">
      <c r="A224" t="s">
        <v>2060</v>
      </c>
      <c r="B224" s="89" t="s">
        <v>1937</v>
      </c>
      <c r="C224" t="s">
        <v>1</v>
      </c>
      <c r="D224" t="s">
        <v>0</v>
      </c>
      <c r="E224">
        <v>31732715</v>
      </c>
      <c r="F224" t="s">
        <v>442</v>
      </c>
      <c r="G224" t="s">
        <v>443</v>
      </c>
      <c r="H224" s="3">
        <v>0</v>
      </c>
      <c r="I224" s="3">
        <v>0</v>
      </c>
      <c r="J224" s="3">
        <v>0</v>
      </c>
      <c r="K224" s="3">
        <v>37.69</v>
      </c>
      <c r="L224" s="3">
        <v>0</v>
      </c>
      <c r="M224" s="3">
        <v>0</v>
      </c>
      <c r="N224" s="3">
        <v>0</v>
      </c>
      <c r="O224" s="3">
        <v>4.8997000000000002</v>
      </c>
      <c r="P224" s="3">
        <v>42.589700000000001</v>
      </c>
      <c r="R224">
        <v>3</v>
      </c>
    </row>
    <row r="225" spans="1:18" x14ac:dyDescent="0.25">
      <c r="A225" t="s">
        <v>2060</v>
      </c>
      <c r="B225" s="89" t="s">
        <v>1937</v>
      </c>
      <c r="C225" t="s">
        <v>1</v>
      </c>
      <c r="D225" t="s">
        <v>0</v>
      </c>
      <c r="E225">
        <v>31732716</v>
      </c>
      <c r="F225" t="s">
        <v>442</v>
      </c>
      <c r="G225" t="s">
        <v>443</v>
      </c>
      <c r="H225" s="3">
        <v>0</v>
      </c>
      <c r="I225" s="3">
        <v>0</v>
      </c>
      <c r="J225" s="3">
        <v>0</v>
      </c>
      <c r="K225" s="3">
        <v>37.159999999999997</v>
      </c>
      <c r="L225" s="3">
        <v>0</v>
      </c>
      <c r="M225" s="3">
        <v>0</v>
      </c>
      <c r="N225" s="3">
        <v>0</v>
      </c>
      <c r="O225" s="3">
        <v>4.8308</v>
      </c>
      <c r="P225" s="3">
        <v>41.990799999999993</v>
      </c>
      <c r="R225">
        <v>3</v>
      </c>
    </row>
    <row r="226" spans="1:18" x14ac:dyDescent="0.25">
      <c r="A226" t="s">
        <v>2060</v>
      </c>
      <c r="B226" s="89" t="s">
        <v>1816</v>
      </c>
      <c r="C226" t="s">
        <v>1</v>
      </c>
      <c r="D226" t="s">
        <v>0</v>
      </c>
      <c r="E226">
        <v>563561</v>
      </c>
      <c r="F226" t="s">
        <v>444</v>
      </c>
      <c r="G226" t="s">
        <v>445</v>
      </c>
      <c r="H226" s="3">
        <v>0</v>
      </c>
      <c r="I226" s="3">
        <v>0</v>
      </c>
      <c r="J226" s="3">
        <v>0</v>
      </c>
      <c r="K226" s="3">
        <v>127.76</v>
      </c>
      <c r="L226" s="3">
        <v>0</v>
      </c>
      <c r="M226" s="3">
        <v>0</v>
      </c>
      <c r="N226" s="3">
        <v>0</v>
      </c>
      <c r="O226" s="3">
        <v>16.608800000000002</v>
      </c>
      <c r="P226" s="3">
        <v>144.36880000000002</v>
      </c>
      <c r="R226">
        <v>3</v>
      </c>
    </row>
    <row r="227" spans="1:18" x14ac:dyDescent="0.25">
      <c r="A227" t="s">
        <v>2060</v>
      </c>
      <c r="B227" s="89" t="s">
        <v>1816</v>
      </c>
      <c r="C227" t="s">
        <v>1</v>
      </c>
      <c r="D227" t="s">
        <v>0</v>
      </c>
      <c r="E227">
        <v>554157</v>
      </c>
      <c r="F227" t="s">
        <v>444</v>
      </c>
      <c r="G227" t="s">
        <v>445</v>
      </c>
      <c r="H227" s="3">
        <v>0</v>
      </c>
      <c r="I227" s="3">
        <v>0</v>
      </c>
      <c r="J227" s="3">
        <v>0</v>
      </c>
      <c r="K227" s="3">
        <v>51.39</v>
      </c>
      <c r="L227" s="3">
        <v>0</v>
      </c>
      <c r="M227" s="3">
        <v>0</v>
      </c>
      <c r="N227" s="3">
        <v>0</v>
      </c>
      <c r="O227" s="3">
        <v>6.6806999999999999</v>
      </c>
      <c r="P227" s="3">
        <v>58.070700000000002</v>
      </c>
      <c r="R227">
        <v>3</v>
      </c>
    </row>
    <row r="228" spans="1:18" x14ac:dyDescent="0.25">
      <c r="A228" t="s">
        <v>2060</v>
      </c>
      <c r="B228" s="89" t="s">
        <v>1816</v>
      </c>
      <c r="C228" t="s">
        <v>1</v>
      </c>
      <c r="D228" t="s">
        <v>0</v>
      </c>
      <c r="E228">
        <v>554170</v>
      </c>
      <c r="F228" t="s">
        <v>444</v>
      </c>
      <c r="G228" t="s">
        <v>445</v>
      </c>
      <c r="H228" s="3">
        <v>0</v>
      </c>
      <c r="I228" s="3">
        <v>0</v>
      </c>
      <c r="J228" s="3">
        <v>0</v>
      </c>
      <c r="K228" s="3">
        <v>239.02</v>
      </c>
      <c r="L228" s="3">
        <v>0</v>
      </c>
      <c r="M228" s="3">
        <v>0</v>
      </c>
      <c r="N228" s="3">
        <v>0</v>
      </c>
      <c r="O228" s="3">
        <v>31.072600000000001</v>
      </c>
      <c r="P228" s="3">
        <v>270.0926</v>
      </c>
      <c r="R228">
        <v>3</v>
      </c>
    </row>
    <row r="229" spans="1:18" x14ac:dyDescent="0.25">
      <c r="A229" t="s">
        <v>2060</v>
      </c>
      <c r="B229" s="89" t="s">
        <v>2061</v>
      </c>
      <c r="C229" t="s">
        <v>1</v>
      </c>
      <c r="D229" t="s">
        <v>0</v>
      </c>
      <c r="E229">
        <v>31762355</v>
      </c>
      <c r="F229" t="s">
        <v>442</v>
      </c>
      <c r="G229" t="s">
        <v>443</v>
      </c>
      <c r="H229" s="3">
        <v>0</v>
      </c>
      <c r="I229" s="3">
        <v>0</v>
      </c>
      <c r="J229" s="3">
        <v>0</v>
      </c>
      <c r="K229" s="3">
        <v>37.69</v>
      </c>
      <c r="L229" s="3">
        <v>0</v>
      </c>
      <c r="M229" s="3">
        <v>0</v>
      </c>
      <c r="N229" s="3">
        <v>0</v>
      </c>
      <c r="O229" s="3">
        <v>4.8997000000000002</v>
      </c>
      <c r="P229" s="3">
        <v>42.589700000000001</v>
      </c>
      <c r="R229">
        <v>3</v>
      </c>
    </row>
    <row r="230" spans="1:18" x14ac:dyDescent="0.25">
      <c r="A230" t="s">
        <v>2060</v>
      </c>
      <c r="B230" s="89" t="s">
        <v>2061</v>
      </c>
      <c r="C230" t="s">
        <v>1</v>
      </c>
      <c r="D230" t="s">
        <v>0</v>
      </c>
      <c r="E230">
        <v>31762356</v>
      </c>
      <c r="F230" t="s">
        <v>442</v>
      </c>
      <c r="G230" t="s">
        <v>443</v>
      </c>
      <c r="H230" s="3">
        <v>0</v>
      </c>
      <c r="I230" s="3">
        <v>0</v>
      </c>
      <c r="J230" s="3">
        <v>0</v>
      </c>
      <c r="K230" s="3">
        <v>37.159999999999997</v>
      </c>
      <c r="L230" s="3">
        <v>0</v>
      </c>
      <c r="M230" s="3">
        <v>0</v>
      </c>
      <c r="N230" s="3">
        <v>0</v>
      </c>
      <c r="O230" s="3">
        <v>4.8308</v>
      </c>
      <c r="P230" s="3">
        <v>41.990799999999993</v>
      </c>
      <c r="R230">
        <v>3</v>
      </c>
    </row>
    <row r="231" spans="1:18" x14ac:dyDescent="0.25">
      <c r="A231" t="s">
        <v>2060</v>
      </c>
      <c r="B231" s="89" t="s">
        <v>2062</v>
      </c>
      <c r="C231" t="s">
        <v>1</v>
      </c>
      <c r="D231" t="s">
        <v>0</v>
      </c>
      <c r="E231">
        <v>280</v>
      </c>
      <c r="F231" t="s">
        <v>468</v>
      </c>
      <c r="G231" t="s">
        <v>469</v>
      </c>
      <c r="H231" s="3">
        <v>0</v>
      </c>
      <c r="I231" s="3">
        <v>0</v>
      </c>
      <c r="J231" s="3">
        <v>0</v>
      </c>
      <c r="K231" s="3">
        <v>225</v>
      </c>
      <c r="L231" s="3">
        <v>0</v>
      </c>
      <c r="M231" s="3">
        <v>0</v>
      </c>
      <c r="N231" s="3">
        <v>0</v>
      </c>
      <c r="O231" s="3">
        <v>29.25</v>
      </c>
      <c r="P231" s="3">
        <v>254.25</v>
      </c>
      <c r="R231">
        <v>3</v>
      </c>
    </row>
    <row r="232" spans="1:18" x14ac:dyDescent="0.25">
      <c r="A232" t="s">
        <v>2060</v>
      </c>
      <c r="B232" s="89" t="s">
        <v>2063</v>
      </c>
      <c r="C232" t="s">
        <v>1</v>
      </c>
      <c r="D232" t="s">
        <v>0</v>
      </c>
      <c r="E232">
        <v>20</v>
      </c>
      <c r="F232" t="s">
        <v>397</v>
      </c>
      <c r="G232" t="s">
        <v>398</v>
      </c>
      <c r="H232" s="3">
        <v>0</v>
      </c>
      <c r="I232" s="3">
        <v>0</v>
      </c>
      <c r="J232" s="3">
        <v>0</v>
      </c>
      <c r="K232" s="3">
        <v>8.85</v>
      </c>
      <c r="L232" s="3">
        <v>0</v>
      </c>
      <c r="M232" s="3">
        <v>0</v>
      </c>
      <c r="N232" s="3">
        <v>0</v>
      </c>
      <c r="O232" s="3">
        <v>1.1505000000000001</v>
      </c>
      <c r="P232" s="3">
        <v>10.000499999999999</v>
      </c>
      <c r="R232">
        <v>3</v>
      </c>
    </row>
    <row r="233" spans="1:18" x14ac:dyDescent="0.25">
      <c r="A233" t="s">
        <v>2060</v>
      </c>
      <c r="B233" s="89" t="s">
        <v>2064</v>
      </c>
      <c r="C233" t="s">
        <v>1</v>
      </c>
      <c r="D233" t="s">
        <v>0</v>
      </c>
      <c r="E233">
        <v>205</v>
      </c>
      <c r="F233" t="s">
        <v>2065</v>
      </c>
      <c r="G233" t="s">
        <v>2066</v>
      </c>
      <c r="H233" s="3">
        <v>0</v>
      </c>
      <c r="I233" s="3">
        <v>0</v>
      </c>
      <c r="J233" s="3">
        <v>0</v>
      </c>
      <c r="K233" s="3">
        <v>30</v>
      </c>
      <c r="L233" s="3">
        <v>0</v>
      </c>
      <c r="M233" s="3">
        <v>0</v>
      </c>
      <c r="N233" s="3">
        <v>0</v>
      </c>
      <c r="O233" s="3">
        <v>3.9000000000000004</v>
      </c>
      <c r="P233" s="3">
        <v>33.9</v>
      </c>
      <c r="R233">
        <v>3</v>
      </c>
    </row>
    <row r="234" spans="1:18" x14ac:dyDescent="0.25">
      <c r="A234" t="s">
        <v>2060</v>
      </c>
      <c r="B234" s="89" t="s">
        <v>2067</v>
      </c>
      <c r="C234" t="s">
        <v>1</v>
      </c>
      <c r="D234" t="s">
        <v>0</v>
      </c>
      <c r="E234">
        <v>108</v>
      </c>
      <c r="F234" t="s">
        <v>421</v>
      </c>
      <c r="G234" t="s">
        <v>422</v>
      </c>
      <c r="H234" s="3">
        <v>0</v>
      </c>
      <c r="I234" s="3">
        <v>0</v>
      </c>
      <c r="J234" s="3">
        <v>0</v>
      </c>
      <c r="K234" s="3">
        <v>7.08</v>
      </c>
      <c r="L234" s="3">
        <v>0</v>
      </c>
      <c r="M234" s="3">
        <v>0</v>
      </c>
      <c r="N234" s="3">
        <v>0</v>
      </c>
      <c r="O234" s="3">
        <v>0.9204</v>
      </c>
      <c r="P234" s="3">
        <v>8.0004000000000008</v>
      </c>
      <c r="R234">
        <v>3</v>
      </c>
    </row>
    <row r="235" spans="1:18" x14ac:dyDescent="0.25">
      <c r="A235" t="s">
        <v>2060</v>
      </c>
      <c r="B235" s="89" t="s">
        <v>2067</v>
      </c>
      <c r="C235" t="s">
        <v>1</v>
      </c>
      <c r="D235" t="s">
        <v>0</v>
      </c>
      <c r="E235">
        <v>533548</v>
      </c>
      <c r="F235" t="s">
        <v>1304</v>
      </c>
      <c r="G235" t="s">
        <v>1306</v>
      </c>
      <c r="H235" s="3">
        <v>1.38</v>
      </c>
      <c r="I235" s="3">
        <v>0</v>
      </c>
      <c r="J235" s="3">
        <v>0</v>
      </c>
      <c r="K235" s="3">
        <v>16.48</v>
      </c>
      <c r="L235" s="3">
        <v>0</v>
      </c>
      <c r="M235" s="3">
        <v>0</v>
      </c>
      <c r="N235" s="3">
        <v>0</v>
      </c>
      <c r="O235" s="3">
        <v>2.1424000000000003</v>
      </c>
      <c r="P235" s="3">
        <v>20.002400000000002</v>
      </c>
      <c r="R235">
        <v>3</v>
      </c>
    </row>
    <row r="236" spans="1:18" x14ac:dyDescent="0.25">
      <c r="A236" t="s">
        <v>2060</v>
      </c>
      <c r="B236" s="89" t="s">
        <v>2068</v>
      </c>
      <c r="C236" t="s">
        <v>1</v>
      </c>
      <c r="D236" t="s">
        <v>0</v>
      </c>
      <c r="E236">
        <v>297</v>
      </c>
      <c r="F236" t="s">
        <v>2058</v>
      </c>
      <c r="G236" t="s">
        <v>2059</v>
      </c>
      <c r="H236" s="3">
        <v>0</v>
      </c>
      <c r="I236" s="3">
        <v>0</v>
      </c>
      <c r="J236" s="3">
        <v>0</v>
      </c>
      <c r="K236" s="3">
        <v>40</v>
      </c>
      <c r="L236" s="3">
        <v>0</v>
      </c>
      <c r="M236" s="3">
        <v>0</v>
      </c>
      <c r="N236" s="3">
        <v>0</v>
      </c>
      <c r="O236" s="3">
        <v>5.2</v>
      </c>
      <c r="P236" s="3">
        <v>45.2</v>
      </c>
      <c r="R236">
        <v>3</v>
      </c>
    </row>
    <row r="237" spans="1:18" x14ac:dyDescent="0.25">
      <c r="A237" t="s">
        <v>2060</v>
      </c>
      <c r="B237" s="89" t="s">
        <v>2068</v>
      </c>
      <c r="C237" t="s">
        <v>1</v>
      </c>
      <c r="D237" t="s">
        <v>0</v>
      </c>
      <c r="E237">
        <v>1433</v>
      </c>
      <c r="F237" t="s">
        <v>416</v>
      </c>
      <c r="G237" t="s">
        <v>417</v>
      </c>
      <c r="H237" s="3">
        <v>0</v>
      </c>
      <c r="I237" s="3">
        <v>0</v>
      </c>
      <c r="J237" s="3">
        <v>0</v>
      </c>
      <c r="K237" s="3">
        <v>65.709999999999994</v>
      </c>
      <c r="L237" s="3">
        <v>0</v>
      </c>
      <c r="M237" s="3">
        <v>0</v>
      </c>
      <c r="N237" s="3">
        <v>0</v>
      </c>
      <c r="O237" s="3">
        <v>8.5422999999999991</v>
      </c>
      <c r="P237" s="3">
        <v>74.252299999999991</v>
      </c>
      <c r="R237">
        <v>3</v>
      </c>
    </row>
    <row r="238" spans="1:18" x14ac:dyDescent="0.25">
      <c r="A238" t="s">
        <v>2060</v>
      </c>
      <c r="B238" s="89" t="s">
        <v>2068</v>
      </c>
      <c r="C238" t="s">
        <v>1</v>
      </c>
      <c r="D238" t="s">
        <v>0</v>
      </c>
      <c r="E238">
        <v>16862</v>
      </c>
      <c r="F238" t="s">
        <v>431</v>
      </c>
      <c r="G238" t="s">
        <v>432</v>
      </c>
      <c r="H238" s="3">
        <v>0</v>
      </c>
      <c r="I238" s="3">
        <v>0</v>
      </c>
      <c r="J238" s="3">
        <v>0</v>
      </c>
      <c r="K238" s="3">
        <v>7.86</v>
      </c>
      <c r="L238" s="3">
        <v>0</v>
      </c>
      <c r="M238" s="3">
        <v>0</v>
      </c>
      <c r="N238" s="3">
        <v>0</v>
      </c>
      <c r="O238" s="3">
        <v>1.0218</v>
      </c>
      <c r="P238" s="3">
        <v>8.8818000000000001</v>
      </c>
      <c r="R238">
        <v>3</v>
      </c>
    </row>
    <row r="239" spans="1:18" x14ac:dyDescent="0.25">
      <c r="A239" t="s">
        <v>2060</v>
      </c>
      <c r="B239" s="89" t="s">
        <v>2068</v>
      </c>
      <c r="C239" t="s">
        <v>1</v>
      </c>
      <c r="D239" t="s">
        <v>0</v>
      </c>
      <c r="E239">
        <v>1996</v>
      </c>
      <c r="F239" t="s">
        <v>1302</v>
      </c>
      <c r="G239" t="s">
        <v>1303</v>
      </c>
      <c r="H239" s="3">
        <v>1.08</v>
      </c>
      <c r="I239" s="3">
        <v>0</v>
      </c>
      <c r="J239" s="3">
        <v>0</v>
      </c>
      <c r="K239" s="3">
        <v>12.32</v>
      </c>
      <c r="L239" s="3">
        <v>0</v>
      </c>
      <c r="M239" s="3">
        <v>0</v>
      </c>
      <c r="N239" s="3">
        <v>0</v>
      </c>
      <c r="O239" s="3">
        <v>1.6016000000000001</v>
      </c>
      <c r="P239" s="3">
        <v>15.0016</v>
      </c>
      <c r="R239">
        <v>3</v>
      </c>
    </row>
    <row r="240" spans="1:18" x14ac:dyDescent="0.25">
      <c r="A240" t="s">
        <v>2060</v>
      </c>
      <c r="B240" s="89" t="s">
        <v>2069</v>
      </c>
      <c r="C240" t="s">
        <v>1</v>
      </c>
      <c r="D240" t="s">
        <v>0</v>
      </c>
      <c r="E240">
        <v>14015</v>
      </c>
      <c r="F240" t="s">
        <v>667</v>
      </c>
      <c r="G240" t="s">
        <v>668</v>
      </c>
      <c r="H240" s="3">
        <v>0</v>
      </c>
      <c r="I240" s="3">
        <v>0</v>
      </c>
      <c r="J240" s="3">
        <v>0</v>
      </c>
      <c r="K240" s="3">
        <v>4</v>
      </c>
      <c r="L240" s="3">
        <v>0</v>
      </c>
      <c r="M240" s="3">
        <v>0</v>
      </c>
      <c r="N240" s="3">
        <v>0</v>
      </c>
      <c r="O240" s="3">
        <v>0.52</v>
      </c>
      <c r="P240" s="3">
        <v>4.5199999999999996</v>
      </c>
      <c r="R240">
        <v>3</v>
      </c>
    </row>
    <row r="241" spans="1:18" x14ac:dyDescent="0.25">
      <c r="A241" t="s">
        <v>2060</v>
      </c>
      <c r="B241" s="89" t="s">
        <v>2069</v>
      </c>
      <c r="C241" t="s">
        <v>1</v>
      </c>
      <c r="D241" t="s">
        <v>0</v>
      </c>
      <c r="E241">
        <v>16941</v>
      </c>
      <c r="F241" t="s">
        <v>431</v>
      </c>
      <c r="G241" t="s">
        <v>432</v>
      </c>
      <c r="H241" s="3">
        <v>0</v>
      </c>
      <c r="I241" s="3">
        <v>0</v>
      </c>
      <c r="J241" s="3">
        <v>0</v>
      </c>
      <c r="K241" s="3">
        <v>16.22</v>
      </c>
      <c r="L241" s="3">
        <v>0</v>
      </c>
      <c r="M241" s="3">
        <v>0</v>
      </c>
      <c r="N241" s="3">
        <v>0</v>
      </c>
      <c r="O241" s="3">
        <v>2.1086</v>
      </c>
      <c r="P241" s="3">
        <v>18.328599999999998</v>
      </c>
      <c r="R241">
        <v>3</v>
      </c>
    </row>
    <row r="242" spans="1:18" x14ac:dyDescent="0.25">
      <c r="A242" t="s">
        <v>2060</v>
      </c>
      <c r="B242" s="89" t="s">
        <v>2069</v>
      </c>
      <c r="C242" t="s">
        <v>1</v>
      </c>
      <c r="D242" t="s">
        <v>0</v>
      </c>
      <c r="E242">
        <v>1726</v>
      </c>
      <c r="F242" t="s">
        <v>405</v>
      </c>
      <c r="G242" t="s">
        <v>406</v>
      </c>
      <c r="H242" s="3">
        <v>0</v>
      </c>
      <c r="I242" s="3">
        <v>0</v>
      </c>
      <c r="J242" s="3">
        <v>0</v>
      </c>
      <c r="K242" s="3">
        <v>5.66</v>
      </c>
      <c r="L242" s="3">
        <v>0</v>
      </c>
      <c r="M242" s="3">
        <v>0</v>
      </c>
      <c r="N242" s="3">
        <v>0</v>
      </c>
      <c r="O242" s="3">
        <v>0.73580000000000001</v>
      </c>
      <c r="P242" s="3">
        <v>6.3958000000000004</v>
      </c>
      <c r="R242">
        <v>3</v>
      </c>
    </row>
    <row r="243" spans="1:18" x14ac:dyDescent="0.25">
      <c r="A243" t="s">
        <v>2060</v>
      </c>
      <c r="B243" s="89" t="s">
        <v>2069</v>
      </c>
      <c r="C243" t="s">
        <v>1</v>
      </c>
      <c r="D243" t="s">
        <v>0</v>
      </c>
      <c r="E243">
        <v>3808</v>
      </c>
      <c r="F243" t="s">
        <v>1304</v>
      </c>
      <c r="G243" t="s">
        <v>1306</v>
      </c>
      <c r="H243" s="3">
        <v>1.47</v>
      </c>
      <c r="I243" s="3">
        <v>0</v>
      </c>
      <c r="J243" s="3">
        <v>0</v>
      </c>
      <c r="K243" s="3">
        <v>16.399999999999999</v>
      </c>
      <c r="L243" s="3">
        <v>0</v>
      </c>
      <c r="M243" s="3">
        <v>0</v>
      </c>
      <c r="N243" s="3">
        <v>0</v>
      </c>
      <c r="O243" s="3">
        <v>2.1319999999999997</v>
      </c>
      <c r="P243" s="3">
        <v>20.001999999999995</v>
      </c>
      <c r="R243">
        <v>3</v>
      </c>
    </row>
    <row r="244" spans="1:18" x14ac:dyDescent="0.25">
      <c r="A244" t="s">
        <v>2060</v>
      </c>
      <c r="B244" s="89" t="s">
        <v>2069</v>
      </c>
      <c r="C244" t="s">
        <v>1</v>
      </c>
      <c r="D244" t="s">
        <v>0</v>
      </c>
      <c r="E244">
        <v>23419</v>
      </c>
      <c r="F244" t="s">
        <v>419</v>
      </c>
      <c r="G244" t="s">
        <v>420</v>
      </c>
      <c r="H244" s="3">
        <v>0</v>
      </c>
      <c r="I244" s="3">
        <v>0</v>
      </c>
      <c r="J244" s="3">
        <v>0</v>
      </c>
      <c r="K244" s="3">
        <v>44.1</v>
      </c>
      <c r="L244" s="3">
        <v>0</v>
      </c>
      <c r="M244" s="3">
        <v>0</v>
      </c>
      <c r="N244" s="3">
        <v>0</v>
      </c>
      <c r="O244" s="3">
        <v>5.7330000000000005</v>
      </c>
      <c r="P244" s="3">
        <v>49.832999999999998</v>
      </c>
      <c r="R244">
        <v>3</v>
      </c>
    </row>
    <row r="245" spans="1:18" x14ac:dyDescent="0.25">
      <c r="A245" t="s">
        <v>2060</v>
      </c>
      <c r="B245" s="89" t="s">
        <v>2069</v>
      </c>
      <c r="C245" t="s">
        <v>1</v>
      </c>
      <c r="D245" t="s">
        <v>0</v>
      </c>
      <c r="E245">
        <v>3809</v>
      </c>
      <c r="F245" t="s">
        <v>1304</v>
      </c>
      <c r="G245" t="s">
        <v>1306</v>
      </c>
      <c r="H245" s="3">
        <v>0.22</v>
      </c>
      <c r="I245" s="3">
        <v>0</v>
      </c>
      <c r="J245" s="3">
        <v>0</v>
      </c>
      <c r="K245" s="3">
        <v>2.46</v>
      </c>
      <c r="L245" s="3">
        <v>0</v>
      </c>
      <c r="M245" s="3">
        <v>0</v>
      </c>
      <c r="N245" s="3">
        <v>0</v>
      </c>
      <c r="O245" s="3">
        <v>0.31980000000000003</v>
      </c>
      <c r="P245" s="3">
        <v>2.9998</v>
      </c>
      <c r="R245">
        <v>3</v>
      </c>
    </row>
    <row r="246" spans="1:18" x14ac:dyDescent="0.25">
      <c r="A246" t="s">
        <v>2060</v>
      </c>
      <c r="B246" s="89" t="s">
        <v>2070</v>
      </c>
      <c r="C246" t="s">
        <v>1</v>
      </c>
      <c r="D246" t="s">
        <v>0</v>
      </c>
      <c r="E246">
        <v>23459</v>
      </c>
      <c r="F246" t="s">
        <v>419</v>
      </c>
      <c r="G246" t="s">
        <v>420</v>
      </c>
      <c r="H246" s="3">
        <v>0</v>
      </c>
      <c r="I246" s="3">
        <v>0</v>
      </c>
      <c r="J246" s="3">
        <v>0</v>
      </c>
      <c r="K246" s="3">
        <v>43</v>
      </c>
      <c r="L246" s="3">
        <v>0</v>
      </c>
      <c r="M246" s="3">
        <v>0</v>
      </c>
      <c r="N246" s="3">
        <v>0</v>
      </c>
      <c r="O246" s="3">
        <v>5.59</v>
      </c>
      <c r="P246" s="3">
        <v>48.59</v>
      </c>
      <c r="R246">
        <v>3</v>
      </c>
    </row>
    <row r="247" spans="1:18" x14ac:dyDescent="0.25">
      <c r="A247" t="s">
        <v>2060</v>
      </c>
      <c r="B247" s="89" t="s">
        <v>2070</v>
      </c>
      <c r="C247" t="s">
        <v>1</v>
      </c>
      <c r="D247" t="s">
        <v>0</v>
      </c>
      <c r="E247">
        <v>1108521</v>
      </c>
      <c r="F247" t="s">
        <v>1304</v>
      </c>
      <c r="G247" t="s">
        <v>1306</v>
      </c>
      <c r="H247" s="3">
        <v>0.73</v>
      </c>
      <c r="I247" s="3">
        <v>0</v>
      </c>
      <c r="J247" s="3">
        <v>0</v>
      </c>
      <c r="K247" s="3">
        <v>8.1999999999999993</v>
      </c>
      <c r="L247" s="3">
        <v>0</v>
      </c>
      <c r="M247" s="3">
        <v>0</v>
      </c>
      <c r="N247" s="3">
        <v>0</v>
      </c>
      <c r="O247" s="3">
        <v>1.0659999999999998</v>
      </c>
      <c r="P247" s="3">
        <v>9.9959999999999987</v>
      </c>
      <c r="R247">
        <v>3</v>
      </c>
    </row>
    <row r="248" spans="1:18" x14ac:dyDescent="0.25">
      <c r="A248" t="s">
        <v>2060</v>
      </c>
      <c r="B248" s="89" t="s">
        <v>2071</v>
      </c>
      <c r="C248" t="s">
        <v>1</v>
      </c>
      <c r="D248" t="s">
        <v>0</v>
      </c>
      <c r="E248">
        <v>3838</v>
      </c>
      <c r="F248" t="s">
        <v>634</v>
      </c>
      <c r="G248" t="s">
        <v>635</v>
      </c>
      <c r="H248" s="3">
        <v>0.3</v>
      </c>
      <c r="I248" s="3">
        <v>0</v>
      </c>
      <c r="J248" s="3">
        <v>0</v>
      </c>
      <c r="K248" s="3">
        <v>3.28</v>
      </c>
      <c r="L248" s="3">
        <v>0</v>
      </c>
      <c r="M248" s="3">
        <v>0</v>
      </c>
      <c r="N248" s="3">
        <v>0</v>
      </c>
      <c r="O248" s="3">
        <v>0.4264</v>
      </c>
      <c r="P248" s="3">
        <v>4.0063999999999993</v>
      </c>
      <c r="R248">
        <v>3</v>
      </c>
    </row>
    <row r="249" spans="1:18" x14ac:dyDescent="0.25">
      <c r="A249" t="s">
        <v>2060</v>
      </c>
      <c r="B249" s="89" t="s">
        <v>2071</v>
      </c>
      <c r="C249" t="s">
        <v>1</v>
      </c>
      <c r="D249" t="s">
        <v>0</v>
      </c>
      <c r="E249">
        <v>114</v>
      </c>
      <c r="F249" t="s">
        <v>421</v>
      </c>
      <c r="G249" t="s">
        <v>422</v>
      </c>
      <c r="H249" s="3">
        <v>0</v>
      </c>
      <c r="I249" s="3">
        <v>0</v>
      </c>
      <c r="J249" s="3">
        <v>0</v>
      </c>
      <c r="K249" s="3">
        <v>8.01</v>
      </c>
      <c r="L249" s="3">
        <v>0</v>
      </c>
      <c r="M249" s="3">
        <v>0</v>
      </c>
      <c r="N249" s="3">
        <v>0</v>
      </c>
      <c r="O249" s="3">
        <v>1.0413000000000001</v>
      </c>
      <c r="P249" s="3">
        <v>9.0512999999999995</v>
      </c>
      <c r="R249">
        <v>3</v>
      </c>
    </row>
    <row r="250" spans="1:18" x14ac:dyDescent="0.25">
      <c r="A250" t="s">
        <v>2060</v>
      </c>
      <c r="B250" s="89" t="s">
        <v>2071</v>
      </c>
      <c r="C250" t="s">
        <v>1</v>
      </c>
      <c r="D250" t="s">
        <v>0</v>
      </c>
      <c r="E250">
        <v>6396</v>
      </c>
      <c r="F250" t="s">
        <v>436</v>
      </c>
      <c r="G250" t="s">
        <v>437</v>
      </c>
      <c r="H250" s="3">
        <v>0</v>
      </c>
      <c r="I250" s="3">
        <v>0</v>
      </c>
      <c r="J250" s="3">
        <v>0</v>
      </c>
      <c r="K250" s="3">
        <v>254.5</v>
      </c>
      <c r="L250" s="3">
        <v>0</v>
      </c>
      <c r="M250" s="3">
        <v>0</v>
      </c>
      <c r="N250" s="3">
        <v>0</v>
      </c>
      <c r="O250" s="3">
        <v>33.085000000000001</v>
      </c>
      <c r="P250" s="3">
        <v>287.58499999999998</v>
      </c>
      <c r="R250">
        <v>3</v>
      </c>
    </row>
    <row r="251" spans="1:18" x14ac:dyDescent="0.25">
      <c r="A251" t="s">
        <v>2060</v>
      </c>
      <c r="B251" s="89" t="s">
        <v>2071</v>
      </c>
      <c r="C251" t="s">
        <v>1</v>
      </c>
      <c r="D251" t="s">
        <v>0</v>
      </c>
      <c r="E251">
        <v>23482</v>
      </c>
      <c r="F251" t="s">
        <v>419</v>
      </c>
      <c r="G251" t="s">
        <v>420</v>
      </c>
      <c r="H251" s="3">
        <v>0</v>
      </c>
      <c r="I251" s="3">
        <v>0</v>
      </c>
      <c r="J251" s="3">
        <v>0</v>
      </c>
      <c r="K251" s="3">
        <v>88.05</v>
      </c>
      <c r="L251" s="3">
        <v>0</v>
      </c>
      <c r="M251" s="3">
        <v>0</v>
      </c>
      <c r="N251" s="3">
        <v>0</v>
      </c>
      <c r="O251" s="3">
        <v>11.4465</v>
      </c>
      <c r="P251" s="3">
        <v>99.496499999999997</v>
      </c>
      <c r="R251">
        <v>3</v>
      </c>
    </row>
    <row r="252" spans="1:18" x14ac:dyDescent="0.25">
      <c r="A252" t="s">
        <v>2060</v>
      </c>
      <c r="B252" s="89" t="s">
        <v>2071</v>
      </c>
      <c r="C252" t="s">
        <v>1</v>
      </c>
      <c r="D252" t="s">
        <v>0</v>
      </c>
      <c r="E252">
        <v>168</v>
      </c>
      <c r="F252" t="s">
        <v>407</v>
      </c>
      <c r="G252" t="s">
        <v>408</v>
      </c>
      <c r="H252" s="3">
        <v>0</v>
      </c>
      <c r="I252" s="3">
        <v>0</v>
      </c>
      <c r="J252" s="3">
        <v>0</v>
      </c>
      <c r="K252" s="3">
        <v>7.96</v>
      </c>
      <c r="L252" s="3">
        <v>0</v>
      </c>
      <c r="M252" s="3">
        <v>0</v>
      </c>
      <c r="N252" s="3">
        <v>0</v>
      </c>
      <c r="O252" s="3">
        <v>1.0347999999999999</v>
      </c>
      <c r="P252" s="3">
        <v>8.9947999999999997</v>
      </c>
      <c r="R252">
        <v>3</v>
      </c>
    </row>
    <row r="253" spans="1:18" x14ac:dyDescent="0.25">
      <c r="A253" t="s">
        <v>2060</v>
      </c>
      <c r="B253" s="89" t="s">
        <v>2072</v>
      </c>
      <c r="C253" t="s">
        <v>1</v>
      </c>
      <c r="D253" t="s">
        <v>0</v>
      </c>
      <c r="E253">
        <v>2086</v>
      </c>
      <c r="F253" t="s">
        <v>1302</v>
      </c>
      <c r="G253" t="s">
        <v>1303</v>
      </c>
      <c r="H253" s="3">
        <v>0.36</v>
      </c>
      <c r="I253" s="3">
        <v>0</v>
      </c>
      <c r="J253" s="3">
        <v>0</v>
      </c>
      <c r="K253" s="3">
        <v>4.1100000000000003</v>
      </c>
      <c r="L253" s="3">
        <v>0</v>
      </c>
      <c r="M253" s="3">
        <v>0</v>
      </c>
      <c r="N253" s="3">
        <v>0</v>
      </c>
      <c r="O253" s="3">
        <v>0.53430000000000011</v>
      </c>
      <c r="P253" s="3">
        <v>5.0043000000000006</v>
      </c>
      <c r="R253">
        <v>3</v>
      </c>
    </row>
    <row r="254" spans="1:18" x14ac:dyDescent="0.25">
      <c r="A254" t="s">
        <v>2060</v>
      </c>
      <c r="B254" s="89" t="s">
        <v>2072</v>
      </c>
      <c r="C254" t="s">
        <v>1</v>
      </c>
      <c r="D254" t="s">
        <v>0</v>
      </c>
      <c r="E254">
        <v>10012</v>
      </c>
      <c r="F254" t="s">
        <v>634</v>
      </c>
      <c r="G254" t="s">
        <v>635</v>
      </c>
      <c r="H254" s="3">
        <v>0.72</v>
      </c>
      <c r="I254" s="3">
        <v>0</v>
      </c>
      <c r="J254" s="3">
        <v>0</v>
      </c>
      <c r="K254" s="3">
        <v>8.2100000000000009</v>
      </c>
      <c r="L254" s="3">
        <v>0</v>
      </c>
      <c r="M254" s="3">
        <v>0</v>
      </c>
      <c r="N254" s="3">
        <v>0</v>
      </c>
      <c r="O254" s="3">
        <v>1.0673000000000001</v>
      </c>
      <c r="P254" s="3">
        <v>9.997300000000001</v>
      </c>
      <c r="R254">
        <v>3</v>
      </c>
    </row>
    <row r="255" spans="1:18" x14ac:dyDescent="0.25">
      <c r="A255" t="s">
        <v>2060</v>
      </c>
      <c r="B255" s="89" t="s">
        <v>2072</v>
      </c>
      <c r="C255" t="s">
        <v>1</v>
      </c>
      <c r="D255" t="s">
        <v>0</v>
      </c>
      <c r="E255">
        <v>23543</v>
      </c>
      <c r="F255" t="s">
        <v>419</v>
      </c>
      <c r="G255" t="s">
        <v>420</v>
      </c>
      <c r="H255" s="3">
        <v>0</v>
      </c>
      <c r="I255" s="3">
        <v>0</v>
      </c>
      <c r="J255" s="3">
        <v>0</v>
      </c>
      <c r="K255" s="3">
        <v>11.25</v>
      </c>
      <c r="L255" s="3">
        <v>0</v>
      </c>
      <c r="M255" s="3">
        <v>0</v>
      </c>
      <c r="N255" s="3">
        <v>0</v>
      </c>
      <c r="O255" s="3">
        <v>1.4625000000000001</v>
      </c>
      <c r="P255" s="3">
        <v>12.7125</v>
      </c>
      <c r="R255">
        <v>3</v>
      </c>
    </row>
    <row r="256" spans="1:18" x14ac:dyDescent="0.25">
      <c r="A256" t="s">
        <v>2060</v>
      </c>
      <c r="B256" s="89" t="s">
        <v>2072</v>
      </c>
      <c r="C256" t="s">
        <v>1</v>
      </c>
      <c r="D256" t="s">
        <v>0</v>
      </c>
      <c r="E256">
        <v>23531</v>
      </c>
      <c r="F256" t="s">
        <v>419</v>
      </c>
      <c r="G256" t="s">
        <v>420</v>
      </c>
      <c r="H256" s="3">
        <v>0</v>
      </c>
      <c r="I256" s="3">
        <v>0</v>
      </c>
      <c r="J256" s="3">
        <v>0</v>
      </c>
      <c r="K256" s="3">
        <v>90.8</v>
      </c>
      <c r="L256" s="3">
        <v>0</v>
      </c>
      <c r="M256" s="3">
        <v>0</v>
      </c>
      <c r="N256" s="3">
        <v>0</v>
      </c>
      <c r="O256" s="3">
        <v>11.804</v>
      </c>
      <c r="P256" s="3">
        <v>102.604</v>
      </c>
      <c r="R256">
        <v>3</v>
      </c>
    </row>
    <row r="257" spans="1:18" x14ac:dyDescent="0.25">
      <c r="A257" t="s">
        <v>2060</v>
      </c>
      <c r="B257" s="89" t="s">
        <v>2072</v>
      </c>
      <c r="C257" t="s">
        <v>1</v>
      </c>
      <c r="D257" t="s">
        <v>0</v>
      </c>
      <c r="E257">
        <v>5980</v>
      </c>
      <c r="F257" t="s">
        <v>412</v>
      </c>
      <c r="G257" t="s">
        <v>413</v>
      </c>
      <c r="H257" s="3">
        <v>0</v>
      </c>
      <c r="I257" s="3">
        <v>0</v>
      </c>
      <c r="J257" s="3">
        <v>0</v>
      </c>
      <c r="K257" s="3">
        <v>228.76</v>
      </c>
      <c r="L257" s="3">
        <v>0</v>
      </c>
      <c r="M257" s="3">
        <v>0</v>
      </c>
      <c r="N257" s="3">
        <v>0</v>
      </c>
      <c r="O257" s="3">
        <v>29.738800000000001</v>
      </c>
      <c r="P257" s="3">
        <v>258.49880000000002</v>
      </c>
      <c r="R257">
        <v>3</v>
      </c>
    </row>
    <row r="258" spans="1:18" x14ac:dyDescent="0.25">
      <c r="A258" t="s">
        <v>2060</v>
      </c>
      <c r="B258" s="89" t="s">
        <v>2072</v>
      </c>
      <c r="C258" t="s">
        <v>1</v>
      </c>
      <c r="D258" t="s">
        <v>0</v>
      </c>
      <c r="E258">
        <v>1742</v>
      </c>
      <c r="F258" t="s">
        <v>405</v>
      </c>
      <c r="G258" t="s">
        <v>406</v>
      </c>
      <c r="H258" s="3">
        <v>0</v>
      </c>
      <c r="I258" s="3">
        <v>0</v>
      </c>
      <c r="J258" s="3">
        <v>0</v>
      </c>
      <c r="K258" s="3">
        <v>7.08</v>
      </c>
      <c r="L258" s="3">
        <v>0</v>
      </c>
      <c r="M258" s="3">
        <v>0</v>
      </c>
      <c r="N258" s="3">
        <v>0</v>
      </c>
      <c r="O258" s="3">
        <v>0.9204</v>
      </c>
      <c r="P258" s="3">
        <v>8.0004000000000008</v>
      </c>
      <c r="R258">
        <v>3</v>
      </c>
    </row>
    <row r="259" spans="1:18" x14ac:dyDescent="0.25">
      <c r="A259" t="s">
        <v>2060</v>
      </c>
      <c r="B259" s="89" t="s">
        <v>2073</v>
      </c>
      <c r="C259" t="s">
        <v>1</v>
      </c>
      <c r="D259" t="s">
        <v>0</v>
      </c>
      <c r="E259">
        <v>7301</v>
      </c>
      <c r="F259" t="s">
        <v>427</v>
      </c>
      <c r="G259" t="s">
        <v>428</v>
      </c>
      <c r="H259" s="3">
        <v>0</v>
      </c>
      <c r="I259" s="3">
        <v>0</v>
      </c>
      <c r="J259" s="3">
        <v>0</v>
      </c>
      <c r="K259" s="3">
        <v>39.24</v>
      </c>
      <c r="L259" s="3">
        <v>0</v>
      </c>
      <c r="M259" s="3">
        <v>0</v>
      </c>
      <c r="N259" s="3">
        <v>0</v>
      </c>
      <c r="O259" s="3">
        <v>5.1012000000000004</v>
      </c>
      <c r="P259" s="3">
        <v>44.341200000000001</v>
      </c>
      <c r="R259">
        <v>3</v>
      </c>
    </row>
    <row r="260" spans="1:18" x14ac:dyDescent="0.25">
      <c r="A260" t="s">
        <v>2060</v>
      </c>
      <c r="B260" s="89" t="s">
        <v>2073</v>
      </c>
      <c r="C260" t="s">
        <v>1</v>
      </c>
      <c r="D260" t="s">
        <v>0</v>
      </c>
      <c r="E260">
        <v>23546</v>
      </c>
      <c r="F260" t="s">
        <v>419</v>
      </c>
      <c r="G260" t="s">
        <v>420</v>
      </c>
      <c r="H260" s="3">
        <v>0</v>
      </c>
      <c r="I260" s="3">
        <v>0</v>
      </c>
      <c r="J260" s="3">
        <v>0</v>
      </c>
      <c r="K260" s="3">
        <v>75.599999999999994</v>
      </c>
      <c r="L260" s="3">
        <v>0</v>
      </c>
      <c r="M260" s="3">
        <v>0</v>
      </c>
      <c r="N260" s="3">
        <v>0</v>
      </c>
      <c r="O260" s="3">
        <v>9.8279999999999994</v>
      </c>
      <c r="P260" s="3">
        <v>85.427999999999997</v>
      </c>
      <c r="R260">
        <v>3</v>
      </c>
    </row>
    <row r="261" spans="1:18" x14ac:dyDescent="0.25">
      <c r="A261" t="s">
        <v>2060</v>
      </c>
      <c r="B261" s="89" t="s">
        <v>2074</v>
      </c>
      <c r="C261" t="s">
        <v>1</v>
      </c>
      <c r="D261" t="s">
        <v>0</v>
      </c>
      <c r="E261">
        <v>23564</v>
      </c>
      <c r="F261" t="s">
        <v>419</v>
      </c>
      <c r="G261" t="s">
        <v>420</v>
      </c>
      <c r="H261" s="3">
        <v>0</v>
      </c>
      <c r="I261" s="3">
        <v>0</v>
      </c>
      <c r="J261" s="3">
        <v>0</v>
      </c>
      <c r="K261" s="3">
        <v>56.1</v>
      </c>
      <c r="L261" s="3">
        <v>0</v>
      </c>
      <c r="M261" s="3">
        <v>0</v>
      </c>
      <c r="N261" s="3">
        <v>0</v>
      </c>
      <c r="O261" s="3">
        <v>7.2930000000000001</v>
      </c>
      <c r="P261" s="3">
        <v>63.393000000000001</v>
      </c>
      <c r="R261">
        <v>3</v>
      </c>
    </row>
    <row r="262" spans="1:18" x14ac:dyDescent="0.25">
      <c r="A262" t="s">
        <v>2060</v>
      </c>
      <c r="B262" s="89" t="s">
        <v>2074</v>
      </c>
      <c r="C262" t="s">
        <v>1</v>
      </c>
      <c r="D262" t="s">
        <v>0</v>
      </c>
      <c r="E262">
        <v>3602346</v>
      </c>
      <c r="F262" t="s">
        <v>425</v>
      </c>
      <c r="G262" t="s">
        <v>426</v>
      </c>
      <c r="H262" s="3">
        <v>0</v>
      </c>
      <c r="I262" s="3">
        <v>0</v>
      </c>
      <c r="J262" s="3">
        <v>0</v>
      </c>
      <c r="K262" s="3">
        <v>64.599999999999994</v>
      </c>
      <c r="L262" s="3">
        <v>0</v>
      </c>
      <c r="M262" s="3">
        <v>0</v>
      </c>
      <c r="N262" s="3">
        <v>0</v>
      </c>
      <c r="O262" s="3">
        <v>8.3979999999999997</v>
      </c>
      <c r="P262" s="3">
        <v>72.99799999999999</v>
      </c>
      <c r="R262">
        <v>3</v>
      </c>
    </row>
    <row r="263" spans="1:18" x14ac:dyDescent="0.25">
      <c r="A263" t="s">
        <v>2060</v>
      </c>
      <c r="B263" s="89" t="s">
        <v>2074</v>
      </c>
      <c r="C263" t="s">
        <v>1</v>
      </c>
      <c r="D263" t="s">
        <v>0</v>
      </c>
      <c r="E263">
        <v>2130</v>
      </c>
      <c r="F263" t="s">
        <v>1302</v>
      </c>
      <c r="G263" t="s">
        <v>1303</v>
      </c>
      <c r="H263" s="3">
        <v>1.08</v>
      </c>
      <c r="I263" s="3">
        <v>0</v>
      </c>
      <c r="J263" s="3">
        <v>0</v>
      </c>
      <c r="K263" s="3">
        <v>12.32</v>
      </c>
      <c r="L263" s="3">
        <v>0</v>
      </c>
      <c r="M263" s="3">
        <v>0</v>
      </c>
      <c r="N263" s="3">
        <v>0</v>
      </c>
      <c r="O263" s="3">
        <v>1.6016000000000001</v>
      </c>
      <c r="P263" s="3">
        <v>15.0016</v>
      </c>
      <c r="R263">
        <v>3</v>
      </c>
    </row>
    <row r="264" spans="1:18" x14ac:dyDescent="0.25">
      <c r="A264" t="s">
        <v>2060</v>
      </c>
      <c r="B264" s="89" t="s">
        <v>2075</v>
      </c>
      <c r="C264" t="s">
        <v>1</v>
      </c>
      <c r="D264" t="s">
        <v>0</v>
      </c>
      <c r="E264">
        <v>4067</v>
      </c>
      <c r="F264" t="s">
        <v>125</v>
      </c>
      <c r="G264" t="s">
        <v>897</v>
      </c>
      <c r="H264" s="3">
        <v>0</v>
      </c>
      <c r="I264" s="3">
        <v>0</v>
      </c>
      <c r="J264" s="3">
        <v>0</v>
      </c>
      <c r="K264" s="3">
        <v>19.600000000000001</v>
      </c>
      <c r="L264" s="3">
        <v>0</v>
      </c>
      <c r="M264" s="3">
        <v>0</v>
      </c>
      <c r="N264" s="3">
        <v>0</v>
      </c>
      <c r="O264" s="3">
        <v>2.5480000000000005</v>
      </c>
      <c r="P264" s="3">
        <v>22.148000000000003</v>
      </c>
      <c r="R264">
        <v>3</v>
      </c>
    </row>
    <row r="265" spans="1:18" x14ac:dyDescent="0.25">
      <c r="A265" t="s">
        <v>2060</v>
      </c>
      <c r="B265" s="89" t="s">
        <v>2075</v>
      </c>
      <c r="C265" t="s">
        <v>1</v>
      </c>
      <c r="D265" t="s">
        <v>0</v>
      </c>
      <c r="E265">
        <v>10271</v>
      </c>
      <c r="F265" t="s">
        <v>634</v>
      </c>
      <c r="G265" t="s">
        <v>635</v>
      </c>
      <c r="H265" s="3">
        <v>1.41</v>
      </c>
      <c r="I265" s="3">
        <v>0</v>
      </c>
      <c r="J265" s="3">
        <v>0</v>
      </c>
      <c r="K265" s="3">
        <v>16.45</v>
      </c>
      <c r="L265" s="3">
        <v>0</v>
      </c>
      <c r="M265" s="3">
        <v>0</v>
      </c>
      <c r="N265" s="3">
        <v>0</v>
      </c>
      <c r="O265" s="3">
        <v>2.1385000000000001</v>
      </c>
      <c r="P265" s="3">
        <v>19.9985</v>
      </c>
      <c r="R265">
        <v>3</v>
      </c>
    </row>
    <row r="266" spans="1:18" x14ac:dyDescent="0.25">
      <c r="A266" t="s">
        <v>2060</v>
      </c>
      <c r="B266" s="89" t="s">
        <v>2075</v>
      </c>
      <c r="C266" t="s">
        <v>1</v>
      </c>
      <c r="D266" t="s">
        <v>0</v>
      </c>
      <c r="E266">
        <v>43186</v>
      </c>
      <c r="F266" t="s">
        <v>2012</v>
      </c>
      <c r="G266" t="s">
        <v>2013</v>
      </c>
      <c r="H266" s="3">
        <v>0.72</v>
      </c>
      <c r="I266" s="3">
        <v>0</v>
      </c>
      <c r="J266" s="3">
        <v>0</v>
      </c>
      <c r="K266" s="3">
        <v>8.2100000000000009</v>
      </c>
      <c r="L266" s="3">
        <v>0</v>
      </c>
      <c r="M266" s="3">
        <v>0</v>
      </c>
      <c r="N266" s="3">
        <v>0</v>
      </c>
      <c r="O266" s="3">
        <v>1.0673000000000001</v>
      </c>
      <c r="P266" s="3">
        <v>9.997300000000001</v>
      </c>
      <c r="R266">
        <v>3</v>
      </c>
    </row>
    <row r="267" spans="1:18" x14ac:dyDescent="0.25">
      <c r="A267" t="s">
        <v>2060</v>
      </c>
      <c r="B267" s="89" t="s">
        <v>2076</v>
      </c>
      <c r="C267" t="s">
        <v>1</v>
      </c>
      <c r="D267" t="s">
        <v>0</v>
      </c>
      <c r="E267">
        <v>183</v>
      </c>
      <c r="F267" t="s">
        <v>650</v>
      </c>
      <c r="G267" t="s">
        <v>651</v>
      </c>
      <c r="H267" s="3">
        <v>0</v>
      </c>
      <c r="I267" s="3">
        <v>0</v>
      </c>
      <c r="J267" s="3">
        <v>0</v>
      </c>
      <c r="K267" s="3">
        <v>12.39</v>
      </c>
      <c r="L267" s="3">
        <v>0</v>
      </c>
      <c r="M267" s="3">
        <v>0</v>
      </c>
      <c r="N267" s="3">
        <v>0</v>
      </c>
      <c r="O267" s="3">
        <v>1.6107</v>
      </c>
      <c r="P267" s="3">
        <v>14.0007</v>
      </c>
      <c r="R267">
        <v>3</v>
      </c>
    </row>
    <row r="268" spans="1:18" x14ac:dyDescent="0.25">
      <c r="A268" t="s">
        <v>2060</v>
      </c>
      <c r="B268" s="89" t="s">
        <v>2076</v>
      </c>
      <c r="C268" t="s">
        <v>1</v>
      </c>
      <c r="D268" t="s">
        <v>0</v>
      </c>
      <c r="E268">
        <v>189513</v>
      </c>
      <c r="F268" t="s">
        <v>399</v>
      </c>
      <c r="G268" t="s">
        <v>400</v>
      </c>
      <c r="H268" s="3">
        <v>0</v>
      </c>
      <c r="I268" s="3">
        <v>0</v>
      </c>
      <c r="J268" s="3">
        <v>0</v>
      </c>
      <c r="K268" s="3">
        <v>15.5</v>
      </c>
      <c r="L268" s="3">
        <v>0</v>
      </c>
      <c r="M268" s="3">
        <v>0</v>
      </c>
      <c r="N268" s="3">
        <v>0</v>
      </c>
      <c r="O268" s="3">
        <v>2.0150000000000001</v>
      </c>
      <c r="P268" s="3">
        <v>17.515000000000001</v>
      </c>
      <c r="R268">
        <v>3</v>
      </c>
    </row>
    <row r="269" spans="1:18" x14ac:dyDescent="0.25">
      <c r="A269" t="s">
        <v>2060</v>
      </c>
      <c r="B269" s="89" t="s">
        <v>2076</v>
      </c>
      <c r="C269" t="s">
        <v>1</v>
      </c>
      <c r="D269" t="s">
        <v>0</v>
      </c>
      <c r="E269">
        <v>23652</v>
      </c>
      <c r="F269" t="s">
        <v>419</v>
      </c>
      <c r="G269" t="s">
        <v>420</v>
      </c>
      <c r="H269" s="3">
        <v>0</v>
      </c>
      <c r="I269" s="3">
        <v>0</v>
      </c>
      <c r="J269" s="3">
        <v>0</v>
      </c>
      <c r="K269" s="3">
        <v>36</v>
      </c>
      <c r="L269" s="3">
        <v>0</v>
      </c>
      <c r="M269" s="3">
        <v>0</v>
      </c>
      <c r="N269" s="3">
        <v>0</v>
      </c>
      <c r="O269" s="3">
        <v>4.68</v>
      </c>
      <c r="P269" s="3">
        <v>40.68</v>
      </c>
      <c r="R269">
        <v>3</v>
      </c>
    </row>
    <row r="270" spans="1:18" x14ac:dyDescent="0.25">
      <c r="A270" t="s">
        <v>2060</v>
      </c>
      <c r="B270" s="89" t="s">
        <v>2076</v>
      </c>
      <c r="C270" t="s">
        <v>1</v>
      </c>
      <c r="D270" t="s">
        <v>0</v>
      </c>
      <c r="E270">
        <v>126</v>
      </c>
      <c r="F270" t="s">
        <v>421</v>
      </c>
      <c r="G270" t="s">
        <v>422</v>
      </c>
      <c r="H270" s="3">
        <v>0</v>
      </c>
      <c r="I270" s="3">
        <v>0</v>
      </c>
      <c r="J270" s="3">
        <v>0</v>
      </c>
      <c r="K270" s="3">
        <v>6.73</v>
      </c>
      <c r="L270" s="3">
        <v>0</v>
      </c>
      <c r="M270" s="3">
        <v>0</v>
      </c>
      <c r="N270" s="3">
        <v>0</v>
      </c>
      <c r="O270" s="3">
        <v>0.87490000000000012</v>
      </c>
      <c r="P270" s="3">
        <v>7.6049000000000007</v>
      </c>
      <c r="R270">
        <v>3</v>
      </c>
    </row>
    <row r="271" spans="1:18" x14ac:dyDescent="0.25">
      <c r="A271" t="s">
        <v>2060</v>
      </c>
      <c r="B271" s="89" t="s">
        <v>2076</v>
      </c>
      <c r="C271" t="s">
        <v>1</v>
      </c>
      <c r="D271" t="s">
        <v>0</v>
      </c>
      <c r="E271">
        <v>1743</v>
      </c>
      <c r="F271" t="s">
        <v>405</v>
      </c>
      <c r="G271" t="s">
        <v>406</v>
      </c>
      <c r="H271" s="3">
        <v>0</v>
      </c>
      <c r="I271" s="3">
        <v>0</v>
      </c>
      <c r="J271" s="3">
        <v>0</v>
      </c>
      <c r="K271" s="3">
        <v>7.08</v>
      </c>
      <c r="L271" s="3">
        <v>0</v>
      </c>
      <c r="M271" s="3">
        <v>0</v>
      </c>
      <c r="N271" s="3">
        <v>0</v>
      </c>
      <c r="O271" s="3">
        <v>0.9204</v>
      </c>
      <c r="P271" s="3">
        <v>8.0004000000000008</v>
      </c>
      <c r="R271">
        <v>3</v>
      </c>
    </row>
    <row r="272" spans="1:18" x14ac:dyDescent="0.25">
      <c r="A272" t="s">
        <v>2060</v>
      </c>
      <c r="B272" s="89" t="s">
        <v>2076</v>
      </c>
      <c r="C272" t="s">
        <v>1</v>
      </c>
      <c r="D272" t="s">
        <v>0</v>
      </c>
      <c r="E272">
        <v>7407</v>
      </c>
      <c r="F272" t="s">
        <v>427</v>
      </c>
      <c r="G272" t="s">
        <v>428</v>
      </c>
      <c r="H272" s="3">
        <v>0</v>
      </c>
      <c r="I272" s="3">
        <v>0</v>
      </c>
      <c r="J272" s="3">
        <v>0</v>
      </c>
      <c r="K272" s="3">
        <v>18.72</v>
      </c>
      <c r="L272" s="3">
        <v>0</v>
      </c>
      <c r="M272" s="3">
        <v>0</v>
      </c>
      <c r="N272" s="3">
        <v>0</v>
      </c>
      <c r="O272" s="3">
        <v>2.4335999999999998</v>
      </c>
      <c r="P272" s="3">
        <v>21.153599999999997</v>
      </c>
      <c r="R272">
        <v>3</v>
      </c>
    </row>
    <row r="273" spans="1:18" x14ac:dyDescent="0.25">
      <c r="A273" t="s">
        <v>2060</v>
      </c>
      <c r="B273" s="89" t="s">
        <v>2076</v>
      </c>
      <c r="C273" t="s">
        <v>1</v>
      </c>
      <c r="D273" t="s">
        <v>0</v>
      </c>
      <c r="E273">
        <v>14048</v>
      </c>
      <c r="F273" t="s">
        <v>667</v>
      </c>
      <c r="G273" t="s">
        <v>668</v>
      </c>
      <c r="H273" s="3">
        <v>0</v>
      </c>
      <c r="I273" s="3">
        <v>0</v>
      </c>
      <c r="J273" s="3">
        <v>0</v>
      </c>
      <c r="K273" s="3">
        <v>3.98</v>
      </c>
      <c r="L273" s="3">
        <v>0</v>
      </c>
      <c r="M273" s="3">
        <v>0</v>
      </c>
      <c r="N273" s="3">
        <v>0</v>
      </c>
      <c r="O273" s="3">
        <v>0.51739999999999997</v>
      </c>
      <c r="P273" s="3">
        <v>4.4973999999999998</v>
      </c>
      <c r="R273">
        <v>3</v>
      </c>
    </row>
    <row r="274" spans="1:18" x14ac:dyDescent="0.25">
      <c r="A274" t="s">
        <v>2060</v>
      </c>
      <c r="B274" s="89" t="s">
        <v>2076</v>
      </c>
      <c r="C274" t="s">
        <v>1</v>
      </c>
      <c r="D274" t="s">
        <v>0</v>
      </c>
      <c r="E274">
        <v>23614</v>
      </c>
      <c r="F274" t="s">
        <v>419</v>
      </c>
      <c r="G274" t="s">
        <v>420</v>
      </c>
      <c r="H274" s="3">
        <v>0</v>
      </c>
      <c r="I274" s="3">
        <v>0</v>
      </c>
      <c r="J274" s="3">
        <v>0</v>
      </c>
      <c r="K274" s="3">
        <v>116.7</v>
      </c>
      <c r="L274" s="3">
        <v>0</v>
      </c>
      <c r="M274" s="3">
        <v>0</v>
      </c>
      <c r="N274" s="3">
        <v>0</v>
      </c>
      <c r="O274" s="3">
        <v>15.171000000000001</v>
      </c>
      <c r="P274" s="3">
        <v>131.87100000000001</v>
      </c>
      <c r="R274">
        <v>3</v>
      </c>
    </row>
    <row r="275" spans="1:18" x14ac:dyDescent="0.25">
      <c r="A275" t="s">
        <v>2060</v>
      </c>
      <c r="B275" s="89" t="s">
        <v>2076</v>
      </c>
      <c r="C275" t="s">
        <v>1</v>
      </c>
      <c r="D275" t="s">
        <v>0</v>
      </c>
      <c r="E275">
        <v>582827</v>
      </c>
      <c r="F275" t="s">
        <v>409</v>
      </c>
      <c r="G275" t="s">
        <v>410</v>
      </c>
      <c r="H275" s="3">
        <v>0</v>
      </c>
      <c r="I275" s="3">
        <v>0</v>
      </c>
      <c r="J275" s="3">
        <v>0</v>
      </c>
      <c r="K275" s="3">
        <v>7.04</v>
      </c>
      <c r="L275" s="3">
        <v>0</v>
      </c>
      <c r="M275" s="3">
        <v>0</v>
      </c>
      <c r="N275" s="3">
        <v>0</v>
      </c>
      <c r="O275" s="3">
        <v>0.91520000000000001</v>
      </c>
      <c r="P275" s="3">
        <v>7.9551999999999996</v>
      </c>
      <c r="R275">
        <v>3</v>
      </c>
    </row>
    <row r="276" spans="1:18" x14ac:dyDescent="0.25">
      <c r="A276" t="s">
        <v>2060</v>
      </c>
      <c r="B276" s="89" t="s">
        <v>2076</v>
      </c>
      <c r="C276" t="s">
        <v>1</v>
      </c>
      <c r="D276" t="s">
        <v>0</v>
      </c>
      <c r="E276">
        <v>6132</v>
      </c>
      <c r="F276" t="s">
        <v>412</v>
      </c>
      <c r="G276" t="s">
        <v>413</v>
      </c>
      <c r="H276" s="3">
        <v>0</v>
      </c>
      <c r="I276" s="3">
        <v>0</v>
      </c>
      <c r="J276" s="3">
        <v>0</v>
      </c>
      <c r="K276" s="3">
        <v>20.88</v>
      </c>
      <c r="L276" s="3">
        <v>0</v>
      </c>
      <c r="M276" s="3">
        <v>0</v>
      </c>
      <c r="N276" s="3">
        <v>0</v>
      </c>
      <c r="O276" s="3">
        <v>2.7143999999999999</v>
      </c>
      <c r="P276" s="3">
        <v>23.5944</v>
      </c>
      <c r="R276">
        <v>3</v>
      </c>
    </row>
    <row r="277" spans="1:18" x14ac:dyDescent="0.25">
      <c r="A277" t="s">
        <v>2060</v>
      </c>
      <c r="B277" s="89" t="s">
        <v>2076</v>
      </c>
      <c r="C277" t="s">
        <v>1</v>
      </c>
      <c r="D277" t="s">
        <v>0</v>
      </c>
      <c r="E277">
        <v>23613</v>
      </c>
      <c r="F277" t="s">
        <v>419</v>
      </c>
      <c r="G277" t="s">
        <v>420</v>
      </c>
      <c r="H277" s="3">
        <v>0</v>
      </c>
      <c r="I277" s="3">
        <v>0</v>
      </c>
      <c r="J277" s="3">
        <v>0</v>
      </c>
      <c r="K277" s="3">
        <v>69.84</v>
      </c>
      <c r="L277" s="3">
        <v>0</v>
      </c>
      <c r="M277" s="3">
        <v>0</v>
      </c>
      <c r="N277" s="3">
        <v>0</v>
      </c>
      <c r="O277" s="3">
        <v>9.0792000000000002</v>
      </c>
      <c r="P277" s="3">
        <v>78.919200000000004</v>
      </c>
      <c r="R277">
        <v>3</v>
      </c>
    </row>
    <row r="278" spans="1:18" x14ac:dyDescent="0.25">
      <c r="A278" t="s">
        <v>2060</v>
      </c>
      <c r="B278" s="89" t="s">
        <v>2076</v>
      </c>
      <c r="C278" t="s">
        <v>1</v>
      </c>
      <c r="D278" t="s">
        <v>0</v>
      </c>
      <c r="E278">
        <v>31792105</v>
      </c>
      <c r="F278" t="s">
        <v>442</v>
      </c>
      <c r="G278" t="s">
        <v>443</v>
      </c>
      <c r="H278" s="3">
        <v>0</v>
      </c>
      <c r="I278" s="3">
        <v>0</v>
      </c>
      <c r="J278" s="3">
        <v>0</v>
      </c>
      <c r="K278" s="3">
        <v>37.69</v>
      </c>
      <c r="L278" s="3">
        <v>0</v>
      </c>
      <c r="M278" s="3">
        <v>0</v>
      </c>
      <c r="N278" s="3">
        <v>0</v>
      </c>
      <c r="O278" s="3">
        <v>4.8997000000000002</v>
      </c>
      <c r="P278" s="3">
        <v>42.589700000000001</v>
      </c>
      <c r="R278">
        <v>3</v>
      </c>
    </row>
    <row r="279" spans="1:18" x14ac:dyDescent="0.25">
      <c r="A279" t="s">
        <v>2060</v>
      </c>
      <c r="B279" s="89" t="s">
        <v>2076</v>
      </c>
      <c r="C279" t="s">
        <v>1</v>
      </c>
      <c r="D279" t="s">
        <v>0</v>
      </c>
      <c r="E279">
        <v>31792106</v>
      </c>
      <c r="F279" t="s">
        <v>442</v>
      </c>
      <c r="G279" t="s">
        <v>443</v>
      </c>
      <c r="H279" s="3">
        <v>0</v>
      </c>
      <c r="I279" s="3">
        <v>0</v>
      </c>
      <c r="J279" s="3">
        <v>0</v>
      </c>
      <c r="K279" s="3">
        <v>37.159999999999997</v>
      </c>
      <c r="L279" s="3">
        <v>0</v>
      </c>
      <c r="M279" s="3">
        <v>0</v>
      </c>
      <c r="N279" s="3">
        <v>0</v>
      </c>
      <c r="O279" s="3">
        <v>4.8308</v>
      </c>
      <c r="P279" s="3">
        <v>41.990799999999993</v>
      </c>
      <c r="R279">
        <v>3</v>
      </c>
    </row>
    <row r="280" spans="1:18" x14ac:dyDescent="0.25">
      <c r="A280" t="s">
        <v>2060</v>
      </c>
      <c r="B280" s="89" t="s">
        <v>2077</v>
      </c>
      <c r="C280" t="s">
        <v>1</v>
      </c>
      <c r="D280" t="s">
        <v>0</v>
      </c>
      <c r="E280">
        <v>17412</v>
      </c>
      <c r="F280" t="s">
        <v>431</v>
      </c>
      <c r="G280" t="s">
        <v>432</v>
      </c>
      <c r="H280" s="3">
        <v>0</v>
      </c>
      <c r="I280" s="3">
        <v>0</v>
      </c>
      <c r="J280" s="3">
        <v>0</v>
      </c>
      <c r="K280" s="3">
        <v>30.04</v>
      </c>
      <c r="L280" s="3">
        <v>0</v>
      </c>
      <c r="M280" s="3">
        <v>0</v>
      </c>
      <c r="N280" s="3">
        <v>0</v>
      </c>
      <c r="O280" s="3">
        <v>3.9052000000000002</v>
      </c>
      <c r="P280" s="3">
        <v>33.9452</v>
      </c>
      <c r="R280">
        <v>3</v>
      </c>
    </row>
    <row r="281" spans="1:18" x14ac:dyDescent="0.25">
      <c r="A281" t="s">
        <v>2060</v>
      </c>
      <c r="B281" s="89" t="s">
        <v>2077</v>
      </c>
      <c r="C281" t="s">
        <v>1</v>
      </c>
      <c r="D281" t="s">
        <v>0</v>
      </c>
      <c r="E281">
        <v>14060</v>
      </c>
      <c r="F281" t="s">
        <v>667</v>
      </c>
      <c r="G281" t="s">
        <v>668</v>
      </c>
      <c r="H281" s="3">
        <v>0</v>
      </c>
      <c r="I281" s="3">
        <v>0</v>
      </c>
      <c r="J281" s="3">
        <v>0</v>
      </c>
      <c r="K281" s="3">
        <v>1.1000000000000001</v>
      </c>
      <c r="L281" s="3">
        <v>0</v>
      </c>
      <c r="M281" s="3">
        <v>0</v>
      </c>
      <c r="N281" s="3">
        <v>0</v>
      </c>
      <c r="O281" s="3">
        <v>0.14300000000000002</v>
      </c>
      <c r="P281" s="3">
        <v>1.2430000000000001</v>
      </c>
      <c r="R281">
        <v>3</v>
      </c>
    </row>
    <row r="282" spans="1:18" x14ac:dyDescent="0.25">
      <c r="A282" t="s">
        <v>2060</v>
      </c>
      <c r="B282" s="89" t="s">
        <v>2077</v>
      </c>
      <c r="C282" t="s">
        <v>1</v>
      </c>
      <c r="D282" t="s">
        <v>0</v>
      </c>
      <c r="E282">
        <v>7448</v>
      </c>
      <c r="F282" t="s">
        <v>427</v>
      </c>
      <c r="G282" t="s">
        <v>428</v>
      </c>
      <c r="H282" s="3">
        <v>0</v>
      </c>
      <c r="I282" s="3">
        <v>0</v>
      </c>
      <c r="J282" s="3">
        <v>0</v>
      </c>
      <c r="K282" s="3">
        <v>30.4</v>
      </c>
      <c r="L282" s="3">
        <v>0</v>
      </c>
      <c r="M282" s="3">
        <v>0</v>
      </c>
      <c r="N282" s="3">
        <v>0</v>
      </c>
      <c r="O282" s="3">
        <v>3.952</v>
      </c>
      <c r="P282" s="3">
        <v>34.351999999999997</v>
      </c>
      <c r="R282">
        <v>3</v>
      </c>
    </row>
    <row r="283" spans="1:18" x14ac:dyDescent="0.25">
      <c r="A283" t="s">
        <v>2060</v>
      </c>
      <c r="B283" s="89" t="s">
        <v>2077</v>
      </c>
      <c r="C283" t="s">
        <v>1</v>
      </c>
      <c r="D283" t="s">
        <v>0</v>
      </c>
      <c r="E283">
        <v>23651</v>
      </c>
      <c r="F283" t="s">
        <v>419</v>
      </c>
      <c r="G283" t="s">
        <v>420</v>
      </c>
      <c r="H283" s="3">
        <v>0</v>
      </c>
      <c r="I283" s="3">
        <v>0</v>
      </c>
      <c r="J283" s="3">
        <v>0</v>
      </c>
      <c r="K283" s="3">
        <v>39</v>
      </c>
      <c r="L283" s="3">
        <v>0</v>
      </c>
      <c r="M283" s="3">
        <v>0</v>
      </c>
      <c r="N283" s="3">
        <v>0</v>
      </c>
      <c r="O283" s="3">
        <v>5.07</v>
      </c>
      <c r="P283" s="3">
        <v>44.07</v>
      </c>
      <c r="R283">
        <v>3</v>
      </c>
    </row>
    <row r="284" spans="1:18" x14ac:dyDescent="0.25">
      <c r="A284" t="s">
        <v>2060</v>
      </c>
      <c r="B284" s="89" t="s">
        <v>2078</v>
      </c>
      <c r="C284" t="s">
        <v>1</v>
      </c>
      <c r="D284" t="s">
        <v>0</v>
      </c>
      <c r="E284">
        <v>1769</v>
      </c>
      <c r="F284" t="s">
        <v>405</v>
      </c>
      <c r="G284" t="s">
        <v>406</v>
      </c>
      <c r="H284" s="3">
        <v>0</v>
      </c>
      <c r="I284" s="3">
        <v>0</v>
      </c>
      <c r="J284" s="3">
        <v>0</v>
      </c>
      <c r="K284" s="3">
        <v>2.83</v>
      </c>
      <c r="L284" s="3">
        <v>0</v>
      </c>
      <c r="M284" s="3">
        <v>0</v>
      </c>
      <c r="N284" s="3">
        <v>0</v>
      </c>
      <c r="O284" s="3">
        <v>0.3679</v>
      </c>
      <c r="P284" s="3">
        <v>3.1979000000000002</v>
      </c>
      <c r="R284">
        <v>3</v>
      </c>
    </row>
    <row r="285" spans="1:18" x14ac:dyDescent="0.25">
      <c r="A285" t="s">
        <v>2060</v>
      </c>
      <c r="B285" s="89" t="s">
        <v>2078</v>
      </c>
      <c r="C285" t="s">
        <v>1</v>
      </c>
      <c r="D285" t="s">
        <v>0</v>
      </c>
      <c r="E285">
        <v>201248</v>
      </c>
      <c r="F285" t="s">
        <v>414</v>
      </c>
      <c r="G285" t="s">
        <v>415</v>
      </c>
      <c r="H285" s="3">
        <v>0</v>
      </c>
      <c r="I285" s="3">
        <v>0</v>
      </c>
      <c r="J285" s="3">
        <v>0</v>
      </c>
      <c r="K285" s="3">
        <v>7.79</v>
      </c>
      <c r="L285" s="3">
        <v>0</v>
      </c>
      <c r="M285" s="3">
        <v>0</v>
      </c>
      <c r="N285" s="3">
        <v>0</v>
      </c>
      <c r="O285" s="3">
        <v>1.0126999999999999</v>
      </c>
      <c r="P285" s="3">
        <v>8.8026999999999997</v>
      </c>
      <c r="R285">
        <v>3</v>
      </c>
    </row>
    <row r="286" spans="1:18" x14ac:dyDescent="0.25">
      <c r="A286" t="s">
        <v>2060</v>
      </c>
      <c r="B286" s="89" t="s">
        <v>2078</v>
      </c>
      <c r="C286" t="s">
        <v>1</v>
      </c>
      <c r="D286" t="s">
        <v>0</v>
      </c>
      <c r="E286">
        <v>189581</v>
      </c>
      <c r="F286" t="s">
        <v>399</v>
      </c>
      <c r="G286" t="s">
        <v>400</v>
      </c>
      <c r="H286" s="3">
        <v>0</v>
      </c>
      <c r="I286" s="3">
        <v>0</v>
      </c>
      <c r="J286" s="3">
        <v>0</v>
      </c>
      <c r="K286" s="3">
        <v>13</v>
      </c>
      <c r="L286" s="3">
        <v>0</v>
      </c>
      <c r="M286" s="3">
        <v>0</v>
      </c>
      <c r="N286" s="3">
        <v>0</v>
      </c>
      <c r="O286" s="3">
        <v>1.69</v>
      </c>
      <c r="P286" s="3">
        <v>14.69</v>
      </c>
      <c r="R286">
        <v>3</v>
      </c>
    </row>
    <row r="287" spans="1:18" x14ac:dyDescent="0.25">
      <c r="A287" t="s">
        <v>2060</v>
      </c>
      <c r="B287" s="89" t="s">
        <v>2078</v>
      </c>
      <c r="C287" t="s">
        <v>1</v>
      </c>
      <c r="D287" t="s">
        <v>0</v>
      </c>
      <c r="E287">
        <v>6590</v>
      </c>
      <c r="F287" t="s">
        <v>436</v>
      </c>
      <c r="G287" t="s">
        <v>437</v>
      </c>
      <c r="H287" s="3">
        <v>0</v>
      </c>
      <c r="I287" s="3">
        <v>0</v>
      </c>
      <c r="J287" s="3">
        <v>0</v>
      </c>
      <c r="K287" s="3">
        <v>282.8</v>
      </c>
      <c r="L287" s="3">
        <v>0</v>
      </c>
      <c r="M287" s="3">
        <v>0</v>
      </c>
      <c r="N287" s="3">
        <v>0</v>
      </c>
      <c r="O287" s="3">
        <v>36.764000000000003</v>
      </c>
      <c r="P287" s="3">
        <v>319.56400000000002</v>
      </c>
      <c r="R287">
        <v>3</v>
      </c>
    </row>
    <row r="288" spans="1:18" x14ac:dyDescent="0.25">
      <c r="A288" t="s">
        <v>2060</v>
      </c>
      <c r="B288" s="89" t="s">
        <v>2078</v>
      </c>
      <c r="C288" t="s">
        <v>1</v>
      </c>
      <c r="D288" t="s">
        <v>0</v>
      </c>
      <c r="E288">
        <v>6263</v>
      </c>
      <c r="F288" t="s">
        <v>412</v>
      </c>
      <c r="G288" t="s">
        <v>413</v>
      </c>
      <c r="H288" s="3">
        <v>0</v>
      </c>
      <c r="I288" s="3">
        <v>0</v>
      </c>
      <c r="J288" s="3">
        <v>0</v>
      </c>
      <c r="K288" s="3">
        <v>225.66</v>
      </c>
      <c r="L288" s="3">
        <v>0</v>
      </c>
      <c r="M288" s="3">
        <v>0</v>
      </c>
      <c r="N288" s="3">
        <v>0</v>
      </c>
      <c r="O288" s="3">
        <v>29.335799999999999</v>
      </c>
      <c r="P288" s="3">
        <v>254.9958</v>
      </c>
      <c r="R288">
        <v>3</v>
      </c>
    </row>
    <row r="289" spans="1:18" x14ac:dyDescent="0.25">
      <c r="A289" t="s">
        <v>2060</v>
      </c>
      <c r="B289" s="89" t="s">
        <v>2078</v>
      </c>
      <c r="C289" t="s">
        <v>1</v>
      </c>
      <c r="D289" t="s">
        <v>0</v>
      </c>
      <c r="E289">
        <v>6598</v>
      </c>
      <c r="F289" t="s">
        <v>436</v>
      </c>
      <c r="G289" t="s">
        <v>437</v>
      </c>
      <c r="H289" s="3">
        <v>0</v>
      </c>
      <c r="I289" s="3">
        <v>0</v>
      </c>
      <c r="J289" s="3">
        <v>0</v>
      </c>
      <c r="K289" s="3">
        <v>240</v>
      </c>
      <c r="L289" s="3">
        <v>0</v>
      </c>
      <c r="M289" s="3">
        <v>0</v>
      </c>
      <c r="N289" s="3">
        <v>0</v>
      </c>
      <c r="O289" s="3">
        <v>31.200000000000003</v>
      </c>
      <c r="P289" s="3">
        <v>271.2</v>
      </c>
      <c r="R289">
        <v>3</v>
      </c>
    </row>
    <row r="290" spans="1:18" x14ac:dyDescent="0.25">
      <c r="A290" t="s">
        <v>2060</v>
      </c>
      <c r="B290" s="89" t="s">
        <v>2079</v>
      </c>
      <c r="C290" t="s">
        <v>1</v>
      </c>
      <c r="D290" t="s">
        <v>0</v>
      </c>
      <c r="E290">
        <v>42406</v>
      </c>
      <c r="F290" t="s">
        <v>414</v>
      </c>
      <c r="G290" t="s">
        <v>415</v>
      </c>
      <c r="H290" s="3">
        <v>0</v>
      </c>
      <c r="I290" s="3">
        <v>0</v>
      </c>
      <c r="J290" s="3">
        <v>0</v>
      </c>
      <c r="K290" s="3">
        <v>35.4</v>
      </c>
      <c r="L290" s="3">
        <v>0</v>
      </c>
      <c r="M290" s="3">
        <v>0</v>
      </c>
      <c r="N290" s="3">
        <v>0</v>
      </c>
      <c r="O290" s="3">
        <v>4.6020000000000003</v>
      </c>
      <c r="P290" s="3">
        <v>40.001999999999995</v>
      </c>
      <c r="R290">
        <v>3</v>
      </c>
    </row>
    <row r="291" spans="1:18" x14ac:dyDescent="0.25">
      <c r="A291" t="s">
        <v>2060</v>
      </c>
      <c r="B291" s="89" t="s">
        <v>2079</v>
      </c>
      <c r="C291" t="s">
        <v>1</v>
      </c>
      <c r="D291" t="s">
        <v>0</v>
      </c>
      <c r="E291">
        <v>23694</v>
      </c>
      <c r="F291" t="s">
        <v>419</v>
      </c>
      <c r="G291" t="s">
        <v>420</v>
      </c>
      <c r="H291" s="3">
        <v>0</v>
      </c>
      <c r="I291" s="3">
        <v>0</v>
      </c>
      <c r="J291" s="3">
        <v>0</v>
      </c>
      <c r="K291" s="3">
        <v>30</v>
      </c>
      <c r="L291" s="3">
        <v>0</v>
      </c>
      <c r="M291" s="3">
        <v>0</v>
      </c>
      <c r="N291" s="3">
        <v>0</v>
      </c>
      <c r="O291" s="3">
        <v>3.9000000000000004</v>
      </c>
      <c r="P291" s="3">
        <v>33.9</v>
      </c>
      <c r="R291">
        <v>3</v>
      </c>
    </row>
    <row r="292" spans="1:18" x14ac:dyDescent="0.25">
      <c r="A292" t="s">
        <v>2060</v>
      </c>
      <c r="B292" s="89" t="s">
        <v>2079</v>
      </c>
      <c r="C292" t="s">
        <v>1</v>
      </c>
      <c r="D292" t="s">
        <v>0</v>
      </c>
      <c r="E292">
        <v>10556</v>
      </c>
      <c r="F292" t="s">
        <v>634</v>
      </c>
      <c r="G292" t="s">
        <v>635</v>
      </c>
      <c r="H292" s="3">
        <v>2.17</v>
      </c>
      <c r="I292" s="3">
        <v>0</v>
      </c>
      <c r="J292" s="3">
        <v>0</v>
      </c>
      <c r="K292" s="3">
        <v>24.63</v>
      </c>
      <c r="L292" s="3">
        <v>0</v>
      </c>
      <c r="M292" s="3">
        <v>0</v>
      </c>
      <c r="N292" s="3">
        <v>0</v>
      </c>
      <c r="O292" s="3">
        <v>3.2019000000000002</v>
      </c>
      <c r="P292" s="3">
        <v>30.001899999999999</v>
      </c>
      <c r="R292">
        <v>3</v>
      </c>
    </row>
    <row r="293" spans="1:18" x14ac:dyDescent="0.25">
      <c r="A293" t="s">
        <v>2060</v>
      </c>
      <c r="B293" s="89" t="s">
        <v>2079</v>
      </c>
      <c r="C293" t="s">
        <v>1</v>
      </c>
      <c r="D293" t="s">
        <v>0</v>
      </c>
      <c r="E293">
        <v>2259</v>
      </c>
      <c r="F293" t="s">
        <v>1302</v>
      </c>
      <c r="G293" t="s">
        <v>1303</v>
      </c>
      <c r="H293" s="3">
        <v>0.34</v>
      </c>
      <c r="I293" s="3">
        <v>0</v>
      </c>
      <c r="J293" s="3">
        <v>0</v>
      </c>
      <c r="K293" s="3">
        <v>4.12</v>
      </c>
      <c r="L293" s="3">
        <v>0</v>
      </c>
      <c r="M293" s="3">
        <v>0</v>
      </c>
      <c r="N293" s="3">
        <v>0</v>
      </c>
      <c r="O293" s="3">
        <v>0.53560000000000008</v>
      </c>
      <c r="P293" s="3">
        <v>4.9955999999999996</v>
      </c>
      <c r="R293">
        <v>3</v>
      </c>
    </row>
    <row r="294" spans="1:18" x14ac:dyDescent="0.25">
      <c r="A294" t="s">
        <v>2060</v>
      </c>
      <c r="B294" s="89" t="s">
        <v>2079</v>
      </c>
      <c r="C294" t="s">
        <v>1</v>
      </c>
      <c r="D294" t="s">
        <v>0</v>
      </c>
      <c r="E294">
        <v>665636</v>
      </c>
      <c r="F294" t="s">
        <v>409</v>
      </c>
      <c r="G294" t="s">
        <v>410</v>
      </c>
      <c r="H294" s="3">
        <v>0</v>
      </c>
      <c r="I294" s="3">
        <v>0</v>
      </c>
      <c r="J294" s="3">
        <v>0</v>
      </c>
      <c r="K294" s="3">
        <v>28.43</v>
      </c>
      <c r="L294" s="3">
        <v>0</v>
      </c>
      <c r="M294" s="3">
        <v>0</v>
      </c>
      <c r="N294" s="3">
        <v>0</v>
      </c>
      <c r="O294" s="3">
        <v>3.6959</v>
      </c>
      <c r="P294" s="3">
        <v>32.125900000000001</v>
      </c>
      <c r="R294">
        <v>3</v>
      </c>
    </row>
    <row r="295" spans="1:18" x14ac:dyDescent="0.25">
      <c r="A295" t="s">
        <v>2060</v>
      </c>
      <c r="B295" s="89" t="s">
        <v>2080</v>
      </c>
      <c r="C295" t="s">
        <v>1</v>
      </c>
      <c r="D295" t="s">
        <v>0</v>
      </c>
      <c r="E295">
        <v>10592</v>
      </c>
      <c r="F295" t="s">
        <v>634</v>
      </c>
      <c r="G295" t="s">
        <v>635</v>
      </c>
      <c r="H295" s="3">
        <v>1.45</v>
      </c>
      <c r="I295" s="3">
        <v>0</v>
      </c>
      <c r="J295" s="3">
        <v>0</v>
      </c>
      <c r="K295" s="3">
        <v>16.420000000000002</v>
      </c>
      <c r="L295" s="3">
        <v>0</v>
      </c>
      <c r="M295" s="3">
        <v>0</v>
      </c>
      <c r="N295" s="3">
        <v>0</v>
      </c>
      <c r="O295" s="3">
        <v>2.1346000000000003</v>
      </c>
      <c r="P295" s="3">
        <v>20.0046</v>
      </c>
      <c r="R295">
        <v>3</v>
      </c>
    </row>
    <row r="296" spans="1:18" x14ac:dyDescent="0.25">
      <c r="A296" t="s">
        <v>2060</v>
      </c>
      <c r="B296" s="89" t="s">
        <v>2081</v>
      </c>
      <c r="C296" t="s">
        <v>1</v>
      </c>
      <c r="D296" t="s">
        <v>0</v>
      </c>
      <c r="E296">
        <v>207030</v>
      </c>
      <c r="F296" t="s">
        <v>414</v>
      </c>
      <c r="G296" t="s">
        <v>415</v>
      </c>
      <c r="H296" s="3">
        <v>0</v>
      </c>
      <c r="I296" s="3">
        <v>0</v>
      </c>
      <c r="J296" s="3">
        <v>0</v>
      </c>
      <c r="K296" s="3">
        <v>7.74</v>
      </c>
      <c r="L296" s="3">
        <v>0</v>
      </c>
      <c r="M296" s="3">
        <v>0</v>
      </c>
      <c r="N296" s="3">
        <v>0</v>
      </c>
      <c r="O296" s="3">
        <v>1.0062</v>
      </c>
      <c r="P296" s="3">
        <v>8.7462</v>
      </c>
      <c r="R296">
        <v>3</v>
      </c>
    </row>
    <row r="297" spans="1:18" x14ac:dyDescent="0.25">
      <c r="A297" t="s">
        <v>2060</v>
      </c>
      <c r="B297" s="89" t="s">
        <v>2081</v>
      </c>
      <c r="C297" t="s">
        <v>1</v>
      </c>
      <c r="D297" t="s">
        <v>0</v>
      </c>
      <c r="E297">
        <v>31681</v>
      </c>
      <c r="F297" t="s">
        <v>461</v>
      </c>
      <c r="G297" t="s">
        <v>463</v>
      </c>
      <c r="H297" s="3">
        <v>0.72</v>
      </c>
      <c r="I297" s="3">
        <v>0</v>
      </c>
      <c r="J297" s="3">
        <v>0</v>
      </c>
      <c r="K297" s="3">
        <v>8.2100000000000009</v>
      </c>
      <c r="L297" s="3">
        <v>0</v>
      </c>
      <c r="M297" s="3">
        <v>0</v>
      </c>
      <c r="N297" s="3">
        <v>0</v>
      </c>
      <c r="O297" s="3">
        <v>1.0673000000000001</v>
      </c>
      <c r="P297" s="3">
        <v>9.997300000000001</v>
      </c>
      <c r="R297">
        <v>3</v>
      </c>
    </row>
    <row r="298" spans="1:18" x14ac:dyDescent="0.25">
      <c r="A298" t="s">
        <v>2060</v>
      </c>
      <c r="B298" s="89" t="s">
        <v>2081</v>
      </c>
      <c r="C298" t="s">
        <v>1</v>
      </c>
      <c r="D298" t="s">
        <v>0</v>
      </c>
      <c r="E298">
        <v>23702</v>
      </c>
      <c r="F298" t="s">
        <v>419</v>
      </c>
      <c r="G298" t="s">
        <v>420</v>
      </c>
      <c r="H298" s="3">
        <v>0</v>
      </c>
      <c r="I298" s="3">
        <v>0</v>
      </c>
      <c r="J298" s="3">
        <v>0</v>
      </c>
      <c r="K298" s="3">
        <v>97.6</v>
      </c>
      <c r="L298" s="3">
        <v>0</v>
      </c>
      <c r="M298" s="3">
        <v>0</v>
      </c>
      <c r="N298" s="3">
        <v>0</v>
      </c>
      <c r="O298" s="3">
        <v>12.687999999999999</v>
      </c>
      <c r="P298" s="3">
        <v>110.288</v>
      </c>
      <c r="R298">
        <v>3</v>
      </c>
    </row>
    <row r="299" spans="1:18" x14ac:dyDescent="0.25">
      <c r="A299" t="s">
        <v>2060</v>
      </c>
      <c r="B299" s="89" t="s">
        <v>2081</v>
      </c>
      <c r="C299" t="s">
        <v>1</v>
      </c>
      <c r="D299" t="s">
        <v>0</v>
      </c>
      <c r="E299">
        <v>2288</v>
      </c>
      <c r="F299" t="s">
        <v>1302</v>
      </c>
      <c r="G299" t="s">
        <v>1303</v>
      </c>
      <c r="H299" s="3">
        <v>1.3</v>
      </c>
      <c r="I299" s="3">
        <v>0</v>
      </c>
      <c r="J299" s="3">
        <v>0</v>
      </c>
      <c r="K299" s="3">
        <v>14.78</v>
      </c>
      <c r="L299" s="3">
        <v>0</v>
      </c>
      <c r="M299" s="3">
        <v>0</v>
      </c>
      <c r="N299" s="3">
        <v>0</v>
      </c>
      <c r="O299" s="3">
        <v>1.9214</v>
      </c>
      <c r="P299" s="3">
        <v>18.001399999999997</v>
      </c>
      <c r="R299">
        <v>3</v>
      </c>
    </row>
    <row r="300" spans="1:18" x14ac:dyDescent="0.25">
      <c r="A300" t="s">
        <v>2060</v>
      </c>
      <c r="B300" s="89" t="s">
        <v>2082</v>
      </c>
      <c r="C300" t="s">
        <v>1</v>
      </c>
      <c r="D300" t="s">
        <v>0</v>
      </c>
      <c r="E300">
        <v>10748</v>
      </c>
      <c r="F300" t="s">
        <v>634</v>
      </c>
      <c r="G300" t="s">
        <v>635</v>
      </c>
      <c r="H300" s="3">
        <v>2.25</v>
      </c>
      <c r="I300" s="3">
        <v>0</v>
      </c>
      <c r="J300" s="3">
        <v>0</v>
      </c>
      <c r="K300" s="3">
        <v>26.2</v>
      </c>
      <c r="L300" s="3">
        <v>0</v>
      </c>
      <c r="M300" s="3">
        <v>0</v>
      </c>
      <c r="N300" s="3">
        <v>0</v>
      </c>
      <c r="O300" s="3">
        <v>3.4060000000000001</v>
      </c>
      <c r="P300" s="3">
        <v>31.855999999999998</v>
      </c>
      <c r="R300">
        <v>3</v>
      </c>
    </row>
    <row r="301" spans="1:18" x14ac:dyDescent="0.25">
      <c r="A301" t="s">
        <v>2060</v>
      </c>
      <c r="B301" s="89" t="s">
        <v>2082</v>
      </c>
      <c r="C301" t="s">
        <v>1</v>
      </c>
      <c r="D301" t="s">
        <v>0</v>
      </c>
      <c r="E301">
        <v>444913</v>
      </c>
      <c r="F301" t="s">
        <v>414</v>
      </c>
      <c r="G301" t="s">
        <v>415</v>
      </c>
      <c r="H301" s="3">
        <v>0</v>
      </c>
      <c r="I301" s="3">
        <v>0</v>
      </c>
      <c r="J301" s="3">
        <v>0</v>
      </c>
      <c r="K301" s="3">
        <v>13.88</v>
      </c>
      <c r="L301" s="3">
        <v>0</v>
      </c>
      <c r="M301" s="3">
        <v>0</v>
      </c>
      <c r="N301" s="3">
        <v>0</v>
      </c>
      <c r="O301" s="3">
        <v>1.8044000000000002</v>
      </c>
      <c r="P301" s="3">
        <v>15.6844</v>
      </c>
      <c r="R301">
        <v>3</v>
      </c>
    </row>
    <row r="302" spans="1:18" x14ac:dyDescent="0.25">
      <c r="A302" t="s">
        <v>2060</v>
      </c>
      <c r="B302" s="89" t="s">
        <v>2082</v>
      </c>
      <c r="C302" t="s">
        <v>1</v>
      </c>
      <c r="D302" t="s">
        <v>0</v>
      </c>
      <c r="E302">
        <v>1814</v>
      </c>
      <c r="F302" t="s">
        <v>405</v>
      </c>
      <c r="G302" t="s">
        <v>406</v>
      </c>
      <c r="H302" s="3">
        <v>0</v>
      </c>
      <c r="I302" s="3">
        <v>0</v>
      </c>
      <c r="J302" s="3">
        <v>0</v>
      </c>
      <c r="K302" s="3">
        <v>5.66</v>
      </c>
      <c r="L302" s="3">
        <v>0</v>
      </c>
      <c r="M302" s="3">
        <v>0</v>
      </c>
      <c r="N302" s="3">
        <v>0</v>
      </c>
      <c r="O302" s="3">
        <v>0.73580000000000001</v>
      </c>
      <c r="P302" s="3">
        <v>6.3958000000000004</v>
      </c>
      <c r="R302">
        <v>3</v>
      </c>
    </row>
    <row r="303" spans="1:18" x14ac:dyDescent="0.25">
      <c r="A303" t="s">
        <v>2060</v>
      </c>
      <c r="B303" s="89" t="s">
        <v>2082</v>
      </c>
      <c r="C303" t="s">
        <v>1</v>
      </c>
      <c r="D303" t="s">
        <v>0</v>
      </c>
      <c r="E303">
        <v>1640</v>
      </c>
      <c r="F303" t="s">
        <v>403</v>
      </c>
      <c r="G303" t="s">
        <v>404</v>
      </c>
      <c r="H303" s="3">
        <v>0</v>
      </c>
      <c r="I303" s="3">
        <v>0</v>
      </c>
      <c r="J303" s="3">
        <v>0</v>
      </c>
      <c r="K303" s="3">
        <v>174.9</v>
      </c>
      <c r="L303" s="3">
        <v>0</v>
      </c>
      <c r="M303" s="3">
        <v>0</v>
      </c>
      <c r="N303" s="3">
        <v>0</v>
      </c>
      <c r="O303" s="3">
        <v>22.737000000000002</v>
      </c>
      <c r="P303" s="3">
        <v>197.637</v>
      </c>
      <c r="R303">
        <v>3</v>
      </c>
    </row>
    <row r="304" spans="1:18" x14ac:dyDescent="0.25">
      <c r="A304" t="s">
        <v>2060</v>
      </c>
      <c r="B304" s="89" t="s">
        <v>2082</v>
      </c>
      <c r="C304" t="s">
        <v>1</v>
      </c>
      <c r="D304" t="s">
        <v>0</v>
      </c>
      <c r="E304">
        <v>43857</v>
      </c>
      <c r="F304" t="s">
        <v>429</v>
      </c>
      <c r="G304" t="s">
        <v>430</v>
      </c>
      <c r="H304" s="3">
        <v>0</v>
      </c>
      <c r="I304" s="3">
        <v>0</v>
      </c>
      <c r="J304" s="3">
        <v>0</v>
      </c>
      <c r="K304" s="3">
        <v>69.28</v>
      </c>
      <c r="L304" s="3">
        <v>0</v>
      </c>
      <c r="M304" s="3">
        <v>0</v>
      </c>
      <c r="N304" s="3">
        <v>0</v>
      </c>
      <c r="O304" s="3">
        <v>9.0064000000000011</v>
      </c>
      <c r="P304" s="3">
        <v>78.2864</v>
      </c>
      <c r="R304">
        <v>3</v>
      </c>
    </row>
    <row r="305" spans="1:18" x14ac:dyDescent="0.25">
      <c r="A305" t="s">
        <v>2060</v>
      </c>
      <c r="B305" s="89" t="s">
        <v>2082</v>
      </c>
      <c r="C305" t="s">
        <v>1</v>
      </c>
      <c r="D305" t="s">
        <v>0</v>
      </c>
      <c r="E305">
        <v>23731</v>
      </c>
      <c r="F305" t="s">
        <v>419</v>
      </c>
      <c r="G305" t="s">
        <v>420</v>
      </c>
      <c r="H305" s="3">
        <v>0</v>
      </c>
      <c r="I305" s="3">
        <v>0</v>
      </c>
      <c r="J305" s="3">
        <v>0</v>
      </c>
      <c r="K305" s="3">
        <v>51.15</v>
      </c>
      <c r="L305" s="3">
        <v>0</v>
      </c>
      <c r="M305" s="3">
        <v>0</v>
      </c>
      <c r="N305" s="3">
        <v>0</v>
      </c>
      <c r="O305" s="3">
        <v>6.6494999999999997</v>
      </c>
      <c r="P305" s="3">
        <v>57.799499999999995</v>
      </c>
      <c r="R305">
        <v>3</v>
      </c>
    </row>
    <row r="306" spans="1:18" x14ac:dyDescent="0.25">
      <c r="A306" t="s">
        <v>2060</v>
      </c>
      <c r="B306" s="89" t="s">
        <v>2082</v>
      </c>
      <c r="C306" t="s">
        <v>1</v>
      </c>
      <c r="D306" t="s">
        <v>0</v>
      </c>
      <c r="E306">
        <v>6792</v>
      </c>
      <c r="F306" t="s">
        <v>438</v>
      </c>
      <c r="G306" t="s">
        <v>439</v>
      </c>
      <c r="H306" s="3">
        <v>0</v>
      </c>
      <c r="I306" s="3">
        <v>0</v>
      </c>
      <c r="J306" s="3">
        <v>0</v>
      </c>
      <c r="K306" s="3">
        <v>20.25</v>
      </c>
      <c r="L306" s="3">
        <v>0</v>
      </c>
      <c r="M306" s="3">
        <v>0</v>
      </c>
      <c r="N306" s="3">
        <v>0</v>
      </c>
      <c r="O306" s="3">
        <v>2.6325000000000003</v>
      </c>
      <c r="P306" s="3">
        <v>22.8825</v>
      </c>
      <c r="R306">
        <v>3</v>
      </c>
    </row>
    <row r="307" spans="1:18" x14ac:dyDescent="0.25">
      <c r="A307" t="s">
        <v>2060</v>
      </c>
      <c r="B307" s="89" t="s">
        <v>2082</v>
      </c>
      <c r="C307" t="s">
        <v>1</v>
      </c>
      <c r="D307" t="s">
        <v>0</v>
      </c>
      <c r="E307">
        <v>23728</v>
      </c>
      <c r="F307" t="s">
        <v>419</v>
      </c>
      <c r="G307" t="s">
        <v>420</v>
      </c>
      <c r="H307" s="3">
        <v>0</v>
      </c>
      <c r="I307" s="3">
        <v>0</v>
      </c>
      <c r="J307" s="3">
        <v>0</v>
      </c>
      <c r="K307" s="3">
        <v>90.2</v>
      </c>
      <c r="L307" s="3">
        <v>0</v>
      </c>
      <c r="M307" s="3">
        <v>0</v>
      </c>
      <c r="N307" s="3">
        <v>0</v>
      </c>
      <c r="O307" s="3">
        <v>11.726000000000001</v>
      </c>
      <c r="P307" s="3">
        <v>101.926</v>
      </c>
      <c r="R307">
        <v>3</v>
      </c>
    </row>
    <row r="308" spans="1:18" x14ac:dyDescent="0.25">
      <c r="A308" t="s">
        <v>2060</v>
      </c>
      <c r="B308" s="89" t="s">
        <v>2083</v>
      </c>
      <c r="C308" t="s">
        <v>1</v>
      </c>
      <c r="D308" t="s">
        <v>0</v>
      </c>
      <c r="E308">
        <v>134</v>
      </c>
      <c r="F308" t="s">
        <v>421</v>
      </c>
      <c r="G308" t="s">
        <v>422</v>
      </c>
      <c r="H308" s="3">
        <v>0</v>
      </c>
      <c r="I308" s="3">
        <v>0</v>
      </c>
      <c r="J308" s="3">
        <v>0</v>
      </c>
      <c r="K308" s="3">
        <v>16.37</v>
      </c>
      <c r="L308" s="3">
        <v>0</v>
      </c>
      <c r="M308" s="3">
        <v>0</v>
      </c>
      <c r="N308" s="3">
        <v>0</v>
      </c>
      <c r="O308" s="3">
        <v>2.1281000000000003</v>
      </c>
      <c r="P308" s="3">
        <v>18.498100000000001</v>
      </c>
      <c r="R308">
        <v>3</v>
      </c>
    </row>
    <row r="309" spans="1:18" x14ac:dyDescent="0.25">
      <c r="A309" t="s">
        <v>2060</v>
      </c>
      <c r="B309" s="89" t="s">
        <v>2083</v>
      </c>
      <c r="C309" t="s">
        <v>1</v>
      </c>
      <c r="D309" t="s">
        <v>0</v>
      </c>
      <c r="E309">
        <v>20</v>
      </c>
      <c r="F309" t="s">
        <v>2027</v>
      </c>
      <c r="G309" t="s">
        <v>2028</v>
      </c>
      <c r="H309" s="3">
        <v>0.72</v>
      </c>
      <c r="I309" s="3">
        <v>0</v>
      </c>
      <c r="J309" s="3">
        <v>0</v>
      </c>
      <c r="K309" s="3">
        <v>8.2100000000000009</v>
      </c>
      <c r="L309" s="3">
        <v>0</v>
      </c>
      <c r="M309" s="3">
        <v>0</v>
      </c>
      <c r="N309" s="3">
        <v>0</v>
      </c>
      <c r="O309" s="3">
        <v>1.0673000000000001</v>
      </c>
      <c r="P309" s="3">
        <v>9.997300000000001</v>
      </c>
      <c r="R309">
        <v>3</v>
      </c>
    </row>
    <row r="310" spans="1:18" x14ac:dyDescent="0.25">
      <c r="A310" t="s">
        <v>2060</v>
      </c>
      <c r="B310" s="89" t="s">
        <v>2083</v>
      </c>
      <c r="C310" t="s">
        <v>1</v>
      </c>
      <c r="D310" t="s">
        <v>0</v>
      </c>
      <c r="E310">
        <v>189866</v>
      </c>
      <c r="F310" t="s">
        <v>399</v>
      </c>
      <c r="G310" t="s">
        <v>400</v>
      </c>
      <c r="H310" s="3">
        <v>0</v>
      </c>
      <c r="I310" s="3">
        <v>0</v>
      </c>
      <c r="J310" s="3">
        <v>0</v>
      </c>
      <c r="K310" s="3">
        <v>370.62</v>
      </c>
      <c r="L310" s="3">
        <v>0</v>
      </c>
      <c r="M310" s="3">
        <v>0</v>
      </c>
      <c r="N310" s="3">
        <v>0</v>
      </c>
      <c r="O310" s="3">
        <v>48.180600000000005</v>
      </c>
      <c r="P310" s="3">
        <v>418.80060000000003</v>
      </c>
      <c r="R310">
        <v>3</v>
      </c>
    </row>
    <row r="311" spans="1:18" x14ac:dyDescent="0.25">
      <c r="A311" t="s">
        <v>2060</v>
      </c>
      <c r="B311" s="89" t="s">
        <v>2083</v>
      </c>
      <c r="C311" t="s">
        <v>1</v>
      </c>
      <c r="D311" t="s">
        <v>0</v>
      </c>
      <c r="E311">
        <v>17820</v>
      </c>
      <c r="F311" t="s">
        <v>418</v>
      </c>
      <c r="G311" t="s">
        <v>435</v>
      </c>
      <c r="H311" s="3">
        <v>0</v>
      </c>
      <c r="I311" s="3">
        <v>0</v>
      </c>
      <c r="J311" s="3">
        <v>0</v>
      </c>
      <c r="K311" s="3">
        <v>38.950000000000003</v>
      </c>
      <c r="L311" s="3">
        <v>0</v>
      </c>
      <c r="M311" s="3">
        <v>0</v>
      </c>
      <c r="N311" s="3">
        <v>0</v>
      </c>
      <c r="O311" s="3">
        <v>5.0635000000000003</v>
      </c>
      <c r="P311" s="3">
        <v>44.013500000000001</v>
      </c>
      <c r="R311">
        <v>3</v>
      </c>
    </row>
    <row r="312" spans="1:18" x14ac:dyDescent="0.25">
      <c r="A312" t="s">
        <v>2060</v>
      </c>
      <c r="B312" s="89" t="s">
        <v>2083</v>
      </c>
      <c r="C312" t="s">
        <v>1</v>
      </c>
      <c r="D312" t="s">
        <v>0</v>
      </c>
      <c r="E312">
        <v>189874</v>
      </c>
      <c r="F312" t="s">
        <v>399</v>
      </c>
      <c r="G312" t="s">
        <v>400</v>
      </c>
      <c r="H312" s="3">
        <v>0</v>
      </c>
      <c r="I312" s="3">
        <v>0</v>
      </c>
      <c r="J312" s="3">
        <v>0</v>
      </c>
      <c r="K312" s="3">
        <v>107.46</v>
      </c>
      <c r="L312" s="3">
        <v>0</v>
      </c>
      <c r="M312" s="3">
        <v>0</v>
      </c>
      <c r="N312" s="3">
        <v>0</v>
      </c>
      <c r="O312" s="3">
        <v>13.969799999999999</v>
      </c>
      <c r="P312" s="3">
        <v>121.4298</v>
      </c>
      <c r="R312">
        <v>3</v>
      </c>
    </row>
    <row r="313" spans="1:18" x14ac:dyDescent="0.25">
      <c r="A313" t="s">
        <v>2060</v>
      </c>
      <c r="B313" s="89" t="s">
        <v>2083</v>
      </c>
      <c r="C313" t="s">
        <v>1</v>
      </c>
      <c r="D313" t="s">
        <v>0</v>
      </c>
      <c r="E313">
        <v>1818</v>
      </c>
      <c r="F313" t="s">
        <v>416</v>
      </c>
      <c r="G313" t="s">
        <v>417</v>
      </c>
      <c r="H313" s="3">
        <v>0</v>
      </c>
      <c r="I313" s="3">
        <v>0</v>
      </c>
      <c r="J313" s="3">
        <v>0</v>
      </c>
      <c r="K313" s="3">
        <v>68.36</v>
      </c>
      <c r="L313" s="3">
        <v>0</v>
      </c>
      <c r="M313" s="3">
        <v>0</v>
      </c>
      <c r="N313" s="3">
        <v>0</v>
      </c>
      <c r="O313" s="3">
        <v>8.8868000000000009</v>
      </c>
      <c r="P313" s="3">
        <v>77.246800000000007</v>
      </c>
      <c r="R313">
        <v>3</v>
      </c>
    </row>
    <row r="314" spans="1:18" x14ac:dyDescent="0.25">
      <c r="A314" t="s">
        <v>2060</v>
      </c>
      <c r="B314" s="89" t="s">
        <v>2083</v>
      </c>
      <c r="C314" t="s">
        <v>1</v>
      </c>
      <c r="D314" t="s">
        <v>0</v>
      </c>
      <c r="E314">
        <v>44220</v>
      </c>
      <c r="F314" t="s">
        <v>414</v>
      </c>
      <c r="G314" t="s">
        <v>415</v>
      </c>
      <c r="H314" s="3">
        <v>0</v>
      </c>
      <c r="I314" s="3">
        <v>0</v>
      </c>
      <c r="J314" s="3">
        <v>0</v>
      </c>
      <c r="K314" s="3">
        <v>22.87</v>
      </c>
      <c r="L314" s="3">
        <v>0</v>
      </c>
      <c r="M314" s="3">
        <v>0</v>
      </c>
      <c r="N314" s="3">
        <v>0</v>
      </c>
      <c r="O314" s="3">
        <v>2.9731000000000001</v>
      </c>
      <c r="P314" s="3">
        <v>25.8431</v>
      </c>
      <c r="R314">
        <v>3</v>
      </c>
    </row>
    <row r="315" spans="1:18" x14ac:dyDescent="0.25">
      <c r="A315" t="s">
        <v>2060</v>
      </c>
      <c r="B315" s="89" t="s">
        <v>2084</v>
      </c>
      <c r="C315" t="s">
        <v>1</v>
      </c>
      <c r="D315" t="s">
        <v>0</v>
      </c>
      <c r="E315">
        <v>334163</v>
      </c>
      <c r="F315" t="s">
        <v>414</v>
      </c>
      <c r="G315" t="s">
        <v>415</v>
      </c>
      <c r="H315" s="3">
        <v>0</v>
      </c>
      <c r="I315" s="3">
        <v>0</v>
      </c>
      <c r="J315" s="3">
        <v>0</v>
      </c>
      <c r="K315" s="3">
        <v>31.56</v>
      </c>
      <c r="L315" s="3">
        <v>0</v>
      </c>
      <c r="M315" s="3">
        <v>0</v>
      </c>
      <c r="N315" s="3">
        <v>0</v>
      </c>
      <c r="O315" s="3">
        <v>4.1028000000000002</v>
      </c>
      <c r="P315" s="3">
        <v>35.662799999999997</v>
      </c>
      <c r="R315">
        <v>3</v>
      </c>
    </row>
    <row r="316" spans="1:18" x14ac:dyDescent="0.25">
      <c r="A316" t="s">
        <v>2060</v>
      </c>
      <c r="B316" s="89" t="s">
        <v>2084</v>
      </c>
      <c r="C316" t="s">
        <v>1</v>
      </c>
      <c r="D316" t="s">
        <v>0</v>
      </c>
      <c r="E316">
        <v>45046</v>
      </c>
      <c r="F316" t="s">
        <v>429</v>
      </c>
      <c r="G316" t="s">
        <v>430</v>
      </c>
      <c r="H316" s="3">
        <v>0</v>
      </c>
      <c r="I316" s="3">
        <v>0</v>
      </c>
      <c r="J316" s="3">
        <v>0</v>
      </c>
      <c r="K316" s="3">
        <v>34</v>
      </c>
      <c r="L316" s="3">
        <v>0</v>
      </c>
      <c r="M316" s="3">
        <v>0</v>
      </c>
      <c r="N316" s="3">
        <v>0</v>
      </c>
      <c r="O316" s="3">
        <v>4.42</v>
      </c>
      <c r="P316" s="3">
        <v>38.42</v>
      </c>
      <c r="R316">
        <v>3</v>
      </c>
    </row>
    <row r="317" spans="1:18" x14ac:dyDescent="0.25">
      <c r="A317" t="s">
        <v>2060</v>
      </c>
      <c r="B317" s="89" t="s">
        <v>2084</v>
      </c>
      <c r="C317" t="s">
        <v>1</v>
      </c>
      <c r="D317" t="s">
        <v>0</v>
      </c>
      <c r="E317">
        <v>23811</v>
      </c>
      <c r="F317" t="s">
        <v>419</v>
      </c>
      <c r="G317" t="s">
        <v>420</v>
      </c>
      <c r="H317" s="3">
        <v>0</v>
      </c>
      <c r="I317" s="3">
        <v>0</v>
      </c>
      <c r="J317" s="3">
        <v>0</v>
      </c>
      <c r="K317" s="3">
        <v>182.2</v>
      </c>
      <c r="L317" s="3">
        <v>0</v>
      </c>
      <c r="M317" s="3">
        <v>0</v>
      </c>
      <c r="N317" s="3">
        <v>0</v>
      </c>
      <c r="O317" s="3">
        <v>23.686</v>
      </c>
      <c r="P317" s="3">
        <v>205.886</v>
      </c>
      <c r="R317">
        <v>3</v>
      </c>
    </row>
    <row r="318" spans="1:18" x14ac:dyDescent="0.25">
      <c r="A318" t="s">
        <v>2060</v>
      </c>
      <c r="B318" s="89" t="s">
        <v>2085</v>
      </c>
      <c r="C318" t="s">
        <v>1</v>
      </c>
      <c r="D318" t="s">
        <v>0</v>
      </c>
      <c r="E318">
        <v>990</v>
      </c>
      <c r="F318" t="s">
        <v>634</v>
      </c>
      <c r="G318" t="s">
        <v>635</v>
      </c>
      <c r="H318" s="3">
        <v>1.45</v>
      </c>
      <c r="I318" s="3">
        <v>0</v>
      </c>
      <c r="J318" s="3">
        <v>0</v>
      </c>
      <c r="K318" s="3">
        <v>16.420000000000002</v>
      </c>
      <c r="L318" s="3">
        <v>0</v>
      </c>
      <c r="M318" s="3">
        <v>0</v>
      </c>
      <c r="N318" s="3">
        <v>0</v>
      </c>
      <c r="O318" s="3">
        <v>2.1346000000000003</v>
      </c>
      <c r="P318" s="3">
        <v>20.0046</v>
      </c>
      <c r="R318">
        <v>3</v>
      </c>
    </row>
    <row r="319" spans="1:18" x14ac:dyDescent="0.25">
      <c r="A319" t="s">
        <v>2060</v>
      </c>
      <c r="B319" s="89" t="s">
        <v>2085</v>
      </c>
      <c r="C319" t="s">
        <v>1</v>
      </c>
      <c r="D319" t="s">
        <v>0</v>
      </c>
      <c r="E319">
        <v>1840</v>
      </c>
      <c r="F319" t="s">
        <v>405</v>
      </c>
      <c r="G319" t="s">
        <v>406</v>
      </c>
      <c r="H319" s="3">
        <v>0</v>
      </c>
      <c r="I319" s="3">
        <v>0</v>
      </c>
      <c r="J319" s="3">
        <v>0</v>
      </c>
      <c r="K319" s="3">
        <v>7.07</v>
      </c>
      <c r="L319" s="3">
        <v>0</v>
      </c>
      <c r="M319" s="3">
        <v>0</v>
      </c>
      <c r="N319" s="3">
        <v>0</v>
      </c>
      <c r="O319" s="3">
        <v>0.91910000000000003</v>
      </c>
      <c r="P319" s="3">
        <v>7.9891000000000005</v>
      </c>
      <c r="R319">
        <v>3</v>
      </c>
    </row>
    <row r="320" spans="1:18" x14ac:dyDescent="0.25">
      <c r="A320" t="s">
        <v>2060</v>
      </c>
      <c r="B320" s="89" t="s">
        <v>2085</v>
      </c>
      <c r="C320" t="s">
        <v>1</v>
      </c>
      <c r="D320" t="s">
        <v>0</v>
      </c>
      <c r="E320">
        <v>6554</v>
      </c>
      <c r="F320" t="s">
        <v>412</v>
      </c>
      <c r="G320" t="s">
        <v>413</v>
      </c>
      <c r="H320" s="3">
        <v>0</v>
      </c>
      <c r="I320" s="3">
        <v>0</v>
      </c>
      <c r="J320" s="3">
        <v>0</v>
      </c>
      <c r="K320" s="3">
        <v>85.66</v>
      </c>
      <c r="L320" s="3">
        <v>0</v>
      </c>
      <c r="M320" s="3">
        <v>0</v>
      </c>
      <c r="N320" s="3">
        <v>0</v>
      </c>
      <c r="O320" s="3">
        <v>11.1358</v>
      </c>
      <c r="P320" s="3">
        <v>96.7958</v>
      </c>
      <c r="R320">
        <v>3</v>
      </c>
    </row>
    <row r="321" spans="1:18" x14ac:dyDescent="0.25">
      <c r="A321" t="s">
        <v>2060</v>
      </c>
      <c r="B321" s="89" t="s">
        <v>2085</v>
      </c>
      <c r="C321" t="s">
        <v>1</v>
      </c>
      <c r="D321" t="s">
        <v>0</v>
      </c>
      <c r="E321">
        <v>212</v>
      </c>
      <c r="F321" t="s">
        <v>650</v>
      </c>
      <c r="G321" t="s">
        <v>651</v>
      </c>
      <c r="H321" s="3">
        <v>0</v>
      </c>
      <c r="I321" s="3">
        <v>0</v>
      </c>
      <c r="J321" s="3">
        <v>0</v>
      </c>
      <c r="K321" s="3">
        <v>6.81</v>
      </c>
      <c r="L321" s="3">
        <v>0</v>
      </c>
      <c r="M321" s="3">
        <v>0</v>
      </c>
      <c r="N321" s="3">
        <v>0</v>
      </c>
      <c r="O321" s="3">
        <v>0.88529999999999998</v>
      </c>
      <c r="P321" s="3">
        <v>7.6952999999999996</v>
      </c>
      <c r="R321">
        <v>3</v>
      </c>
    </row>
    <row r="322" spans="1:18" x14ac:dyDescent="0.25">
      <c r="A322" t="s">
        <v>2060</v>
      </c>
      <c r="B322" s="89" t="s">
        <v>2085</v>
      </c>
      <c r="C322" t="s">
        <v>1</v>
      </c>
      <c r="D322" t="s">
        <v>0</v>
      </c>
      <c r="E322">
        <v>6555</v>
      </c>
      <c r="F322" t="s">
        <v>412</v>
      </c>
      <c r="G322" t="s">
        <v>413</v>
      </c>
      <c r="H322" s="3">
        <v>0</v>
      </c>
      <c r="I322" s="3">
        <v>0</v>
      </c>
      <c r="J322" s="3">
        <v>0</v>
      </c>
      <c r="K322" s="3">
        <v>180.71</v>
      </c>
      <c r="L322" s="3">
        <v>0</v>
      </c>
      <c r="M322" s="3">
        <v>0</v>
      </c>
      <c r="N322" s="3">
        <v>0</v>
      </c>
      <c r="O322" s="3">
        <v>23.4923</v>
      </c>
      <c r="P322" s="3">
        <v>204.20230000000001</v>
      </c>
      <c r="R322">
        <v>3</v>
      </c>
    </row>
    <row r="323" spans="1:18" x14ac:dyDescent="0.25">
      <c r="A323" t="s">
        <v>2060</v>
      </c>
      <c r="B323" s="89" t="s">
        <v>2085</v>
      </c>
      <c r="C323" t="s">
        <v>1</v>
      </c>
      <c r="D323" t="s">
        <v>0</v>
      </c>
      <c r="E323">
        <v>189972</v>
      </c>
      <c r="F323" t="s">
        <v>399</v>
      </c>
      <c r="G323" t="s">
        <v>400</v>
      </c>
      <c r="H323" s="3">
        <v>0</v>
      </c>
      <c r="I323" s="3">
        <v>0</v>
      </c>
      <c r="J323" s="3">
        <v>0</v>
      </c>
      <c r="K323" s="3">
        <v>96.35</v>
      </c>
      <c r="L323" s="3">
        <v>0</v>
      </c>
      <c r="M323" s="3">
        <v>0</v>
      </c>
      <c r="N323" s="3">
        <v>0</v>
      </c>
      <c r="O323" s="3">
        <v>12.525499999999999</v>
      </c>
      <c r="P323" s="3">
        <v>108.87549999999999</v>
      </c>
      <c r="R323">
        <v>3</v>
      </c>
    </row>
    <row r="324" spans="1:18" x14ac:dyDescent="0.25">
      <c r="A324" t="s">
        <v>2060</v>
      </c>
      <c r="B324" s="89" t="s">
        <v>2085</v>
      </c>
      <c r="C324" t="s">
        <v>1</v>
      </c>
      <c r="D324" t="s">
        <v>0</v>
      </c>
      <c r="E324">
        <v>1893</v>
      </c>
      <c r="F324" t="s">
        <v>416</v>
      </c>
      <c r="G324" t="s">
        <v>417</v>
      </c>
      <c r="H324" s="3">
        <v>0</v>
      </c>
      <c r="I324" s="3">
        <v>0</v>
      </c>
      <c r="J324" s="3">
        <v>0</v>
      </c>
      <c r="K324" s="3">
        <v>113.95</v>
      </c>
      <c r="L324" s="3">
        <v>0</v>
      </c>
      <c r="M324" s="3">
        <v>0</v>
      </c>
      <c r="N324" s="3">
        <v>0</v>
      </c>
      <c r="O324" s="3">
        <v>14.813500000000001</v>
      </c>
      <c r="P324" s="3">
        <v>128.76349999999999</v>
      </c>
      <c r="R324">
        <v>3</v>
      </c>
    </row>
    <row r="325" spans="1:18" x14ac:dyDescent="0.25">
      <c r="A325" t="s">
        <v>2060</v>
      </c>
      <c r="B325" s="89" t="s">
        <v>2085</v>
      </c>
      <c r="C325" t="s">
        <v>1</v>
      </c>
      <c r="D325" t="s">
        <v>0</v>
      </c>
      <c r="E325">
        <v>2101911710016</v>
      </c>
      <c r="F325" t="s">
        <v>414</v>
      </c>
      <c r="G325" t="s">
        <v>415</v>
      </c>
      <c r="H325" s="3">
        <v>0</v>
      </c>
      <c r="I325" s="3">
        <v>0</v>
      </c>
      <c r="J325" s="3">
        <v>0</v>
      </c>
      <c r="K325" s="3">
        <v>1.56</v>
      </c>
      <c r="L325" s="3">
        <v>0</v>
      </c>
      <c r="M325" s="3">
        <v>0</v>
      </c>
      <c r="N325" s="3">
        <v>0</v>
      </c>
      <c r="O325" s="3">
        <v>0.20280000000000001</v>
      </c>
      <c r="P325" s="3">
        <v>1.7628000000000001</v>
      </c>
      <c r="R325">
        <v>3</v>
      </c>
    </row>
    <row r="326" spans="1:18" x14ac:dyDescent="0.25">
      <c r="A326" t="s">
        <v>2060</v>
      </c>
      <c r="B326" s="89" t="s">
        <v>2086</v>
      </c>
      <c r="C326" t="s">
        <v>1</v>
      </c>
      <c r="D326" t="s">
        <v>0</v>
      </c>
      <c r="E326">
        <v>283</v>
      </c>
      <c r="F326" t="s">
        <v>468</v>
      </c>
      <c r="G326" t="s">
        <v>469</v>
      </c>
      <c r="H326" s="3">
        <v>0</v>
      </c>
      <c r="I326" s="3">
        <v>0</v>
      </c>
      <c r="J326" s="3">
        <v>0</v>
      </c>
      <c r="K326" s="3">
        <v>225</v>
      </c>
      <c r="L326" s="3">
        <v>0</v>
      </c>
      <c r="M326" s="3">
        <v>0</v>
      </c>
      <c r="N326" s="3">
        <v>0</v>
      </c>
      <c r="O326" s="3">
        <v>29.25</v>
      </c>
      <c r="P326" s="3">
        <v>254.25</v>
      </c>
      <c r="R326">
        <v>3</v>
      </c>
    </row>
    <row r="327" spans="1:18" x14ac:dyDescent="0.25">
      <c r="A327" t="s">
        <v>2060</v>
      </c>
      <c r="B327" s="89" t="s">
        <v>2086</v>
      </c>
      <c r="C327" t="s">
        <v>1</v>
      </c>
      <c r="D327" t="s">
        <v>0</v>
      </c>
      <c r="E327">
        <v>23847</v>
      </c>
      <c r="F327" t="s">
        <v>419</v>
      </c>
      <c r="G327" t="s">
        <v>420</v>
      </c>
      <c r="H327" s="3">
        <v>0</v>
      </c>
      <c r="I327" s="3">
        <v>0</v>
      </c>
      <c r="J327" s="3">
        <v>0</v>
      </c>
      <c r="K327" s="3">
        <v>82.4</v>
      </c>
      <c r="L327" s="3">
        <v>0</v>
      </c>
      <c r="M327" s="3">
        <v>0</v>
      </c>
      <c r="N327" s="3">
        <v>0</v>
      </c>
      <c r="O327" s="3">
        <v>10.712000000000002</v>
      </c>
      <c r="P327" s="3">
        <v>93.112000000000009</v>
      </c>
      <c r="R327">
        <v>3</v>
      </c>
    </row>
    <row r="328" spans="1:18" x14ac:dyDescent="0.25">
      <c r="A328" t="s">
        <v>2060</v>
      </c>
      <c r="B328" s="89" t="s">
        <v>2086</v>
      </c>
      <c r="C328" t="s">
        <v>1</v>
      </c>
      <c r="D328" t="s">
        <v>0</v>
      </c>
      <c r="E328">
        <v>445147</v>
      </c>
      <c r="F328" t="s">
        <v>414</v>
      </c>
      <c r="G328" t="s">
        <v>415</v>
      </c>
      <c r="H328" s="3">
        <v>0</v>
      </c>
      <c r="I328" s="3">
        <v>0</v>
      </c>
      <c r="J328" s="3">
        <v>0</v>
      </c>
      <c r="K328" s="3">
        <v>50.04</v>
      </c>
      <c r="L328" s="3">
        <v>0</v>
      </c>
      <c r="M328" s="3">
        <v>0</v>
      </c>
      <c r="N328" s="3">
        <v>0</v>
      </c>
      <c r="O328" s="3">
        <v>6.5052000000000003</v>
      </c>
      <c r="P328" s="3">
        <v>56.545200000000001</v>
      </c>
      <c r="R328">
        <v>3</v>
      </c>
    </row>
    <row r="329" spans="1:18" x14ac:dyDescent="0.25">
      <c r="A329" t="s">
        <v>2060</v>
      </c>
      <c r="B329" s="89" t="s">
        <v>2086</v>
      </c>
      <c r="C329" t="s">
        <v>1</v>
      </c>
      <c r="D329" t="s">
        <v>0</v>
      </c>
      <c r="E329">
        <v>17865</v>
      </c>
      <c r="F329" t="s">
        <v>431</v>
      </c>
      <c r="G329" t="s">
        <v>432</v>
      </c>
      <c r="H329" s="3">
        <v>0</v>
      </c>
      <c r="I329" s="3">
        <v>0</v>
      </c>
      <c r="J329" s="3">
        <v>0</v>
      </c>
      <c r="K329" s="3">
        <v>27.68</v>
      </c>
      <c r="L329" s="3">
        <v>0</v>
      </c>
      <c r="M329" s="3">
        <v>0</v>
      </c>
      <c r="N329" s="3">
        <v>0</v>
      </c>
      <c r="O329" s="3">
        <v>3.5984000000000003</v>
      </c>
      <c r="P329" s="3">
        <v>31.278400000000001</v>
      </c>
      <c r="R329">
        <v>3</v>
      </c>
    </row>
    <row r="330" spans="1:18" x14ac:dyDescent="0.25">
      <c r="A330" t="s">
        <v>2060</v>
      </c>
      <c r="B330" s="89" t="s">
        <v>2087</v>
      </c>
      <c r="C330" t="s">
        <v>1</v>
      </c>
      <c r="D330" t="s">
        <v>0</v>
      </c>
      <c r="E330">
        <v>11139</v>
      </c>
      <c r="F330" t="s">
        <v>2027</v>
      </c>
      <c r="G330" t="s">
        <v>2028</v>
      </c>
      <c r="H330" s="3">
        <v>1.42</v>
      </c>
      <c r="I330" s="3">
        <v>0</v>
      </c>
      <c r="J330" s="3">
        <v>0</v>
      </c>
      <c r="K330" s="3">
        <v>16.440000000000001</v>
      </c>
      <c r="L330" s="3">
        <v>0</v>
      </c>
      <c r="M330" s="3">
        <v>0</v>
      </c>
      <c r="N330" s="3">
        <v>0</v>
      </c>
      <c r="O330" s="3">
        <v>2.1372000000000004</v>
      </c>
      <c r="P330" s="3">
        <v>19.997199999999999</v>
      </c>
      <c r="R330">
        <v>3</v>
      </c>
    </row>
    <row r="331" spans="1:18" x14ac:dyDescent="0.25">
      <c r="A331" t="s">
        <v>2060</v>
      </c>
      <c r="B331" s="89" t="s">
        <v>2088</v>
      </c>
      <c r="C331" t="s">
        <v>1</v>
      </c>
      <c r="D331" t="s">
        <v>0</v>
      </c>
      <c r="E331">
        <v>23884</v>
      </c>
      <c r="F331" t="s">
        <v>419</v>
      </c>
      <c r="G331" t="s">
        <v>420</v>
      </c>
      <c r="H331" s="3">
        <v>0</v>
      </c>
      <c r="I331" s="3">
        <v>0</v>
      </c>
      <c r="J331" s="3">
        <v>0</v>
      </c>
      <c r="K331" s="3">
        <v>22.3</v>
      </c>
      <c r="L331" s="3">
        <v>0</v>
      </c>
      <c r="M331" s="3">
        <v>0</v>
      </c>
      <c r="N331" s="3">
        <v>0</v>
      </c>
      <c r="O331" s="3">
        <v>2.899</v>
      </c>
      <c r="P331" s="3">
        <v>25.199000000000002</v>
      </c>
      <c r="R331">
        <v>3</v>
      </c>
    </row>
    <row r="332" spans="1:18" x14ac:dyDescent="0.25">
      <c r="A332" t="s">
        <v>2060</v>
      </c>
      <c r="B332" s="89" t="s">
        <v>2088</v>
      </c>
      <c r="C332" t="s">
        <v>1</v>
      </c>
      <c r="D332" t="s">
        <v>0</v>
      </c>
      <c r="E332">
        <v>7840</v>
      </c>
      <c r="F332" t="s">
        <v>427</v>
      </c>
      <c r="G332" t="s">
        <v>428</v>
      </c>
      <c r="H332" s="3">
        <v>0</v>
      </c>
      <c r="I332" s="3">
        <v>0</v>
      </c>
      <c r="J332" s="3">
        <v>0</v>
      </c>
      <c r="K332" s="3">
        <v>21.5</v>
      </c>
      <c r="L332" s="3">
        <v>0</v>
      </c>
      <c r="M332" s="3">
        <v>0</v>
      </c>
      <c r="N332" s="3">
        <v>0</v>
      </c>
      <c r="O332" s="3">
        <v>2.7949999999999999</v>
      </c>
      <c r="P332" s="3">
        <v>24.295000000000002</v>
      </c>
      <c r="R332">
        <v>3</v>
      </c>
    </row>
    <row r="333" spans="1:18" x14ac:dyDescent="0.25">
      <c r="A333" t="s">
        <v>2060</v>
      </c>
      <c r="B333" s="89" t="s">
        <v>2088</v>
      </c>
      <c r="C333" t="s">
        <v>1</v>
      </c>
      <c r="D333" t="s">
        <v>0</v>
      </c>
      <c r="E333">
        <v>95</v>
      </c>
      <c r="F333" t="s">
        <v>2027</v>
      </c>
      <c r="G333" t="s">
        <v>2028</v>
      </c>
      <c r="H333" s="3">
        <v>1.0900000000000001</v>
      </c>
      <c r="I333" s="3">
        <v>0</v>
      </c>
      <c r="J333" s="3">
        <v>0</v>
      </c>
      <c r="K333" s="3">
        <v>12.31</v>
      </c>
      <c r="L333" s="3">
        <v>0</v>
      </c>
      <c r="M333" s="3">
        <v>0</v>
      </c>
      <c r="N333" s="3">
        <v>0</v>
      </c>
      <c r="O333" s="3">
        <v>1.6003000000000001</v>
      </c>
      <c r="P333" s="3">
        <v>15.000300000000001</v>
      </c>
      <c r="R333">
        <v>3</v>
      </c>
    </row>
    <row r="334" spans="1:18" x14ac:dyDescent="0.25">
      <c r="A334" t="s">
        <v>2060</v>
      </c>
      <c r="B334" s="89" t="s">
        <v>2088</v>
      </c>
      <c r="C334" t="s">
        <v>1</v>
      </c>
      <c r="D334" t="s">
        <v>0</v>
      </c>
      <c r="E334">
        <v>17900</v>
      </c>
      <c r="F334" t="s">
        <v>431</v>
      </c>
      <c r="G334" t="s">
        <v>432</v>
      </c>
      <c r="H334" s="3">
        <v>0</v>
      </c>
      <c r="I334" s="3">
        <v>0</v>
      </c>
      <c r="J334" s="3">
        <v>0</v>
      </c>
      <c r="K334" s="3">
        <v>19.899999999999999</v>
      </c>
      <c r="L334" s="3">
        <v>0</v>
      </c>
      <c r="M334" s="3">
        <v>0</v>
      </c>
      <c r="N334" s="3">
        <v>0</v>
      </c>
      <c r="O334" s="3">
        <v>2.5869999999999997</v>
      </c>
      <c r="P334" s="3">
        <v>22.486999999999998</v>
      </c>
      <c r="R334">
        <v>3</v>
      </c>
    </row>
    <row r="335" spans="1:18" x14ac:dyDescent="0.25">
      <c r="A335" t="s">
        <v>2060</v>
      </c>
      <c r="B335" s="89" t="s">
        <v>2088</v>
      </c>
      <c r="C335" t="s">
        <v>1</v>
      </c>
      <c r="D335" t="s">
        <v>0</v>
      </c>
      <c r="E335">
        <v>218</v>
      </c>
      <c r="F335" t="s">
        <v>650</v>
      </c>
      <c r="G335" t="s">
        <v>651</v>
      </c>
      <c r="H335" s="3">
        <v>0</v>
      </c>
      <c r="I335" s="3">
        <v>0</v>
      </c>
      <c r="J335" s="3">
        <v>0</v>
      </c>
      <c r="K335" s="3">
        <v>7.17</v>
      </c>
      <c r="L335" s="3">
        <v>0</v>
      </c>
      <c r="M335" s="3">
        <v>0</v>
      </c>
      <c r="N335" s="3">
        <v>0</v>
      </c>
      <c r="O335" s="3">
        <v>0.93210000000000004</v>
      </c>
      <c r="P335" s="3">
        <v>8.1021000000000001</v>
      </c>
      <c r="R335">
        <v>3</v>
      </c>
    </row>
    <row r="336" spans="1:18" x14ac:dyDescent="0.25">
      <c r="A336" t="s">
        <v>2060</v>
      </c>
      <c r="B336" s="89" t="s">
        <v>2089</v>
      </c>
      <c r="C336" t="s">
        <v>1</v>
      </c>
      <c r="D336" t="s">
        <v>0</v>
      </c>
      <c r="E336">
        <v>4439</v>
      </c>
      <c r="F336" t="s">
        <v>125</v>
      </c>
      <c r="G336" t="s">
        <v>897</v>
      </c>
      <c r="H336" s="3">
        <v>0</v>
      </c>
      <c r="I336" s="3">
        <v>0</v>
      </c>
      <c r="J336" s="3">
        <v>0</v>
      </c>
      <c r="K336" s="3">
        <v>22</v>
      </c>
      <c r="L336" s="3">
        <v>0</v>
      </c>
      <c r="M336" s="3">
        <v>0</v>
      </c>
      <c r="N336" s="3">
        <v>0</v>
      </c>
      <c r="O336" s="3">
        <v>2.8600000000000003</v>
      </c>
      <c r="P336" s="3">
        <v>24.86</v>
      </c>
      <c r="R336">
        <v>3</v>
      </c>
    </row>
    <row r="337" spans="1:18" x14ac:dyDescent="0.25">
      <c r="A337" t="s">
        <v>2060</v>
      </c>
      <c r="B337" s="89" t="s">
        <v>2089</v>
      </c>
      <c r="C337" t="s">
        <v>1</v>
      </c>
      <c r="D337" t="s">
        <v>0</v>
      </c>
      <c r="E337">
        <v>10925</v>
      </c>
      <c r="F337" t="s">
        <v>2090</v>
      </c>
      <c r="G337" t="s">
        <v>2091</v>
      </c>
      <c r="H337" s="3">
        <v>0</v>
      </c>
      <c r="I337" s="3">
        <v>0</v>
      </c>
      <c r="J337" s="3">
        <v>0</v>
      </c>
      <c r="K337" s="3">
        <v>131.77000000000001</v>
      </c>
      <c r="L337" s="3">
        <v>0</v>
      </c>
      <c r="M337" s="3">
        <v>0</v>
      </c>
      <c r="N337" s="3">
        <v>0</v>
      </c>
      <c r="O337" s="3">
        <v>17.130100000000002</v>
      </c>
      <c r="P337" s="3">
        <v>148.90010000000001</v>
      </c>
      <c r="R337">
        <v>3</v>
      </c>
    </row>
    <row r="338" spans="1:18" x14ac:dyDescent="0.25">
      <c r="A338" t="s">
        <v>2060</v>
      </c>
      <c r="B338" s="89" t="s">
        <v>2089</v>
      </c>
      <c r="C338" t="s">
        <v>1</v>
      </c>
      <c r="D338" t="s">
        <v>0</v>
      </c>
      <c r="E338">
        <v>146</v>
      </c>
      <c r="F338" t="s">
        <v>421</v>
      </c>
      <c r="G338" t="s">
        <v>422</v>
      </c>
      <c r="H338" s="3">
        <v>0</v>
      </c>
      <c r="I338" s="3">
        <v>0</v>
      </c>
      <c r="J338" s="3">
        <v>0</v>
      </c>
      <c r="K338" s="3">
        <v>4.32</v>
      </c>
      <c r="L338" s="3">
        <v>0</v>
      </c>
      <c r="M338" s="3">
        <v>0</v>
      </c>
      <c r="N338" s="3">
        <v>0</v>
      </c>
      <c r="O338" s="3">
        <v>0.5616000000000001</v>
      </c>
      <c r="P338" s="3">
        <v>4.8816000000000006</v>
      </c>
      <c r="R338">
        <v>3</v>
      </c>
    </row>
    <row r="339" spans="1:18" x14ac:dyDescent="0.25">
      <c r="A339" t="s">
        <v>2060</v>
      </c>
      <c r="B339" s="89" t="s">
        <v>2089</v>
      </c>
      <c r="C339" t="s">
        <v>1</v>
      </c>
      <c r="D339" t="s">
        <v>0</v>
      </c>
      <c r="E339">
        <v>11306</v>
      </c>
      <c r="F339" t="s">
        <v>634</v>
      </c>
      <c r="G339" t="s">
        <v>635</v>
      </c>
      <c r="H339" s="3">
        <v>0.69</v>
      </c>
      <c r="I339" s="3">
        <v>0</v>
      </c>
      <c r="J339" s="3">
        <v>0</v>
      </c>
      <c r="K339" s="3">
        <v>8.24</v>
      </c>
      <c r="L339" s="3">
        <v>0</v>
      </c>
      <c r="M339" s="3">
        <v>0</v>
      </c>
      <c r="N339" s="3">
        <v>0</v>
      </c>
      <c r="O339" s="3">
        <v>1.0712000000000002</v>
      </c>
      <c r="P339" s="3">
        <v>10.001200000000001</v>
      </c>
      <c r="R339">
        <v>3</v>
      </c>
    </row>
    <row r="340" spans="1:18" x14ac:dyDescent="0.25">
      <c r="A340" t="s">
        <v>2060</v>
      </c>
      <c r="B340" s="89" t="s">
        <v>2089</v>
      </c>
      <c r="C340" t="s">
        <v>1</v>
      </c>
      <c r="D340" t="s">
        <v>0</v>
      </c>
      <c r="E340">
        <v>23917</v>
      </c>
      <c r="F340" t="s">
        <v>419</v>
      </c>
      <c r="G340" t="s">
        <v>420</v>
      </c>
      <c r="H340" s="3">
        <v>0</v>
      </c>
      <c r="I340" s="3">
        <v>0</v>
      </c>
      <c r="J340" s="3">
        <v>0</v>
      </c>
      <c r="K340" s="3">
        <v>90</v>
      </c>
      <c r="L340" s="3">
        <v>0</v>
      </c>
      <c r="M340" s="3">
        <v>0</v>
      </c>
      <c r="N340" s="3">
        <v>0</v>
      </c>
      <c r="O340" s="3">
        <v>11.700000000000001</v>
      </c>
      <c r="P340" s="3">
        <v>101.7</v>
      </c>
      <c r="R340">
        <v>3</v>
      </c>
    </row>
    <row r="341" spans="1:18" x14ac:dyDescent="0.25">
      <c r="A341" t="s">
        <v>2060</v>
      </c>
      <c r="B341" s="89" t="s">
        <v>2092</v>
      </c>
      <c r="C341" t="s">
        <v>1</v>
      </c>
      <c r="D341" t="s">
        <v>0</v>
      </c>
      <c r="E341">
        <v>4501</v>
      </c>
      <c r="F341" t="s">
        <v>125</v>
      </c>
      <c r="G341" t="s">
        <v>897</v>
      </c>
      <c r="H341" s="3">
        <v>0</v>
      </c>
      <c r="I341" s="3">
        <v>0</v>
      </c>
      <c r="J341" s="3">
        <v>0</v>
      </c>
      <c r="K341" s="3">
        <v>22</v>
      </c>
      <c r="L341" s="3">
        <v>0</v>
      </c>
      <c r="M341" s="3">
        <v>0</v>
      </c>
      <c r="N341" s="3">
        <v>0</v>
      </c>
      <c r="O341" s="3">
        <v>2.8600000000000003</v>
      </c>
      <c r="P341" s="3">
        <v>24.86</v>
      </c>
      <c r="R341">
        <v>3</v>
      </c>
    </row>
    <row r="342" spans="1:18" x14ac:dyDescent="0.25">
      <c r="A342" t="s">
        <v>2060</v>
      </c>
      <c r="B342" s="89" t="s">
        <v>2092</v>
      </c>
      <c r="C342" t="s">
        <v>1</v>
      </c>
      <c r="D342" t="s">
        <v>0</v>
      </c>
      <c r="E342">
        <v>148</v>
      </c>
      <c r="F342" t="s">
        <v>421</v>
      </c>
      <c r="G342" t="s">
        <v>422</v>
      </c>
      <c r="H342" s="3">
        <v>0</v>
      </c>
      <c r="I342" s="3">
        <v>0</v>
      </c>
      <c r="J342" s="3">
        <v>0</v>
      </c>
      <c r="K342" s="3">
        <v>4.43</v>
      </c>
      <c r="L342" s="3">
        <v>0</v>
      </c>
      <c r="M342" s="3">
        <v>0</v>
      </c>
      <c r="N342" s="3">
        <v>0</v>
      </c>
      <c r="O342" s="3">
        <v>0.57589999999999997</v>
      </c>
      <c r="P342" s="3">
        <v>5.0058999999999996</v>
      </c>
      <c r="R342">
        <v>3</v>
      </c>
    </row>
    <row r="343" spans="1:18" x14ac:dyDescent="0.25">
      <c r="A343" t="s">
        <v>2060</v>
      </c>
      <c r="B343" s="89" t="s">
        <v>2092</v>
      </c>
      <c r="C343" t="s">
        <v>1</v>
      </c>
      <c r="D343" t="s">
        <v>0</v>
      </c>
      <c r="E343">
        <v>190228</v>
      </c>
      <c r="F343" t="s">
        <v>399</v>
      </c>
      <c r="G343" t="s">
        <v>400</v>
      </c>
      <c r="H343" s="3">
        <v>0</v>
      </c>
      <c r="I343" s="3">
        <v>0</v>
      </c>
      <c r="J343" s="3">
        <v>0</v>
      </c>
      <c r="K343" s="3">
        <v>21.05</v>
      </c>
      <c r="L343" s="3">
        <v>0</v>
      </c>
      <c r="M343" s="3">
        <v>0</v>
      </c>
      <c r="N343" s="3">
        <v>0</v>
      </c>
      <c r="O343" s="3">
        <v>2.7365000000000004</v>
      </c>
      <c r="P343" s="3">
        <v>23.7865</v>
      </c>
      <c r="R343">
        <v>3</v>
      </c>
    </row>
    <row r="344" spans="1:18" x14ac:dyDescent="0.25">
      <c r="A344" t="s">
        <v>2060</v>
      </c>
      <c r="B344" s="89" t="s">
        <v>2092</v>
      </c>
      <c r="C344" t="s">
        <v>1</v>
      </c>
      <c r="D344" t="s">
        <v>0</v>
      </c>
      <c r="E344">
        <v>399</v>
      </c>
      <c r="F344" t="s">
        <v>446</v>
      </c>
      <c r="G344" t="s">
        <v>447</v>
      </c>
      <c r="H344" s="3">
        <v>0</v>
      </c>
      <c r="I344" s="3">
        <v>0</v>
      </c>
      <c r="J344" s="3">
        <v>0</v>
      </c>
      <c r="K344" s="3">
        <v>7.7</v>
      </c>
      <c r="L344" s="3">
        <v>0</v>
      </c>
      <c r="M344" s="3">
        <v>0</v>
      </c>
      <c r="N344" s="3">
        <v>0</v>
      </c>
      <c r="O344" s="3">
        <v>1.0010000000000001</v>
      </c>
      <c r="P344" s="3">
        <v>8.7010000000000005</v>
      </c>
      <c r="R344">
        <v>3</v>
      </c>
    </row>
    <row r="345" spans="1:18" x14ac:dyDescent="0.25">
      <c r="A345" t="s">
        <v>2060</v>
      </c>
      <c r="B345" s="89" t="s">
        <v>2092</v>
      </c>
      <c r="C345" t="s">
        <v>1</v>
      </c>
      <c r="D345" t="s">
        <v>0</v>
      </c>
      <c r="E345">
        <v>1871</v>
      </c>
      <c r="F345" t="s">
        <v>405</v>
      </c>
      <c r="G345" t="s">
        <v>406</v>
      </c>
      <c r="H345" s="3">
        <v>0</v>
      </c>
      <c r="I345" s="3">
        <v>0</v>
      </c>
      <c r="J345" s="3">
        <v>0</v>
      </c>
      <c r="K345" s="3">
        <v>7.08</v>
      </c>
      <c r="L345" s="3">
        <v>0</v>
      </c>
      <c r="M345" s="3">
        <v>0</v>
      </c>
      <c r="N345" s="3">
        <v>0</v>
      </c>
      <c r="O345" s="3">
        <v>0.9204</v>
      </c>
      <c r="P345" s="3">
        <v>8.0004000000000008</v>
      </c>
      <c r="R345">
        <v>3</v>
      </c>
    </row>
    <row r="346" spans="1:18" x14ac:dyDescent="0.25">
      <c r="A346" t="s">
        <v>2060</v>
      </c>
      <c r="B346" s="89" t="s">
        <v>2092</v>
      </c>
      <c r="C346" t="s">
        <v>1</v>
      </c>
      <c r="D346" t="s">
        <v>0</v>
      </c>
      <c r="E346">
        <v>23924</v>
      </c>
      <c r="F346" t="s">
        <v>419</v>
      </c>
      <c r="G346" t="s">
        <v>420</v>
      </c>
      <c r="H346" s="3">
        <v>0</v>
      </c>
      <c r="I346" s="3">
        <v>0</v>
      </c>
      <c r="J346" s="3">
        <v>0</v>
      </c>
      <c r="K346" s="3">
        <v>41.95</v>
      </c>
      <c r="L346" s="3">
        <v>0</v>
      </c>
      <c r="M346" s="3">
        <v>0</v>
      </c>
      <c r="N346" s="3">
        <v>0</v>
      </c>
      <c r="O346" s="3">
        <v>5.4535000000000009</v>
      </c>
      <c r="P346" s="3">
        <v>47.403500000000001</v>
      </c>
      <c r="R346">
        <v>3</v>
      </c>
    </row>
    <row r="347" spans="1:18" x14ac:dyDescent="0.25">
      <c r="A347" t="s">
        <v>2060</v>
      </c>
      <c r="B347" s="89" t="s">
        <v>2092</v>
      </c>
      <c r="C347" t="s">
        <v>1</v>
      </c>
      <c r="D347" t="s">
        <v>0</v>
      </c>
      <c r="E347">
        <v>231</v>
      </c>
      <c r="F347" t="s">
        <v>650</v>
      </c>
      <c r="G347" t="s">
        <v>651</v>
      </c>
      <c r="H347" s="3">
        <v>0</v>
      </c>
      <c r="I347" s="3">
        <v>0</v>
      </c>
      <c r="J347" s="3">
        <v>0</v>
      </c>
      <c r="K347" s="3">
        <v>6.33</v>
      </c>
      <c r="L347" s="3">
        <v>0</v>
      </c>
      <c r="M347" s="3">
        <v>0</v>
      </c>
      <c r="N347" s="3">
        <v>0</v>
      </c>
      <c r="O347" s="3">
        <v>0.82290000000000008</v>
      </c>
      <c r="P347" s="3">
        <v>7.1528999999999998</v>
      </c>
      <c r="R347">
        <v>3</v>
      </c>
    </row>
    <row r="348" spans="1:18" x14ac:dyDescent="0.25">
      <c r="A348" t="s">
        <v>2060</v>
      </c>
      <c r="B348" s="89" t="s">
        <v>2093</v>
      </c>
      <c r="C348" t="s">
        <v>1</v>
      </c>
      <c r="D348" t="s">
        <v>0</v>
      </c>
      <c r="E348">
        <v>270</v>
      </c>
      <c r="F348" t="s">
        <v>2065</v>
      </c>
      <c r="G348" t="s">
        <v>2066</v>
      </c>
      <c r="H348" s="3">
        <v>0</v>
      </c>
      <c r="I348" s="3">
        <v>0</v>
      </c>
      <c r="J348" s="3">
        <v>0</v>
      </c>
      <c r="K348" s="3">
        <v>32</v>
      </c>
      <c r="L348" s="3">
        <v>0</v>
      </c>
      <c r="M348" s="3">
        <v>0</v>
      </c>
      <c r="N348" s="3">
        <v>0</v>
      </c>
      <c r="O348" s="3">
        <v>4.16</v>
      </c>
      <c r="P348" s="3">
        <v>36.159999999999997</v>
      </c>
      <c r="R348">
        <v>3</v>
      </c>
    </row>
    <row r="349" spans="1:18" x14ac:dyDescent="0.25">
      <c r="A349" t="s">
        <v>2060</v>
      </c>
      <c r="B349" s="89" t="s">
        <v>2093</v>
      </c>
      <c r="C349" t="s">
        <v>1</v>
      </c>
      <c r="D349" t="s">
        <v>0</v>
      </c>
      <c r="E349">
        <v>416</v>
      </c>
      <c r="F349" t="s">
        <v>446</v>
      </c>
      <c r="G349" t="s">
        <v>447</v>
      </c>
      <c r="H349" s="3">
        <v>0</v>
      </c>
      <c r="I349" s="3">
        <v>0</v>
      </c>
      <c r="J349" s="3">
        <v>0</v>
      </c>
      <c r="K349" s="3">
        <v>7.08</v>
      </c>
      <c r="L349" s="3">
        <v>0</v>
      </c>
      <c r="M349" s="3">
        <v>0</v>
      </c>
      <c r="N349" s="3">
        <v>0</v>
      </c>
      <c r="O349" s="3">
        <v>0.9204</v>
      </c>
      <c r="P349" s="3">
        <v>8.0004000000000008</v>
      </c>
      <c r="R349">
        <v>3</v>
      </c>
    </row>
    <row r="350" spans="1:18" x14ac:dyDescent="0.25">
      <c r="A350" t="s">
        <v>2060</v>
      </c>
      <c r="B350" s="89" t="s">
        <v>2093</v>
      </c>
      <c r="C350" t="s">
        <v>1</v>
      </c>
      <c r="D350" t="s">
        <v>0</v>
      </c>
      <c r="E350">
        <v>3087</v>
      </c>
      <c r="F350" t="s">
        <v>454</v>
      </c>
      <c r="G350" t="s">
        <v>456</v>
      </c>
      <c r="H350" s="3">
        <v>0</v>
      </c>
      <c r="I350" s="3">
        <v>0</v>
      </c>
      <c r="J350" s="3">
        <v>0</v>
      </c>
      <c r="K350" s="3">
        <v>16.399999999999999</v>
      </c>
      <c r="L350" s="3">
        <v>0</v>
      </c>
      <c r="M350" s="3">
        <v>0</v>
      </c>
      <c r="N350" s="3">
        <v>0</v>
      </c>
      <c r="O350" s="3">
        <v>2.1319999999999997</v>
      </c>
      <c r="P350" s="3">
        <v>18.531999999999996</v>
      </c>
      <c r="R350">
        <v>3</v>
      </c>
    </row>
    <row r="351" spans="1:18" x14ac:dyDescent="0.25">
      <c r="A351" t="s">
        <v>2060</v>
      </c>
      <c r="B351" s="89" t="s">
        <v>2093</v>
      </c>
      <c r="C351" t="s">
        <v>1</v>
      </c>
      <c r="D351" t="s">
        <v>0</v>
      </c>
      <c r="E351">
        <v>666558</v>
      </c>
      <c r="F351" t="s">
        <v>409</v>
      </c>
      <c r="G351" t="s">
        <v>410</v>
      </c>
      <c r="H351" s="3">
        <v>0</v>
      </c>
      <c r="I351" s="3">
        <v>0</v>
      </c>
      <c r="J351" s="3">
        <v>0</v>
      </c>
      <c r="K351" s="3">
        <v>6.15</v>
      </c>
      <c r="L351" s="3">
        <v>0</v>
      </c>
      <c r="M351" s="3">
        <v>0</v>
      </c>
      <c r="N351" s="3">
        <v>0</v>
      </c>
      <c r="O351" s="3">
        <v>0.7995000000000001</v>
      </c>
      <c r="P351" s="3">
        <v>6.9495000000000005</v>
      </c>
      <c r="R351">
        <v>3</v>
      </c>
    </row>
    <row r="352" spans="1:18" x14ac:dyDescent="0.25">
      <c r="A352" t="s">
        <v>2060</v>
      </c>
      <c r="B352" s="89" t="s">
        <v>2093</v>
      </c>
      <c r="C352" t="s">
        <v>1</v>
      </c>
      <c r="D352" t="s">
        <v>0</v>
      </c>
      <c r="E352">
        <v>6794</v>
      </c>
      <c r="F352" t="s">
        <v>412</v>
      </c>
      <c r="G352" t="s">
        <v>413</v>
      </c>
      <c r="H352" s="3">
        <v>0</v>
      </c>
      <c r="I352" s="3">
        <v>0</v>
      </c>
      <c r="J352" s="3">
        <v>0</v>
      </c>
      <c r="K352" s="3">
        <v>64.959999999999994</v>
      </c>
      <c r="L352" s="3">
        <v>0</v>
      </c>
      <c r="M352" s="3">
        <v>0</v>
      </c>
      <c r="N352" s="3">
        <v>0</v>
      </c>
      <c r="O352" s="3">
        <v>8.444799999999999</v>
      </c>
      <c r="P352" s="3">
        <v>73.404799999999994</v>
      </c>
      <c r="R352">
        <v>3</v>
      </c>
    </row>
    <row r="353" spans="1:18" x14ac:dyDescent="0.25">
      <c r="A353" t="s">
        <v>2060</v>
      </c>
      <c r="B353" s="89" t="s">
        <v>2093</v>
      </c>
      <c r="C353" t="s">
        <v>1</v>
      </c>
      <c r="D353" t="s">
        <v>0</v>
      </c>
      <c r="E353">
        <v>2045</v>
      </c>
      <c r="F353" t="s">
        <v>416</v>
      </c>
      <c r="G353" t="s">
        <v>417</v>
      </c>
      <c r="H353" s="3">
        <v>0</v>
      </c>
      <c r="I353" s="3">
        <v>0</v>
      </c>
      <c r="J353" s="3">
        <v>0</v>
      </c>
      <c r="K353" s="3">
        <v>47.48</v>
      </c>
      <c r="L353" s="3">
        <v>0</v>
      </c>
      <c r="M353" s="3">
        <v>0</v>
      </c>
      <c r="N353" s="3">
        <v>0</v>
      </c>
      <c r="O353" s="3">
        <v>6.1723999999999997</v>
      </c>
      <c r="P353" s="3">
        <v>53.6524</v>
      </c>
      <c r="R353">
        <v>3</v>
      </c>
    </row>
    <row r="354" spans="1:18" x14ac:dyDescent="0.25">
      <c r="A354" t="s">
        <v>2060</v>
      </c>
      <c r="B354" s="89" t="s">
        <v>2094</v>
      </c>
      <c r="C354" t="s">
        <v>1</v>
      </c>
      <c r="D354" t="s">
        <v>0</v>
      </c>
      <c r="E354">
        <v>1887</v>
      </c>
      <c r="F354" t="s">
        <v>405</v>
      </c>
      <c r="G354" t="s">
        <v>406</v>
      </c>
      <c r="H354" s="3">
        <v>0</v>
      </c>
      <c r="I354" s="3">
        <v>0</v>
      </c>
      <c r="J354" s="3">
        <v>0</v>
      </c>
      <c r="K354" s="3">
        <v>7.08</v>
      </c>
      <c r="L354" s="3">
        <v>0</v>
      </c>
      <c r="M354" s="3">
        <v>0</v>
      </c>
      <c r="N354" s="3">
        <v>0</v>
      </c>
      <c r="O354" s="3">
        <v>0.9204</v>
      </c>
      <c r="P354" s="3">
        <v>8.0004000000000008</v>
      </c>
      <c r="R354">
        <v>3</v>
      </c>
    </row>
    <row r="355" spans="1:18" x14ac:dyDescent="0.25">
      <c r="A355" t="s">
        <v>2060</v>
      </c>
      <c r="B355" s="89" t="s">
        <v>2094</v>
      </c>
      <c r="C355" t="s">
        <v>1</v>
      </c>
      <c r="D355" t="s">
        <v>0</v>
      </c>
      <c r="E355">
        <v>171</v>
      </c>
      <c r="F355" t="s">
        <v>2027</v>
      </c>
      <c r="G355" t="s">
        <v>2028</v>
      </c>
      <c r="H355" s="3">
        <v>0.37</v>
      </c>
      <c r="I355" s="3">
        <v>0</v>
      </c>
      <c r="J355" s="3">
        <v>0</v>
      </c>
      <c r="K355" s="3">
        <v>4.0999999999999996</v>
      </c>
      <c r="L355" s="3">
        <v>0</v>
      </c>
      <c r="M355" s="3">
        <v>0</v>
      </c>
      <c r="N355" s="3">
        <v>0</v>
      </c>
      <c r="O355" s="3">
        <v>0.53299999999999992</v>
      </c>
      <c r="P355" s="3">
        <v>5.0030000000000001</v>
      </c>
      <c r="R355">
        <v>3</v>
      </c>
    </row>
    <row r="356" spans="1:18" x14ac:dyDescent="0.25">
      <c r="A356" t="s">
        <v>2060</v>
      </c>
      <c r="B356" s="89" t="s">
        <v>2094</v>
      </c>
      <c r="C356" t="s">
        <v>1</v>
      </c>
      <c r="D356" t="s">
        <v>0</v>
      </c>
      <c r="E356">
        <v>334669</v>
      </c>
      <c r="F356" t="s">
        <v>414</v>
      </c>
      <c r="G356" t="s">
        <v>415</v>
      </c>
      <c r="H356" s="3">
        <v>0</v>
      </c>
      <c r="I356" s="3">
        <v>0</v>
      </c>
      <c r="J356" s="3">
        <v>0</v>
      </c>
      <c r="K356" s="3">
        <v>29.43</v>
      </c>
      <c r="L356" s="3">
        <v>0</v>
      </c>
      <c r="M356" s="3">
        <v>0</v>
      </c>
      <c r="N356" s="3">
        <v>0</v>
      </c>
      <c r="O356" s="3">
        <v>3.8259000000000003</v>
      </c>
      <c r="P356" s="3">
        <v>33.255899999999997</v>
      </c>
      <c r="R356">
        <v>3</v>
      </c>
    </row>
    <row r="357" spans="1:18" x14ac:dyDescent="0.25">
      <c r="A357" t="s">
        <v>2060</v>
      </c>
      <c r="B357" s="89" t="s">
        <v>2094</v>
      </c>
      <c r="C357" t="s">
        <v>1</v>
      </c>
      <c r="D357" t="s">
        <v>0</v>
      </c>
      <c r="E357">
        <v>20209</v>
      </c>
      <c r="F357" t="s">
        <v>431</v>
      </c>
      <c r="G357" t="s">
        <v>432</v>
      </c>
      <c r="H357" s="3">
        <v>0</v>
      </c>
      <c r="I357" s="3">
        <v>0</v>
      </c>
      <c r="J357" s="3">
        <v>0</v>
      </c>
      <c r="K357" s="3">
        <v>145.34</v>
      </c>
      <c r="L357" s="3">
        <v>0</v>
      </c>
      <c r="M357" s="3">
        <v>0</v>
      </c>
      <c r="N357" s="3">
        <v>0</v>
      </c>
      <c r="O357" s="3">
        <v>18.894200000000001</v>
      </c>
      <c r="P357" s="3">
        <v>164.23420000000002</v>
      </c>
      <c r="R357">
        <v>3</v>
      </c>
    </row>
    <row r="358" spans="1:18" x14ac:dyDescent="0.25">
      <c r="A358" t="s">
        <v>2060</v>
      </c>
      <c r="B358" s="89" t="s">
        <v>2095</v>
      </c>
      <c r="C358" t="s">
        <v>1</v>
      </c>
      <c r="D358" t="s">
        <v>0</v>
      </c>
      <c r="E358">
        <v>666752</v>
      </c>
      <c r="F358" t="s">
        <v>409</v>
      </c>
      <c r="G358" t="s">
        <v>410</v>
      </c>
      <c r="H358" s="3">
        <v>0</v>
      </c>
      <c r="I358" s="3">
        <v>0</v>
      </c>
      <c r="J358" s="3">
        <v>0</v>
      </c>
      <c r="K358" s="3">
        <v>12.8</v>
      </c>
      <c r="L358" s="3">
        <v>0</v>
      </c>
      <c r="M358" s="3">
        <v>0</v>
      </c>
      <c r="N358" s="3">
        <v>0</v>
      </c>
      <c r="O358" s="3">
        <v>1.6640000000000001</v>
      </c>
      <c r="P358" s="3">
        <v>14.464</v>
      </c>
      <c r="R358">
        <v>3</v>
      </c>
    </row>
    <row r="359" spans="1:18" x14ac:dyDescent="0.25">
      <c r="A359" t="s">
        <v>2060</v>
      </c>
      <c r="B359" s="89" t="s">
        <v>2095</v>
      </c>
      <c r="C359" t="s">
        <v>1</v>
      </c>
      <c r="D359" t="s">
        <v>0</v>
      </c>
      <c r="E359">
        <v>6899</v>
      </c>
      <c r="F359" t="s">
        <v>412</v>
      </c>
      <c r="G359" t="s">
        <v>413</v>
      </c>
      <c r="H359" s="3">
        <v>0</v>
      </c>
      <c r="I359" s="3">
        <v>0</v>
      </c>
      <c r="J359" s="3">
        <v>0</v>
      </c>
      <c r="K359" s="3">
        <v>113.4</v>
      </c>
      <c r="L359" s="3">
        <v>0</v>
      </c>
      <c r="M359" s="3">
        <v>0</v>
      </c>
      <c r="N359" s="3">
        <v>0</v>
      </c>
      <c r="O359" s="3">
        <v>14.742000000000001</v>
      </c>
      <c r="P359" s="3">
        <v>128.142</v>
      </c>
      <c r="R359">
        <v>3</v>
      </c>
    </row>
    <row r="360" spans="1:18" x14ac:dyDescent="0.25">
      <c r="A360" t="s">
        <v>2060</v>
      </c>
      <c r="B360" s="89" t="s">
        <v>2095</v>
      </c>
      <c r="C360" t="s">
        <v>1</v>
      </c>
      <c r="D360" t="s">
        <v>0</v>
      </c>
      <c r="E360">
        <v>8047</v>
      </c>
      <c r="F360" t="s">
        <v>427</v>
      </c>
      <c r="G360" t="s">
        <v>428</v>
      </c>
      <c r="H360" s="3">
        <v>0</v>
      </c>
      <c r="I360" s="3">
        <v>0</v>
      </c>
      <c r="J360" s="3">
        <v>0</v>
      </c>
      <c r="K360" s="3">
        <v>33.86</v>
      </c>
      <c r="L360" s="3">
        <v>0</v>
      </c>
      <c r="M360" s="3">
        <v>0</v>
      </c>
      <c r="N360" s="3">
        <v>0</v>
      </c>
      <c r="O360" s="3">
        <v>4.4017999999999997</v>
      </c>
      <c r="P360" s="3">
        <v>38.261800000000001</v>
      </c>
      <c r="R360">
        <v>3</v>
      </c>
    </row>
    <row r="361" spans="1:18" x14ac:dyDescent="0.25">
      <c r="A361" t="s">
        <v>2060</v>
      </c>
      <c r="B361" s="89" t="s">
        <v>2096</v>
      </c>
      <c r="C361" t="s">
        <v>1</v>
      </c>
      <c r="D361" t="s">
        <v>0</v>
      </c>
      <c r="E361">
        <v>217</v>
      </c>
      <c r="F361" t="s">
        <v>2027</v>
      </c>
      <c r="G361" t="s">
        <v>2028</v>
      </c>
      <c r="H361" s="3">
        <v>1.0900000000000001</v>
      </c>
      <c r="I361" s="3">
        <v>0</v>
      </c>
      <c r="J361" s="3">
        <v>0</v>
      </c>
      <c r="K361" s="3">
        <v>12.31</v>
      </c>
      <c r="L361" s="3">
        <v>0</v>
      </c>
      <c r="M361" s="3">
        <v>0</v>
      </c>
      <c r="N361" s="3">
        <v>0</v>
      </c>
      <c r="O361" s="3">
        <v>1.6003000000000001</v>
      </c>
      <c r="P361" s="3">
        <v>15.000300000000001</v>
      </c>
      <c r="R361">
        <v>3</v>
      </c>
    </row>
    <row r="362" spans="1:18" x14ac:dyDescent="0.25">
      <c r="A362" t="s">
        <v>2060</v>
      </c>
      <c r="B362" s="89" t="s">
        <v>2096</v>
      </c>
      <c r="C362" t="s">
        <v>1</v>
      </c>
      <c r="D362" t="s">
        <v>0</v>
      </c>
      <c r="E362">
        <v>18458</v>
      </c>
      <c r="F362" t="s">
        <v>2097</v>
      </c>
      <c r="G362" t="s">
        <v>2098</v>
      </c>
      <c r="H362" s="3">
        <v>0</v>
      </c>
      <c r="I362" s="3">
        <v>0</v>
      </c>
      <c r="J362" s="3">
        <v>0</v>
      </c>
      <c r="K362" s="3">
        <v>71.19</v>
      </c>
      <c r="L362" s="3">
        <v>0</v>
      </c>
      <c r="M362" s="3">
        <v>0</v>
      </c>
      <c r="N362" s="3">
        <v>0</v>
      </c>
      <c r="O362" s="3">
        <v>9.2546999999999997</v>
      </c>
      <c r="P362" s="3">
        <v>80.444699999999997</v>
      </c>
      <c r="R362">
        <v>3</v>
      </c>
    </row>
    <row r="363" spans="1:18" x14ac:dyDescent="0.25">
      <c r="A363" t="s">
        <v>2060</v>
      </c>
      <c r="B363" s="89" t="s">
        <v>2096</v>
      </c>
      <c r="C363" t="s">
        <v>1</v>
      </c>
      <c r="D363" t="s">
        <v>0</v>
      </c>
      <c r="E363">
        <v>10338</v>
      </c>
      <c r="F363" t="s">
        <v>900</v>
      </c>
      <c r="G363" t="s">
        <v>339</v>
      </c>
      <c r="H363" s="3">
        <v>1.0900000000000001</v>
      </c>
      <c r="I363" s="3">
        <v>0</v>
      </c>
      <c r="J363" s="3">
        <v>0</v>
      </c>
      <c r="K363" s="3">
        <v>12.31</v>
      </c>
      <c r="L363" s="3">
        <v>0</v>
      </c>
      <c r="M363" s="3">
        <v>0</v>
      </c>
      <c r="N363" s="3">
        <v>0</v>
      </c>
      <c r="O363" s="3">
        <v>1.6003000000000001</v>
      </c>
      <c r="P363" s="3">
        <v>15.000300000000001</v>
      </c>
      <c r="R363">
        <v>3</v>
      </c>
    </row>
    <row r="364" spans="1:18" x14ac:dyDescent="0.25">
      <c r="A364" t="s">
        <v>2060</v>
      </c>
      <c r="B364" s="89" t="s">
        <v>2096</v>
      </c>
      <c r="C364" t="s">
        <v>1</v>
      </c>
      <c r="D364" t="s">
        <v>0</v>
      </c>
      <c r="E364">
        <v>3121</v>
      </c>
      <c r="F364" t="s">
        <v>454</v>
      </c>
      <c r="G364" t="s">
        <v>456</v>
      </c>
      <c r="H364" s="3">
        <v>0</v>
      </c>
      <c r="I364" s="3">
        <v>0</v>
      </c>
      <c r="J364" s="3">
        <v>0</v>
      </c>
      <c r="K364" s="3">
        <v>256.52</v>
      </c>
      <c r="L364" s="3">
        <v>0</v>
      </c>
      <c r="M364" s="3">
        <v>0</v>
      </c>
      <c r="N364" s="3">
        <v>0</v>
      </c>
      <c r="O364" s="3">
        <v>33.3476</v>
      </c>
      <c r="P364" s="3">
        <v>289.86759999999998</v>
      </c>
      <c r="R364">
        <v>3</v>
      </c>
    </row>
    <row r="365" spans="1:18" x14ac:dyDescent="0.25">
      <c r="A365" t="s">
        <v>2099</v>
      </c>
      <c r="B365" s="89" t="s">
        <v>2100</v>
      </c>
      <c r="C365" t="s">
        <v>1</v>
      </c>
      <c r="D365" t="s">
        <v>0</v>
      </c>
      <c r="E365">
        <v>106</v>
      </c>
      <c r="F365" t="s">
        <v>421</v>
      </c>
      <c r="G365" t="s">
        <v>422</v>
      </c>
      <c r="H365" s="3">
        <v>0</v>
      </c>
      <c r="I365" s="3">
        <v>0</v>
      </c>
      <c r="J365" s="3">
        <v>0</v>
      </c>
      <c r="K365" s="3">
        <v>3.98</v>
      </c>
      <c r="L365" s="3">
        <v>0</v>
      </c>
      <c r="M365" s="3">
        <v>0</v>
      </c>
      <c r="N365" s="3">
        <v>0</v>
      </c>
      <c r="O365" s="3">
        <v>0.51739999999999997</v>
      </c>
      <c r="P365" s="3">
        <v>4.4973999999999998</v>
      </c>
      <c r="R365">
        <v>3</v>
      </c>
    </row>
    <row r="366" spans="1:18" x14ac:dyDescent="0.25">
      <c r="A366" t="s">
        <v>2099</v>
      </c>
      <c r="B366" s="89" t="s">
        <v>2100</v>
      </c>
      <c r="C366" t="s">
        <v>1</v>
      </c>
      <c r="D366" t="s">
        <v>0</v>
      </c>
      <c r="E366">
        <v>1657</v>
      </c>
      <c r="F366" t="s">
        <v>405</v>
      </c>
      <c r="G366" t="s">
        <v>406</v>
      </c>
      <c r="H366" s="3">
        <v>0</v>
      </c>
      <c r="I366" s="3">
        <v>0</v>
      </c>
      <c r="J366" s="3">
        <v>0</v>
      </c>
      <c r="K366" s="3">
        <v>7.08</v>
      </c>
      <c r="L366" s="3">
        <v>0</v>
      </c>
      <c r="M366" s="3">
        <v>0</v>
      </c>
      <c r="N366" s="3">
        <v>0</v>
      </c>
      <c r="O366" s="3">
        <v>0.9204</v>
      </c>
      <c r="P366" s="3">
        <v>8.0004000000000008</v>
      </c>
      <c r="R366">
        <v>3</v>
      </c>
    </row>
    <row r="367" spans="1:18" x14ac:dyDescent="0.25">
      <c r="A367" t="s">
        <v>2099</v>
      </c>
      <c r="B367" s="89" t="s">
        <v>2100</v>
      </c>
      <c r="C367" t="s">
        <v>1</v>
      </c>
      <c r="D367" t="s">
        <v>0</v>
      </c>
      <c r="E367">
        <v>7015</v>
      </c>
      <c r="F367" t="s">
        <v>427</v>
      </c>
      <c r="G367" t="s">
        <v>428</v>
      </c>
      <c r="H367" s="3">
        <v>0</v>
      </c>
      <c r="I367" s="3">
        <v>0</v>
      </c>
      <c r="J367" s="3">
        <v>0</v>
      </c>
      <c r="K367" s="3">
        <v>81.900000000000006</v>
      </c>
      <c r="L367" s="3">
        <v>0</v>
      </c>
      <c r="M367" s="3">
        <v>0</v>
      </c>
      <c r="N367" s="3">
        <v>0</v>
      </c>
      <c r="O367" s="3">
        <v>10.647</v>
      </c>
      <c r="P367" s="3">
        <v>92.547000000000011</v>
      </c>
      <c r="R367">
        <v>3</v>
      </c>
    </row>
    <row r="368" spans="1:18" x14ac:dyDescent="0.25">
      <c r="A368" t="s">
        <v>2099</v>
      </c>
      <c r="B368" s="89" t="s">
        <v>2100</v>
      </c>
      <c r="C368" t="s">
        <v>1</v>
      </c>
      <c r="D368" t="s">
        <v>0</v>
      </c>
      <c r="E368">
        <v>16692</v>
      </c>
      <c r="F368" t="s">
        <v>431</v>
      </c>
      <c r="G368" t="s">
        <v>432</v>
      </c>
      <c r="H368" s="3">
        <v>0</v>
      </c>
      <c r="I368" s="3">
        <v>0</v>
      </c>
      <c r="J368" s="3">
        <v>0</v>
      </c>
      <c r="K368" s="3">
        <v>75.459999999999994</v>
      </c>
      <c r="L368" s="3">
        <v>0</v>
      </c>
      <c r="M368" s="3">
        <v>0</v>
      </c>
      <c r="N368" s="3">
        <v>0</v>
      </c>
      <c r="O368" s="3">
        <v>9.8097999999999992</v>
      </c>
      <c r="P368" s="3">
        <v>85.269799999999989</v>
      </c>
      <c r="R368">
        <v>3</v>
      </c>
    </row>
    <row r="369" spans="1:18" x14ac:dyDescent="0.25">
      <c r="A369" t="s">
        <v>2099</v>
      </c>
      <c r="B369" s="89" t="s">
        <v>2100</v>
      </c>
      <c r="C369" t="s">
        <v>1</v>
      </c>
      <c r="D369" t="s">
        <v>0</v>
      </c>
      <c r="E369">
        <v>6976</v>
      </c>
      <c r="F369" t="s">
        <v>427</v>
      </c>
      <c r="G369" t="s">
        <v>428</v>
      </c>
      <c r="H369" s="3">
        <v>0</v>
      </c>
      <c r="I369" s="3">
        <v>0</v>
      </c>
      <c r="J369" s="3">
        <v>0</v>
      </c>
      <c r="K369" s="3">
        <v>13.28</v>
      </c>
      <c r="L369" s="3">
        <v>0</v>
      </c>
      <c r="M369" s="3">
        <v>0</v>
      </c>
      <c r="N369" s="3">
        <v>0</v>
      </c>
      <c r="O369" s="3">
        <v>1.7263999999999999</v>
      </c>
      <c r="P369" s="3">
        <v>15.006399999999999</v>
      </c>
      <c r="R369">
        <v>3</v>
      </c>
    </row>
    <row r="370" spans="1:18" x14ac:dyDescent="0.25">
      <c r="A370" t="s">
        <v>2099</v>
      </c>
      <c r="B370" s="89" t="s">
        <v>2100</v>
      </c>
      <c r="C370" t="s">
        <v>1</v>
      </c>
      <c r="D370" t="s">
        <v>0</v>
      </c>
      <c r="E370">
        <v>1600</v>
      </c>
      <c r="F370" t="s">
        <v>457</v>
      </c>
      <c r="G370" t="s">
        <v>458</v>
      </c>
      <c r="H370" s="3">
        <v>0</v>
      </c>
      <c r="I370" s="3">
        <v>0</v>
      </c>
      <c r="J370" s="3">
        <v>0</v>
      </c>
      <c r="K370" s="3">
        <v>5.97</v>
      </c>
      <c r="L370" s="3">
        <v>0</v>
      </c>
      <c r="M370" s="3">
        <v>0</v>
      </c>
      <c r="N370" s="3">
        <v>0</v>
      </c>
      <c r="O370" s="3">
        <v>0.77610000000000001</v>
      </c>
      <c r="P370" s="3">
        <v>6.7461000000000002</v>
      </c>
      <c r="R370">
        <v>3</v>
      </c>
    </row>
    <row r="371" spans="1:18" x14ac:dyDescent="0.25">
      <c r="A371" t="s">
        <v>2099</v>
      </c>
      <c r="B371" s="89" t="s">
        <v>2100</v>
      </c>
      <c r="C371" t="s">
        <v>1</v>
      </c>
      <c r="D371" t="s">
        <v>0</v>
      </c>
      <c r="E371">
        <v>6982</v>
      </c>
      <c r="F371" t="s">
        <v>427</v>
      </c>
      <c r="G371" t="s">
        <v>428</v>
      </c>
      <c r="H371" s="3">
        <v>0</v>
      </c>
      <c r="I371" s="3">
        <v>0</v>
      </c>
      <c r="J371" s="3">
        <v>0</v>
      </c>
      <c r="K371" s="3">
        <v>38.64</v>
      </c>
      <c r="L371" s="3">
        <v>0</v>
      </c>
      <c r="M371" s="3">
        <v>0</v>
      </c>
      <c r="N371" s="3">
        <v>0</v>
      </c>
      <c r="O371" s="3">
        <v>5.0232000000000001</v>
      </c>
      <c r="P371" s="3">
        <v>43.663200000000003</v>
      </c>
      <c r="R371">
        <v>3</v>
      </c>
    </row>
    <row r="372" spans="1:18" x14ac:dyDescent="0.25">
      <c r="A372" t="s">
        <v>2099</v>
      </c>
      <c r="B372" s="89" t="s">
        <v>2063</v>
      </c>
      <c r="C372" t="s">
        <v>1</v>
      </c>
      <c r="D372" t="s">
        <v>0</v>
      </c>
      <c r="E372">
        <v>1896</v>
      </c>
      <c r="F372" t="s">
        <v>1302</v>
      </c>
      <c r="G372" t="s">
        <v>1303</v>
      </c>
      <c r="H372" s="3">
        <v>0.48</v>
      </c>
      <c r="I372" s="3">
        <v>0</v>
      </c>
      <c r="J372" s="3">
        <v>0</v>
      </c>
      <c r="K372" s="3">
        <v>8.42</v>
      </c>
      <c r="L372" s="3">
        <v>0</v>
      </c>
      <c r="M372" s="3">
        <v>0</v>
      </c>
      <c r="N372" s="3">
        <v>0</v>
      </c>
      <c r="O372" s="3">
        <v>1.0946</v>
      </c>
      <c r="P372" s="3">
        <v>9.9946000000000002</v>
      </c>
      <c r="R372">
        <v>3</v>
      </c>
    </row>
    <row r="373" spans="1:18" x14ac:dyDescent="0.25">
      <c r="A373" t="s">
        <v>2099</v>
      </c>
      <c r="B373" s="89" t="s">
        <v>2063</v>
      </c>
      <c r="C373" t="s">
        <v>1</v>
      </c>
      <c r="D373" t="s">
        <v>0</v>
      </c>
      <c r="E373">
        <v>23300</v>
      </c>
      <c r="F373" t="s">
        <v>419</v>
      </c>
      <c r="G373" t="s">
        <v>420</v>
      </c>
      <c r="H373" s="3">
        <v>0</v>
      </c>
      <c r="I373" s="3">
        <v>0</v>
      </c>
      <c r="J373" s="3">
        <v>0</v>
      </c>
      <c r="K373" s="3">
        <v>89.45</v>
      </c>
      <c r="L373" s="3">
        <v>0</v>
      </c>
      <c r="M373" s="3">
        <v>0</v>
      </c>
      <c r="N373" s="3">
        <v>0</v>
      </c>
      <c r="O373" s="3">
        <v>11.628500000000001</v>
      </c>
      <c r="P373" s="3">
        <v>101.07850000000001</v>
      </c>
      <c r="R373">
        <v>3</v>
      </c>
    </row>
    <row r="374" spans="1:18" x14ac:dyDescent="0.25">
      <c r="A374" t="s">
        <v>2099</v>
      </c>
      <c r="B374" s="89" t="s">
        <v>2063</v>
      </c>
      <c r="C374" t="s">
        <v>1</v>
      </c>
      <c r="D374" t="s">
        <v>0</v>
      </c>
      <c r="E374">
        <v>545641</v>
      </c>
      <c r="F374" t="s">
        <v>414</v>
      </c>
      <c r="G374" t="s">
        <v>415</v>
      </c>
      <c r="H374" s="3">
        <v>0</v>
      </c>
      <c r="I374" s="3">
        <v>0</v>
      </c>
      <c r="J374" s="3">
        <v>0</v>
      </c>
      <c r="K374" s="3">
        <v>35.31</v>
      </c>
      <c r="L374" s="3">
        <v>0</v>
      </c>
      <c r="M374" s="3">
        <v>0</v>
      </c>
      <c r="N374" s="3">
        <v>0</v>
      </c>
      <c r="O374" s="3">
        <v>4.5903</v>
      </c>
      <c r="P374" s="3">
        <v>39.900300000000001</v>
      </c>
      <c r="R374">
        <v>3</v>
      </c>
    </row>
    <row r="375" spans="1:18" x14ac:dyDescent="0.25">
      <c r="A375" t="s">
        <v>2099</v>
      </c>
      <c r="B375" s="89" t="s">
        <v>2063</v>
      </c>
      <c r="C375" t="s">
        <v>1</v>
      </c>
      <c r="D375" t="s">
        <v>0</v>
      </c>
      <c r="E375">
        <v>6951</v>
      </c>
      <c r="F375" t="s">
        <v>427</v>
      </c>
      <c r="G375" t="s">
        <v>428</v>
      </c>
      <c r="H375" s="3">
        <v>0</v>
      </c>
      <c r="I375" s="3">
        <v>0</v>
      </c>
      <c r="J375" s="3">
        <v>0</v>
      </c>
      <c r="K375" s="3">
        <v>81.96</v>
      </c>
      <c r="L375" s="3">
        <v>0</v>
      </c>
      <c r="M375" s="3">
        <v>0</v>
      </c>
      <c r="N375" s="3">
        <v>0</v>
      </c>
      <c r="O375" s="3">
        <v>10.6548</v>
      </c>
      <c r="P375" s="3">
        <v>92.614799999999988</v>
      </c>
      <c r="R375">
        <v>3</v>
      </c>
    </row>
    <row r="376" spans="1:18" x14ac:dyDescent="0.25">
      <c r="A376" t="s">
        <v>2099</v>
      </c>
      <c r="B376" s="89" t="s">
        <v>2063</v>
      </c>
      <c r="C376" t="s">
        <v>1</v>
      </c>
      <c r="D376" t="s">
        <v>0</v>
      </c>
      <c r="E376">
        <v>6256</v>
      </c>
      <c r="F376" t="s">
        <v>436</v>
      </c>
      <c r="G376" t="s">
        <v>437</v>
      </c>
      <c r="H376" s="3">
        <v>0</v>
      </c>
      <c r="I376" s="3">
        <v>0</v>
      </c>
      <c r="J376" s="3">
        <v>0</v>
      </c>
      <c r="K376" s="3">
        <v>63.5</v>
      </c>
      <c r="L376" s="3">
        <v>0</v>
      </c>
      <c r="M376" s="3">
        <v>0</v>
      </c>
      <c r="N376" s="3">
        <v>0</v>
      </c>
      <c r="O376" s="3">
        <v>8.2550000000000008</v>
      </c>
      <c r="P376" s="3">
        <v>71.754999999999995</v>
      </c>
      <c r="R376">
        <v>3</v>
      </c>
    </row>
    <row r="377" spans="1:18" x14ac:dyDescent="0.25">
      <c r="A377" t="s">
        <v>2099</v>
      </c>
      <c r="B377" s="89" t="s">
        <v>2063</v>
      </c>
      <c r="C377" t="s">
        <v>1</v>
      </c>
      <c r="D377" t="s">
        <v>0</v>
      </c>
      <c r="E377">
        <v>2220</v>
      </c>
      <c r="F377" t="s">
        <v>2101</v>
      </c>
      <c r="G377" t="s">
        <v>2102</v>
      </c>
      <c r="H377" s="3">
        <v>0</v>
      </c>
      <c r="I377" s="3">
        <v>0</v>
      </c>
      <c r="J377" s="3">
        <v>0</v>
      </c>
      <c r="K377" s="3">
        <v>96.46</v>
      </c>
      <c r="L377" s="3">
        <v>0</v>
      </c>
      <c r="M377" s="3">
        <v>0</v>
      </c>
      <c r="N377" s="3">
        <v>0</v>
      </c>
      <c r="O377" s="3">
        <v>12.5398</v>
      </c>
      <c r="P377" s="3">
        <v>108.99979999999999</v>
      </c>
      <c r="R377">
        <v>3</v>
      </c>
    </row>
    <row r="378" spans="1:18" x14ac:dyDescent="0.25">
      <c r="A378" t="s">
        <v>2099</v>
      </c>
      <c r="B378" s="89" t="s">
        <v>2062</v>
      </c>
      <c r="C378" t="s">
        <v>1</v>
      </c>
      <c r="D378" t="s">
        <v>0</v>
      </c>
      <c r="E378">
        <v>4751</v>
      </c>
      <c r="F378" t="s">
        <v>900</v>
      </c>
      <c r="G378" t="s">
        <v>339</v>
      </c>
      <c r="H378" s="3">
        <v>0.49</v>
      </c>
      <c r="I378" s="3">
        <v>0</v>
      </c>
      <c r="J378" s="3">
        <v>0</v>
      </c>
      <c r="K378" s="3">
        <v>8.42</v>
      </c>
      <c r="L378" s="3">
        <v>0</v>
      </c>
      <c r="M378" s="3">
        <v>0</v>
      </c>
      <c r="N378" s="3">
        <v>0</v>
      </c>
      <c r="O378" s="3">
        <v>1.0946</v>
      </c>
      <c r="P378" s="3">
        <v>10.0046</v>
      </c>
      <c r="R378">
        <v>3</v>
      </c>
    </row>
    <row r="379" spans="1:18" x14ac:dyDescent="0.25">
      <c r="A379" t="s">
        <v>2099</v>
      </c>
      <c r="B379" s="89" t="s">
        <v>2062</v>
      </c>
      <c r="C379" t="s">
        <v>1</v>
      </c>
      <c r="D379" t="s">
        <v>0</v>
      </c>
      <c r="E379">
        <v>103</v>
      </c>
      <c r="F379" t="s">
        <v>421</v>
      </c>
      <c r="G379" t="s">
        <v>422</v>
      </c>
      <c r="H379" s="3">
        <v>0</v>
      </c>
      <c r="I379" s="3">
        <v>0</v>
      </c>
      <c r="J379" s="3">
        <v>0</v>
      </c>
      <c r="K379" s="3">
        <v>5.31</v>
      </c>
      <c r="L379" s="3">
        <v>0</v>
      </c>
      <c r="M379" s="3">
        <v>0</v>
      </c>
      <c r="N379" s="3">
        <v>0</v>
      </c>
      <c r="O379" s="3">
        <v>0.69030000000000002</v>
      </c>
      <c r="P379" s="3">
        <v>6.0002999999999993</v>
      </c>
      <c r="R379">
        <v>3</v>
      </c>
    </row>
    <row r="380" spans="1:18" x14ac:dyDescent="0.25">
      <c r="A380" t="s">
        <v>2099</v>
      </c>
      <c r="B380" s="89" t="s">
        <v>2062</v>
      </c>
      <c r="C380" t="s">
        <v>1</v>
      </c>
      <c r="D380" t="s">
        <v>0</v>
      </c>
      <c r="E380">
        <v>13466</v>
      </c>
      <c r="F380" t="s">
        <v>667</v>
      </c>
      <c r="G380" t="s">
        <v>668</v>
      </c>
      <c r="H380" s="3">
        <v>0</v>
      </c>
      <c r="I380" s="3">
        <v>0</v>
      </c>
      <c r="J380" s="3">
        <v>0</v>
      </c>
      <c r="K380" s="3">
        <v>2.5099999999999998</v>
      </c>
      <c r="L380" s="3">
        <v>0</v>
      </c>
      <c r="M380" s="3">
        <v>0</v>
      </c>
      <c r="N380" s="3">
        <v>0</v>
      </c>
      <c r="O380" s="3">
        <v>0.32629999999999998</v>
      </c>
      <c r="P380" s="3">
        <v>2.8362999999999996</v>
      </c>
      <c r="R380">
        <v>3</v>
      </c>
    </row>
    <row r="381" spans="1:18" x14ac:dyDescent="0.25">
      <c r="A381" t="s">
        <v>2099</v>
      </c>
      <c r="B381" s="89" t="s">
        <v>2062</v>
      </c>
      <c r="C381" t="s">
        <v>1</v>
      </c>
      <c r="D381" t="s">
        <v>0</v>
      </c>
      <c r="E381">
        <v>6251</v>
      </c>
      <c r="F381" t="s">
        <v>436</v>
      </c>
      <c r="G381" t="s">
        <v>437</v>
      </c>
      <c r="H381" s="3">
        <v>0</v>
      </c>
      <c r="I381" s="3">
        <v>0</v>
      </c>
      <c r="J381" s="3">
        <v>0</v>
      </c>
      <c r="K381" s="3">
        <v>93</v>
      </c>
      <c r="L381" s="3">
        <v>0</v>
      </c>
      <c r="M381" s="3">
        <v>0</v>
      </c>
      <c r="N381" s="3">
        <v>0</v>
      </c>
      <c r="O381" s="3">
        <v>12.09</v>
      </c>
      <c r="P381" s="3">
        <v>105.09</v>
      </c>
      <c r="R381">
        <v>3</v>
      </c>
    </row>
    <row r="382" spans="1:18" x14ac:dyDescent="0.25">
      <c r="A382" t="s">
        <v>2099</v>
      </c>
      <c r="B382" s="89" t="s">
        <v>2062</v>
      </c>
      <c r="C382" t="s">
        <v>1</v>
      </c>
      <c r="D382" t="s">
        <v>0</v>
      </c>
      <c r="E382">
        <v>6246</v>
      </c>
      <c r="F382" t="s">
        <v>436</v>
      </c>
      <c r="G382" t="s">
        <v>437</v>
      </c>
      <c r="H382" s="3">
        <v>0</v>
      </c>
      <c r="I382" s="3">
        <v>0</v>
      </c>
      <c r="J382" s="3">
        <v>0</v>
      </c>
      <c r="K382" s="3">
        <v>163</v>
      </c>
      <c r="L382" s="3">
        <v>0</v>
      </c>
      <c r="M382" s="3">
        <v>0</v>
      </c>
      <c r="N382" s="3">
        <v>0</v>
      </c>
      <c r="O382" s="3">
        <v>21.19</v>
      </c>
      <c r="P382" s="3">
        <v>184.19</v>
      </c>
      <c r="R382">
        <v>3</v>
      </c>
    </row>
    <row r="383" spans="1:18" x14ac:dyDescent="0.25">
      <c r="A383" t="s">
        <v>2099</v>
      </c>
      <c r="B383" s="89" t="s">
        <v>2062</v>
      </c>
      <c r="C383" t="s">
        <v>1</v>
      </c>
      <c r="D383" t="s">
        <v>0</v>
      </c>
      <c r="E383">
        <v>62</v>
      </c>
      <c r="F383" t="s">
        <v>1551</v>
      </c>
      <c r="G383" t="s">
        <v>1552</v>
      </c>
      <c r="H383" s="3">
        <v>0</v>
      </c>
      <c r="I383" s="3">
        <v>0</v>
      </c>
      <c r="J383" s="3">
        <v>0</v>
      </c>
      <c r="K383" s="3">
        <v>35.58</v>
      </c>
      <c r="L383" s="3">
        <v>0</v>
      </c>
      <c r="M383" s="3">
        <v>0</v>
      </c>
      <c r="N383" s="3">
        <v>0</v>
      </c>
      <c r="O383" s="3">
        <v>4.6254</v>
      </c>
      <c r="P383" s="3">
        <v>40.205399999999997</v>
      </c>
      <c r="R383">
        <v>3</v>
      </c>
    </row>
    <row r="384" spans="1:18" x14ac:dyDescent="0.25">
      <c r="A384" t="s">
        <v>2099</v>
      </c>
      <c r="B384" s="89" t="s">
        <v>2062</v>
      </c>
      <c r="C384" t="s">
        <v>1</v>
      </c>
      <c r="D384" t="s">
        <v>0</v>
      </c>
      <c r="E384">
        <v>6905</v>
      </c>
      <c r="F384" t="s">
        <v>446</v>
      </c>
      <c r="G384" t="s">
        <v>447</v>
      </c>
      <c r="H384" s="3">
        <v>0</v>
      </c>
      <c r="I384" s="3">
        <v>0</v>
      </c>
      <c r="J384" s="3">
        <v>0</v>
      </c>
      <c r="K384" s="3">
        <v>13.32</v>
      </c>
      <c r="L384" s="3">
        <v>0</v>
      </c>
      <c r="M384" s="3">
        <v>0</v>
      </c>
      <c r="N384" s="3">
        <v>0</v>
      </c>
      <c r="O384" s="3">
        <v>1.7316</v>
      </c>
      <c r="P384" s="3">
        <v>15.051600000000001</v>
      </c>
      <c r="R384">
        <v>3</v>
      </c>
    </row>
    <row r="385" spans="1:18" x14ac:dyDescent="0.25">
      <c r="A385" t="s">
        <v>2099</v>
      </c>
      <c r="B385" s="89" t="s">
        <v>2062</v>
      </c>
      <c r="C385" t="s">
        <v>1</v>
      </c>
      <c r="D385" t="s">
        <v>0</v>
      </c>
      <c r="E385">
        <v>9261</v>
      </c>
      <c r="F385" t="s">
        <v>634</v>
      </c>
      <c r="G385" t="s">
        <v>635</v>
      </c>
      <c r="H385" s="3">
        <v>0.49</v>
      </c>
      <c r="I385" s="3">
        <v>0</v>
      </c>
      <c r="J385" s="3">
        <v>0</v>
      </c>
      <c r="K385" s="3">
        <v>8.42</v>
      </c>
      <c r="L385" s="3">
        <v>0</v>
      </c>
      <c r="M385" s="3">
        <v>0</v>
      </c>
      <c r="N385" s="3">
        <v>0</v>
      </c>
      <c r="O385" s="3">
        <v>1.0946</v>
      </c>
      <c r="P385" s="3">
        <v>10.0046</v>
      </c>
      <c r="R385">
        <v>3</v>
      </c>
    </row>
    <row r="386" spans="1:18" x14ac:dyDescent="0.25">
      <c r="A386" t="s">
        <v>2099</v>
      </c>
      <c r="B386" s="89" t="s">
        <v>2062</v>
      </c>
      <c r="C386" t="s">
        <v>1</v>
      </c>
      <c r="D386" t="s">
        <v>0</v>
      </c>
      <c r="E386">
        <v>1656</v>
      </c>
      <c r="F386" t="s">
        <v>405</v>
      </c>
      <c r="G386" t="s">
        <v>406</v>
      </c>
      <c r="H386" s="3">
        <v>0</v>
      </c>
      <c r="I386" s="3">
        <v>0</v>
      </c>
      <c r="J386" s="3">
        <v>0</v>
      </c>
      <c r="K386" s="3">
        <v>2.83</v>
      </c>
      <c r="L386" s="3">
        <v>0</v>
      </c>
      <c r="M386" s="3">
        <v>0</v>
      </c>
      <c r="N386" s="3">
        <v>0</v>
      </c>
      <c r="O386" s="3">
        <v>0.3679</v>
      </c>
      <c r="P386" s="3">
        <v>3.1979000000000002</v>
      </c>
      <c r="R386">
        <v>3</v>
      </c>
    </row>
    <row r="387" spans="1:18" x14ac:dyDescent="0.25">
      <c r="A387" t="s">
        <v>2099</v>
      </c>
      <c r="B387" s="89" t="s">
        <v>2062</v>
      </c>
      <c r="C387" t="s">
        <v>1</v>
      </c>
      <c r="D387" t="s">
        <v>0</v>
      </c>
      <c r="E387">
        <v>3730</v>
      </c>
      <c r="F387" t="s">
        <v>1752</v>
      </c>
      <c r="G387" t="s">
        <v>1753</v>
      </c>
      <c r="H387" s="3">
        <v>1.47</v>
      </c>
      <c r="I387" s="3">
        <v>0</v>
      </c>
      <c r="J387" s="3">
        <v>0</v>
      </c>
      <c r="K387" s="3">
        <v>25.25</v>
      </c>
      <c r="L387" s="3">
        <v>0</v>
      </c>
      <c r="M387" s="3">
        <v>0</v>
      </c>
      <c r="N387" s="3">
        <v>0</v>
      </c>
      <c r="O387" s="3">
        <v>3.2825000000000002</v>
      </c>
      <c r="P387" s="3">
        <v>30.002499999999998</v>
      </c>
      <c r="R387">
        <v>3</v>
      </c>
    </row>
    <row r="388" spans="1:18" x14ac:dyDescent="0.25">
      <c r="A388" t="s">
        <v>2099</v>
      </c>
      <c r="B388" s="89" t="s">
        <v>2062</v>
      </c>
      <c r="C388" t="s">
        <v>1</v>
      </c>
      <c r="D388" t="s">
        <v>0</v>
      </c>
      <c r="E388">
        <v>2794</v>
      </c>
      <c r="F388" t="s">
        <v>454</v>
      </c>
      <c r="G388" t="s">
        <v>456</v>
      </c>
      <c r="H388" s="3">
        <v>0</v>
      </c>
      <c r="I388" s="3">
        <v>0</v>
      </c>
      <c r="J388" s="3">
        <v>0</v>
      </c>
      <c r="K388" s="3">
        <v>623.20000000000005</v>
      </c>
      <c r="L388" s="3">
        <v>0</v>
      </c>
      <c r="M388" s="3">
        <v>0</v>
      </c>
      <c r="N388" s="3">
        <v>0</v>
      </c>
      <c r="O388" s="3">
        <v>81.016000000000005</v>
      </c>
      <c r="P388" s="3">
        <v>704.21600000000001</v>
      </c>
      <c r="R388">
        <v>3</v>
      </c>
    </row>
    <row r="389" spans="1:18" x14ac:dyDescent="0.25">
      <c r="A389" t="s">
        <v>2099</v>
      </c>
      <c r="B389" s="89" t="s">
        <v>2062</v>
      </c>
      <c r="C389" t="s">
        <v>1</v>
      </c>
      <c r="D389" t="s">
        <v>0</v>
      </c>
      <c r="E389">
        <v>115126</v>
      </c>
      <c r="F389" t="s">
        <v>409</v>
      </c>
      <c r="G389" t="s">
        <v>410</v>
      </c>
      <c r="H389" s="3">
        <v>0</v>
      </c>
      <c r="I389" s="3">
        <v>0</v>
      </c>
      <c r="J389" s="3">
        <v>0</v>
      </c>
      <c r="K389" s="3">
        <v>95</v>
      </c>
      <c r="L389" s="3">
        <v>0</v>
      </c>
      <c r="M389" s="3">
        <v>0</v>
      </c>
      <c r="N389" s="3">
        <v>0</v>
      </c>
      <c r="O389" s="3">
        <v>12.35</v>
      </c>
      <c r="P389" s="3">
        <v>107.35</v>
      </c>
      <c r="R389">
        <v>3</v>
      </c>
    </row>
    <row r="390" spans="1:18" x14ac:dyDescent="0.25">
      <c r="A390" t="s">
        <v>2099</v>
      </c>
      <c r="B390" s="89" t="s">
        <v>2062</v>
      </c>
      <c r="C390" t="s">
        <v>1</v>
      </c>
      <c r="D390" t="s">
        <v>0</v>
      </c>
      <c r="E390">
        <v>3707</v>
      </c>
      <c r="F390" t="s">
        <v>125</v>
      </c>
      <c r="G390" t="s">
        <v>897</v>
      </c>
      <c r="H390" s="3">
        <v>0</v>
      </c>
      <c r="I390" s="3">
        <v>0</v>
      </c>
      <c r="J390" s="3">
        <v>0</v>
      </c>
      <c r="K390" s="3">
        <v>22</v>
      </c>
      <c r="L390" s="3">
        <v>0</v>
      </c>
      <c r="M390" s="3">
        <v>0</v>
      </c>
      <c r="N390" s="3">
        <v>0</v>
      </c>
      <c r="O390" s="3">
        <v>2.8600000000000003</v>
      </c>
      <c r="P390" s="3">
        <v>24.86</v>
      </c>
      <c r="R390">
        <v>3</v>
      </c>
    </row>
    <row r="391" spans="1:18" x14ac:dyDescent="0.25">
      <c r="A391" t="s">
        <v>2099</v>
      </c>
      <c r="B391" s="89" t="s">
        <v>2062</v>
      </c>
      <c r="C391" t="s">
        <v>1</v>
      </c>
      <c r="D391" t="s">
        <v>0</v>
      </c>
      <c r="E391">
        <v>41006</v>
      </c>
      <c r="F391" t="s">
        <v>403</v>
      </c>
      <c r="G391" t="s">
        <v>404</v>
      </c>
      <c r="H391" s="3">
        <v>0</v>
      </c>
      <c r="I391" s="3">
        <v>0</v>
      </c>
      <c r="J391" s="3">
        <v>0</v>
      </c>
      <c r="K391" s="3">
        <v>86.6</v>
      </c>
      <c r="L391" s="3">
        <v>0</v>
      </c>
      <c r="M391" s="3">
        <v>0</v>
      </c>
      <c r="N391" s="3">
        <v>0</v>
      </c>
      <c r="O391" s="3">
        <v>11.257999999999999</v>
      </c>
      <c r="P391" s="3">
        <v>97.85799999999999</v>
      </c>
      <c r="R391">
        <v>3</v>
      </c>
    </row>
    <row r="392" spans="1:18" x14ac:dyDescent="0.25">
      <c r="A392" t="s">
        <v>2099</v>
      </c>
      <c r="B392" s="89" t="s">
        <v>2103</v>
      </c>
      <c r="C392" t="s">
        <v>1</v>
      </c>
      <c r="D392" t="s">
        <v>0</v>
      </c>
      <c r="E392">
        <v>13944</v>
      </c>
      <c r="F392" t="s">
        <v>1752</v>
      </c>
      <c r="G392" t="s">
        <v>1753</v>
      </c>
      <c r="H392" s="3">
        <v>0.93</v>
      </c>
      <c r="I392" s="3">
        <v>0</v>
      </c>
      <c r="J392" s="3">
        <v>0</v>
      </c>
      <c r="K392" s="3">
        <v>16.87</v>
      </c>
      <c r="L392" s="3">
        <v>0</v>
      </c>
      <c r="M392" s="3">
        <v>0</v>
      </c>
      <c r="N392" s="3">
        <v>0</v>
      </c>
      <c r="O392" s="3">
        <v>2.1931000000000003</v>
      </c>
      <c r="P392" s="3">
        <v>19.993100000000002</v>
      </c>
      <c r="R392">
        <v>3</v>
      </c>
    </row>
    <row r="393" spans="1:18" x14ac:dyDescent="0.25">
      <c r="A393" t="s">
        <v>2099</v>
      </c>
      <c r="B393" s="89" t="s">
        <v>2103</v>
      </c>
      <c r="C393" t="s">
        <v>1</v>
      </c>
      <c r="D393" t="s">
        <v>0</v>
      </c>
      <c r="E393">
        <v>5423</v>
      </c>
      <c r="F393" t="s">
        <v>412</v>
      </c>
      <c r="G393" t="s">
        <v>413</v>
      </c>
      <c r="H393" s="3">
        <v>0</v>
      </c>
      <c r="I393" s="3">
        <v>0</v>
      </c>
      <c r="J393" s="3">
        <v>0</v>
      </c>
      <c r="K393" s="3">
        <v>45.13</v>
      </c>
      <c r="L393" s="3">
        <v>0</v>
      </c>
      <c r="M393" s="3">
        <v>0</v>
      </c>
      <c r="N393" s="3">
        <v>0</v>
      </c>
      <c r="O393" s="3">
        <v>5.8669000000000002</v>
      </c>
      <c r="P393" s="3">
        <v>50.996900000000004</v>
      </c>
      <c r="R393">
        <v>3</v>
      </c>
    </row>
    <row r="394" spans="1:18" x14ac:dyDescent="0.25">
      <c r="A394" t="s">
        <v>2099</v>
      </c>
      <c r="B394" s="89" t="s">
        <v>2103</v>
      </c>
      <c r="C394" t="s">
        <v>1</v>
      </c>
      <c r="D394" t="s">
        <v>0</v>
      </c>
      <c r="E394">
        <v>2895</v>
      </c>
      <c r="F394" t="s">
        <v>2104</v>
      </c>
      <c r="G394" t="s">
        <v>2105</v>
      </c>
      <c r="H394" s="3">
        <v>0.74</v>
      </c>
      <c r="I394" s="3">
        <v>0</v>
      </c>
      <c r="J394" s="3">
        <v>0</v>
      </c>
      <c r="K394" s="3">
        <v>12.62</v>
      </c>
      <c r="L394" s="3">
        <v>0</v>
      </c>
      <c r="M394" s="3">
        <v>0</v>
      </c>
      <c r="N394" s="3">
        <v>0</v>
      </c>
      <c r="O394" s="3">
        <v>1.6406000000000001</v>
      </c>
      <c r="P394" s="3">
        <v>15.000599999999999</v>
      </c>
      <c r="R394">
        <v>3</v>
      </c>
    </row>
    <row r="395" spans="1:18" x14ac:dyDescent="0.25">
      <c r="A395" t="s">
        <v>2099</v>
      </c>
      <c r="B395" s="89" t="s">
        <v>2103</v>
      </c>
      <c r="C395" t="s">
        <v>1</v>
      </c>
      <c r="D395" t="s">
        <v>0</v>
      </c>
      <c r="E395">
        <v>47264</v>
      </c>
      <c r="F395" t="s">
        <v>403</v>
      </c>
      <c r="G395" t="s">
        <v>404</v>
      </c>
      <c r="H395" s="3">
        <v>0</v>
      </c>
      <c r="I395" s="3">
        <v>0</v>
      </c>
      <c r="J395" s="3">
        <v>0</v>
      </c>
      <c r="K395" s="3">
        <v>8.25</v>
      </c>
      <c r="L395" s="3">
        <v>0</v>
      </c>
      <c r="M395" s="3">
        <v>0</v>
      </c>
      <c r="N395" s="3">
        <v>0</v>
      </c>
      <c r="O395" s="3">
        <v>1.0725</v>
      </c>
      <c r="P395" s="3">
        <v>9.3224999999999998</v>
      </c>
      <c r="R395">
        <v>3</v>
      </c>
    </row>
    <row r="396" spans="1:18" x14ac:dyDescent="0.25">
      <c r="A396" t="s">
        <v>2099</v>
      </c>
      <c r="B396" s="89" t="s">
        <v>2103</v>
      </c>
      <c r="C396" t="s">
        <v>1</v>
      </c>
      <c r="D396" t="s">
        <v>0</v>
      </c>
      <c r="E396">
        <v>6128</v>
      </c>
      <c r="F396" t="s">
        <v>438</v>
      </c>
      <c r="G396" t="s">
        <v>439</v>
      </c>
      <c r="H396" s="3">
        <v>0</v>
      </c>
      <c r="I396" s="3">
        <v>0</v>
      </c>
      <c r="J396" s="3">
        <v>0</v>
      </c>
      <c r="K396" s="3">
        <v>92.5</v>
      </c>
      <c r="L396" s="3">
        <v>0</v>
      </c>
      <c r="M396" s="3">
        <v>0</v>
      </c>
      <c r="N396" s="3">
        <v>0</v>
      </c>
      <c r="O396" s="3">
        <v>12.025</v>
      </c>
      <c r="P396" s="3">
        <v>104.52500000000001</v>
      </c>
      <c r="R396">
        <v>3</v>
      </c>
    </row>
    <row r="397" spans="1:18" x14ac:dyDescent="0.25">
      <c r="A397" t="s">
        <v>2099</v>
      </c>
      <c r="B397" s="89" t="s">
        <v>2103</v>
      </c>
      <c r="C397" t="s">
        <v>1</v>
      </c>
      <c r="D397" t="s">
        <v>0</v>
      </c>
      <c r="E397">
        <v>47263</v>
      </c>
      <c r="F397" t="s">
        <v>403</v>
      </c>
      <c r="G397" t="s">
        <v>404</v>
      </c>
      <c r="H397" s="3">
        <v>0</v>
      </c>
      <c r="I397" s="3">
        <v>0</v>
      </c>
      <c r="J397" s="3">
        <v>0</v>
      </c>
      <c r="K397" s="3">
        <v>37.65</v>
      </c>
      <c r="L397" s="3">
        <v>0</v>
      </c>
      <c r="M397" s="3">
        <v>0</v>
      </c>
      <c r="N397" s="3">
        <v>0</v>
      </c>
      <c r="O397" s="3">
        <v>4.8944999999999999</v>
      </c>
      <c r="P397" s="3">
        <v>42.544499999999999</v>
      </c>
      <c r="R397">
        <v>3</v>
      </c>
    </row>
    <row r="398" spans="1:18" x14ac:dyDescent="0.25">
      <c r="A398" t="s">
        <v>2099</v>
      </c>
      <c r="B398" s="89" t="s">
        <v>2106</v>
      </c>
      <c r="C398" t="s">
        <v>1</v>
      </c>
      <c r="D398" t="s">
        <v>0</v>
      </c>
      <c r="E398">
        <v>23210</v>
      </c>
      <c r="F398" t="s">
        <v>419</v>
      </c>
      <c r="G398" t="s">
        <v>420</v>
      </c>
      <c r="H398" s="3">
        <v>0</v>
      </c>
      <c r="I398" s="3">
        <v>0</v>
      </c>
      <c r="J398" s="3">
        <v>0</v>
      </c>
      <c r="K398" s="3">
        <v>182.41</v>
      </c>
      <c r="L398" s="3">
        <v>0</v>
      </c>
      <c r="M398" s="3">
        <v>0</v>
      </c>
      <c r="N398" s="3">
        <v>0</v>
      </c>
      <c r="O398" s="3">
        <v>23.7133</v>
      </c>
      <c r="P398" s="3">
        <v>206.1233</v>
      </c>
      <c r="R398">
        <v>3</v>
      </c>
    </row>
    <row r="399" spans="1:18" x14ac:dyDescent="0.25">
      <c r="A399" t="s">
        <v>2099</v>
      </c>
      <c r="B399" s="89" t="s">
        <v>2106</v>
      </c>
      <c r="C399" t="s">
        <v>1</v>
      </c>
      <c r="D399" t="s">
        <v>0</v>
      </c>
      <c r="E399">
        <v>4228</v>
      </c>
      <c r="F399" t="s">
        <v>900</v>
      </c>
      <c r="G399" t="s">
        <v>339</v>
      </c>
      <c r="H399" s="3">
        <v>0.49</v>
      </c>
      <c r="I399" s="3">
        <v>0</v>
      </c>
      <c r="J399" s="3">
        <v>0</v>
      </c>
      <c r="K399" s="3">
        <v>8.42</v>
      </c>
      <c r="L399" s="3">
        <v>0</v>
      </c>
      <c r="M399" s="3">
        <v>0</v>
      </c>
      <c r="N399" s="3">
        <v>0</v>
      </c>
      <c r="O399" s="3">
        <v>1.0946</v>
      </c>
      <c r="P399" s="3">
        <v>10.0046</v>
      </c>
      <c r="R399">
        <v>3</v>
      </c>
    </row>
    <row r="400" spans="1:18" x14ac:dyDescent="0.25">
      <c r="A400" t="s">
        <v>2099</v>
      </c>
      <c r="B400" s="89" t="s">
        <v>2107</v>
      </c>
      <c r="C400" t="s">
        <v>1</v>
      </c>
      <c r="D400" t="s">
        <v>0</v>
      </c>
      <c r="E400">
        <v>94793</v>
      </c>
      <c r="F400" t="s">
        <v>414</v>
      </c>
      <c r="G400" t="s">
        <v>415</v>
      </c>
      <c r="H400" s="3">
        <v>0</v>
      </c>
      <c r="I400" s="3">
        <v>0</v>
      </c>
      <c r="J400" s="3">
        <v>0</v>
      </c>
      <c r="K400" s="3">
        <v>49.87</v>
      </c>
      <c r="L400" s="3">
        <v>0</v>
      </c>
      <c r="M400" s="3">
        <v>0</v>
      </c>
      <c r="N400" s="3">
        <v>0</v>
      </c>
      <c r="O400" s="3">
        <v>6.4831000000000003</v>
      </c>
      <c r="P400" s="3">
        <v>56.353099999999998</v>
      </c>
      <c r="R400">
        <v>3</v>
      </c>
    </row>
    <row r="401" spans="1:18" x14ac:dyDescent="0.25">
      <c r="A401" t="s">
        <v>2099</v>
      </c>
      <c r="B401" s="89" t="s">
        <v>2107</v>
      </c>
      <c r="C401" t="s">
        <v>1</v>
      </c>
      <c r="D401" t="s">
        <v>0</v>
      </c>
      <c r="E401">
        <v>4962</v>
      </c>
      <c r="F401" t="s">
        <v>397</v>
      </c>
      <c r="G401" t="s">
        <v>398</v>
      </c>
      <c r="H401" s="3">
        <v>0</v>
      </c>
      <c r="I401" s="3">
        <v>0</v>
      </c>
      <c r="J401" s="3">
        <v>0</v>
      </c>
      <c r="K401" s="3">
        <v>10.29</v>
      </c>
      <c r="L401" s="3">
        <v>0</v>
      </c>
      <c r="M401" s="3">
        <v>0</v>
      </c>
      <c r="N401" s="3">
        <v>0</v>
      </c>
      <c r="O401" s="3">
        <v>1.3376999999999999</v>
      </c>
      <c r="P401" s="3">
        <v>11.627699999999999</v>
      </c>
      <c r="R401">
        <v>3</v>
      </c>
    </row>
    <row r="402" spans="1:18" x14ac:dyDescent="0.25">
      <c r="A402" t="s">
        <v>2099</v>
      </c>
      <c r="B402" s="89" t="s">
        <v>2108</v>
      </c>
      <c r="C402" t="s">
        <v>1</v>
      </c>
      <c r="D402" t="s">
        <v>0</v>
      </c>
      <c r="E402">
        <v>5314</v>
      </c>
      <c r="F402" t="s">
        <v>412</v>
      </c>
      <c r="G402" t="s">
        <v>413</v>
      </c>
      <c r="H402" s="3">
        <v>0</v>
      </c>
      <c r="I402" s="3">
        <v>0</v>
      </c>
      <c r="J402" s="3">
        <v>0</v>
      </c>
      <c r="K402" s="3">
        <v>60.27</v>
      </c>
      <c r="L402" s="3">
        <v>0</v>
      </c>
      <c r="M402" s="3">
        <v>0</v>
      </c>
      <c r="N402" s="3">
        <v>0</v>
      </c>
      <c r="O402" s="3">
        <v>7.8351000000000006</v>
      </c>
      <c r="P402" s="3">
        <v>68.105100000000007</v>
      </c>
      <c r="R402">
        <v>3</v>
      </c>
    </row>
    <row r="403" spans="1:18" x14ac:dyDescent="0.25">
      <c r="A403" t="s">
        <v>2099</v>
      </c>
      <c r="B403" s="89" t="s">
        <v>2108</v>
      </c>
      <c r="C403" t="s">
        <v>1</v>
      </c>
      <c r="D403" t="s">
        <v>0</v>
      </c>
      <c r="E403">
        <v>32266</v>
      </c>
      <c r="F403" t="s">
        <v>429</v>
      </c>
      <c r="G403" t="s">
        <v>430</v>
      </c>
      <c r="H403" s="3">
        <v>0</v>
      </c>
      <c r="I403" s="3">
        <v>0</v>
      </c>
      <c r="J403" s="3">
        <v>0</v>
      </c>
      <c r="K403" s="3">
        <v>44.9</v>
      </c>
      <c r="L403" s="3">
        <v>0</v>
      </c>
      <c r="M403" s="3">
        <v>0</v>
      </c>
      <c r="N403" s="3">
        <v>0</v>
      </c>
      <c r="O403" s="3">
        <v>5.8369999999999997</v>
      </c>
      <c r="P403" s="3">
        <v>50.736999999999995</v>
      </c>
      <c r="R403">
        <v>3</v>
      </c>
    </row>
    <row r="404" spans="1:18" x14ac:dyDescent="0.25">
      <c r="A404" t="s">
        <v>2099</v>
      </c>
      <c r="B404" s="89" t="s">
        <v>2108</v>
      </c>
      <c r="C404" t="s">
        <v>1</v>
      </c>
      <c r="D404" t="s">
        <v>0</v>
      </c>
      <c r="E404">
        <v>3616</v>
      </c>
      <c r="F404" t="s">
        <v>125</v>
      </c>
      <c r="G404" t="s">
        <v>897</v>
      </c>
      <c r="H404" s="3">
        <v>0</v>
      </c>
      <c r="I404" s="3">
        <v>0</v>
      </c>
      <c r="J404" s="3">
        <v>0</v>
      </c>
      <c r="K404" s="3">
        <v>158.5</v>
      </c>
      <c r="L404" s="3">
        <v>0</v>
      </c>
      <c r="M404" s="3">
        <v>0</v>
      </c>
      <c r="N404" s="3">
        <v>0</v>
      </c>
      <c r="O404" s="3">
        <v>20.605</v>
      </c>
      <c r="P404" s="3">
        <v>179.10499999999999</v>
      </c>
      <c r="R404">
        <v>3</v>
      </c>
    </row>
    <row r="405" spans="1:18" x14ac:dyDescent="0.25">
      <c r="A405" t="s">
        <v>2099</v>
      </c>
      <c r="B405" s="89" t="s">
        <v>2108</v>
      </c>
      <c r="C405" t="s">
        <v>1</v>
      </c>
      <c r="D405" t="s">
        <v>0</v>
      </c>
      <c r="E405">
        <v>1644</v>
      </c>
      <c r="F405" t="s">
        <v>405</v>
      </c>
      <c r="G405" t="s">
        <v>406</v>
      </c>
      <c r="H405" s="3">
        <v>0</v>
      </c>
      <c r="I405" s="3">
        <v>0</v>
      </c>
      <c r="J405" s="3">
        <v>0</v>
      </c>
      <c r="K405" s="3">
        <v>7.08</v>
      </c>
      <c r="L405" s="3">
        <v>0</v>
      </c>
      <c r="M405" s="3">
        <v>0</v>
      </c>
      <c r="N405" s="3">
        <v>0</v>
      </c>
      <c r="O405" s="3">
        <v>0.9204</v>
      </c>
      <c r="P405" s="3">
        <v>8.0004000000000008</v>
      </c>
      <c r="R405">
        <v>3</v>
      </c>
    </row>
    <row r="406" spans="1:18" x14ac:dyDescent="0.25">
      <c r="A406" t="s">
        <v>2099</v>
      </c>
      <c r="B406" s="89" t="s">
        <v>2108</v>
      </c>
      <c r="C406" t="s">
        <v>1</v>
      </c>
      <c r="D406" t="s">
        <v>0</v>
      </c>
      <c r="E406">
        <v>3933</v>
      </c>
      <c r="F406" t="s">
        <v>900</v>
      </c>
      <c r="G406" t="s">
        <v>339</v>
      </c>
      <c r="H406" s="3">
        <v>0.24</v>
      </c>
      <c r="I406" s="3">
        <v>0</v>
      </c>
      <c r="J406" s="3">
        <v>0</v>
      </c>
      <c r="K406" s="3">
        <v>4.21</v>
      </c>
      <c r="L406" s="3">
        <v>0</v>
      </c>
      <c r="M406" s="3">
        <v>0</v>
      </c>
      <c r="N406" s="3">
        <v>0</v>
      </c>
      <c r="O406" s="3">
        <v>0.54730000000000001</v>
      </c>
      <c r="P406" s="3">
        <v>4.9973000000000001</v>
      </c>
      <c r="R406">
        <v>3</v>
      </c>
    </row>
    <row r="407" spans="1:18" x14ac:dyDescent="0.25">
      <c r="A407" t="s">
        <v>2099</v>
      </c>
      <c r="B407" s="89" t="s">
        <v>2108</v>
      </c>
      <c r="C407" t="s">
        <v>1</v>
      </c>
      <c r="D407" t="s">
        <v>0</v>
      </c>
      <c r="E407">
        <v>97</v>
      </c>
      <c r="F407" t="s">
        <v>421</v>
      </c>
      <c r="G407" t="s">
        <v>422</v>
      </c>
      <c r="H407" s="3">
        <v>0</v>
      </c>
      <c r="I407" s="3">
        <v>0</v>
      </c>
      <c r="J407" s="3">
        <v>0</v>
      </c>
      <c r="K407" s="3">
        <v>5.31</v>
      </c>
      <c r="L407" s="3">
        <v>0</v>
      </c>
      <c r="M407" s="3">
        <v>0</v>
      </c>
      <c r="N407" s="3">
        <v>0</v>
      </c>
      <c r="O407" s="3">
        <v>0.69030000000000002</v>
      </c>
      <c r="P407" s="3">
        <v>6.0002999999999993</v>
      </c>
      <c r="R407">
        <v>3</v>
      </c>
    </row>
    <row r="408" spans="1:18" x14ac:dyDescent="0.25">
      <c r="A408" t="s">
        <v>2099</v>
      </c>
      <c r="B408" s="89" t="s">
        <v>2108</v>
      </c>
      <c r="C408" t="s">
        <v>1</v>
      </c>
      <c r="D408" t="s">
        <v>0</v>
      </c>
      <c r="E408">
        <v>30423</v>
      </c>
      <c r="F408" t="s">
        <v>461</v>
      </c>
      <c r="G408" t="s">
        <v>463</v>
      </c>
      <c r="H408" s="3">
        <v>0.97</v>
      </c>
      <c r="I408" s="3">
        <v>0</v>
      </c>
      <c r="J408" s="3">
        <v>0</v>
      </c>
      <c r="K408" s="3">
        <v>16.84</v>
      </c>
      <c r="L408" s="3">
        <v>0</v>
      </c>
      <c r="M408" s="3">
        <v>0</v>
      </c>
      <c r="N408" s="3">
        <v>0</v>
      </c>
      <c r="O408" s="3">
        <v>2.1892</v>
      </c>
      <c r="P408" s="3">
        <v>19.999199999999998</v>
      </c>
      <c r="R408">
        <v>3</v>
      </c>
    </row>
    <row r="409" spans="1:18" x14ac:dyDescent="0.25">
      <c r="A409" t="s">
        <v>2099</v>
      </c>
      <c r="B409" s="89" t="s">
        <v>2108</v>
      </c>
      <c r="C409" t="s">
        <v>1</v>
      </c>
      <c r="D409" t="s">
        <v>0</v>
      </c>
      <c r="E409">
        <v>644</v>
      </c>
      <c r="F409" t="s">
        <v>459</v>
      </c>
      <c r="G409" t="s">
        <v>460</v>
      </c>
      <c r="H409" s="3">
        <v>0</v>
      </c>
      <c r="I409" s="3">
        <v>0</v>
      </c>
      <c r="J409" s="3">
        <v>0</v>
      </c>
      <c r="K409" s="3">
        <v>4.21</v>
      </c>
      <c r="L409" s="3">
        <v>0</v>
      </c>
      <c r="M409" s="3">
        <v>0</v>
      </c>
      <c r="N409" s="3">
        <v>0</v>
      </c>
      <c r="O409" s="3">
        <v>0.54730000000000001</v>
      </c>
      <c r="P409" s="3">
        <v>4.7572999999999999</v>
      </c>
      <c r="R409">
        <v>3</v>
      </c>
    </row>
    <row r="410" spans="1:18" x14ac:dyDescent="0.25">
      <c r="A410" t="s">
        <v>2099</v>
      </c>
      <c r="B410" s="89" t="s">
        <v>2109</v>
      </c>
      <c r="C410" t="s">
        <v>1</v>
      </c>
      <c r="D410" t="s">
        <v>0</v>
      </c>
      <c r="E410">
        <v>3676</v>
      </c>
      <c r="F410" t="s">
        <v>412</v>
      </c>
      <c r="G410" t="s">
        <v>413</v>
      </c>
      <c r="H410" s="3">
        <v>0.98</v>
      </c>
      <c r="I410" s="3">
        <v>0</v>
      </c>
      <c r="J410" s="3">
        <v>0</v>
      </c>
      <c r="K410" s="3">
        <v>16.829999999999998</v>
      </c>
      <c r="L410" s="3">
        <v>0</v>
      </c>
      <c r="M410" s="3">
        <v>0</v>
      </c>
      <c r="N410" s="3">
        <v>0</v>
      </c>
      <c r="O410" s="3">
        <v>2.1879</v>
      </c>
      <c r="P410" s="3">
        <v>19.997899999999998</v>
      </c>
      <c r="R410">
        <v>3</v>
      </c>
    </row>
    <row r="411" spans="1:18" x14ac:dyDescent="0.25">
      <c r="A411" t="s">
        <v>2099</v>
      </c>
      <c r="B411" s="89" t="s">
        <v>2109</v>
      </c>
      <c r="C411" t="s">
        <v>1</v>
      </c>
      <c r="D411" t="s">
        <v>0</v>
      </c>
      <c r="E411">
        <v>5274</v>
      </c>
      <c r="F411" t="s">
        <v>412</v>
      </c>
      <c r="G411" t="s">
        <v>413</v>
      </c>
      <c r="H411" s="3">
        <v>0</v>
      </c>
      <c r="I411" s="3">
        <v>0</v>
      </c>
      <c r="J411" s="3">
        <v>0</v>
      </c>
      <c r="K411" s="3">
        <v>164.6</v>
      </c>
      <c r="L411" s="3">
        <v>0</v>
      </c>
      <c r="M411" s="3">
        <v>0</v>
      </c>
      <c r="N411" s="3">
        <v>0</v>
      </c>
      <c r="O411" s="3">
        <v>21.398</v>
      </c>
      <c r="P411" s="3">
        <v>185.99799999999999</v>
      </c>
      <c r="R411">
        <v>3</v>
      </c>
    </row>
    <row r="412" spans="1:18" x14ac:dyDescent="0.25">
      <c r="A412" t="s">
        <v>2099</v>
      </c>
      <c r="B412" s="89" t="s">
        <v>2109</v>
      </c>
      <c r="C412" t="s">
        <v>1</v>
      </c>
      <c r="D412" t="s">
        <v>0</v>
      </c>
      <c r="E412">
        <v>126749</v>
      </c>
      <c r="F412" t="s">
        <v>461</v>
      </c>
      <c r="G412" t="s">
        <v>463</v>
      </c>
      <c r="H412" s="3">
        <v>0.99</v>
      </c>
      <c r="I412" s="3">
        <v>0</v>
      </c>
      <c r="J412" s="3">
        <v>0</v>
      </c>
      <c r="K412" s="3">
        <v>16.82</v>
      </c>
      <c r="L412" s="3">
        <v>0</v>
      </c>
      <c r="M412" s="3">
        <v>0</v>
      </c>
      <c r="N412" s="3">
        <v>0</v>
      </c>
      <c r="O412" s="3">
        <v>2.1866000000000003</v>
      </c>
      <c r="P412" s="3">
        <v>19.996600000000001</v>
      </c>
      <c r="R412">
        <v>3</v>
      </c>
    </row>
    <row r="413" spans="1:18" x14ac:dyDescent="0.25">
      <c r="A413" t="s">
        <v>2099</v>
      </c>
      <c r="B413" s="89" t="s">
        <v>2109</v>
      </c>
      <c r="C413" t="s">
        <v>1</v>
      </c>
      <c r="D413" t="s">
        <v>0</v>
      </c>
      <c r="E413">
        <v>1202</v>
      </c>
      <c r="F413" t="s">
        <v>412</v>
      </c>
      <c r="G413" t="s">
        <v>413</v>
      </c>
      <c r="H413" s="3">
        <v>0</v>
      </c>
      <c r="I413" s="3">
        <v>0</v>
      </c>
      <c r="J413" s="3">
        <v>0</v>
      </c>
      <c r="K413" s="3">
        <v>35.659999999999997</v>
      </c>
      <c r="L413" s="3">
        <v>0</v>
      </c>
      <c r="M413" s="3">
        <v>0</v>
      </c>
      <c r="N413" s="3">
        <v>0</v>
      </c>
      <c r="O413" s="3">
        <v>4.6357999999999997</v>
      </c>
      <c r="P413" s="3">
        <v>40.2958</v>
      </c>
      <c r="R413">
        <v>3</v>
      </c>
    </row>
    <row r="414" spans="1:18" x14ac:dyDescent="0.25">
      <c r="A414" t="s">
        <v>2099</v>
      </c>
      <c r="B414" s="89" t="s">
        <v>2109</v>
      </c>
      <c r="C414" t="s">
        <v>1</v>
      </c>
      <c r="D414" t="s">
        <v>0</v>
      </c>
      <c r="E414">
        <v>5275</v>
      </c>
      <c r="F414" t="s">
        <v>412</v>
      </c>
      <c r="G414" t="s">
        <v>413</v>
      </c>
      <c r="H414" s="3">
        <v>0</v>
      </c>
      <c r="I414" s="3">
        <v>0</v>
      </c>
      <c r="J414" s="3">
        <v>0</v>
      </c>
      <c r="K414" s="3">
        <v>16.73</v>
      </c>
      <c r="L414" s="3">
        <v>0</v>
      </c>
      <c r="M414" s="3">
        <v>0</v>
      </c>
      <c r="N414" s="3">
        <v>0</v>
      </c>
      <c r="O414" s="3">
        <v>2.1749000000000001</v>
      </c>
      <c r="P414" s="3">
        <v>18.904900000000001</v>
      </c>
      <c r="R414">
        <v>3</v>
      </c>
    </row>
    <row r="415" spans="1:18" x14ac:dyDescent="0.25">
      <c r="A415" t="s">
        <v>2099</v>
      </c>
      <c r="B415" s="89" t="s">
        <v>2110</v>
      </c>
      <c r="C415" t="s">
        <v>1</v>
      </c>
      <c r="D415" t="s">
        <v>0</v>
      </c>
      <c r="E415">
        <v>23088</v>
      </c>
      <c r="F415" t="s">
        <v>419</v>
      </c>
      <c r="G415" t="s">
        <v>420</v>
      </c>
      <c r="H415" s="3">
        <v>0</v>
      </c>
      <c r="I415" s="3">
        <v>0</v>
      </c>
      <c r="J415" s="3">
        <v>0</v>
      </c>
      <c r="K415" s="3">
        <v>84</v>
      </c>
      <c r="L415" s="3">
        <v>0</v>
      </c>
      <c r="M415" s="3">
        <v>0</v>
      </c>
      <c r="N415" s="3">
        <v>0</v>
      </c>
      <c r="O415" s="3">
        <v>10.92</v>
      </c>
      <c r="P415" s="3">
        <v>94.92</v>
      </c>
      <c r="R415">
        <v>3</v>
      </c>
    </row>
    <row r="416" spans="1:18" x14ac:dyDescent="0.25">
      <c r="A416" t="s">
        <v>2099</v>
      </c>
      <c r="B416" s="89" t="s">
        <v>2110</v>
      </c>
      <c r="C416" t="s">
        <v>1</v>
      </c>
      <c r="D416" t="s">
        <v>0</v>
      </c>
      <c r="E416">
        <v>545577</v>
      </c>
      <c r="F416" t="s">
        <v>414</v>
      </c>
      <c r="G416" t="s">
        <v>415</v>
      </c>
      <c r="H416" s="3">
        <v>0</v>
      </c>
      <c r="I416" s="3">
        <v>0</v>
      </c>
      <c r="J416" s="3">
        <v>0</v>
      </c>
      <c r="K416" s="3">
        <v>35.840000000000003</v>
      </c>
      <c r="L416" s="3">
        <v>0</v>
      </c>
      <c r="M416" s="3">
        <v>0</v>
      </c>
      <c r="N416" s="3">
        <v>0</v>
      </c>
      <c r="O416" s="3">
        <v>4.6592000000000002</v>
      </c>
      <c r="P416" s="3">
        <v>40.499200000000002</v>
      </c>
      <c r="R416">
        <v>3</v>
      </c>
    </row>
    <row r="417" spans="1:18" x14ac:dyDescent="0.25">
      <c r="A417" t="s">
        <v>2099</v>
      </c>
      <c r="B417" s="89" t="s">
        <v>2110</v>
      </c>
      <c r="C417" t="s">
        <v>1</v>
      </c>
      <c r="D417" t="s">
        <v>0</v>
      </c>
      <c r="E417">
        <v>23124</v>
      </c>
      <c r="F417" t="s">
        <v>419</v>
      </c>
      <c r="G417" t="s">
        <v>420</v>
      </c>
      <c r="H417" s="3">
        <v>0</v>
      </c>
      <c r="I417" s="3">
        <v>0</v>
      </c>
      <c r="J417" s="3">
        <v>0</v>
      </c>
      <c r="K417" s="3">
        <v>40.700000000000003</v>
      </c>
      <c r="L417" s="3">
        <v>0</v>
      </c>
      <c r="M417" s="3">
        <v>0</v>
      </c>
      <c r="N417" s="3">
        <v>0</v>
      </c>
      <c r="O417" s="3">
        <v>5.2910000000000004</v>
      </c>
      <c r="P417" s="3">
        <v>45.991</v>
      </c>
      <c r="R417">
        <v>3</v>
      </c>
    </row>
    <row r="418" spans="1:18" x14ac:dyDescent="0.25">
      <c r="A418" t="s">
        <v>2099</v>
      </c>
      <c r="B418" s="89" t="s">
        <v>2110</v>
      </c>
      <c r="C418" t="s">
        <v>1</v>
      </c>
      <c r="D418" t="s">
        <v>0</v>
      </c>
      <c r="E418">
        <v>481</v>
      </c>
      <c r="F418" t="s">
        <v>2111</v>
      </c>
      <c r="G418" t="s">
        <v>2112</v>
      </c>
      <c r="H418" s="3">
        <v>0</v>
      </c>
      <c r="I418" s="3">
        <v>0</v>
      </c>
      <c r="J418" s="3">
        <v>0</v>
      </c>
      <c r="K418" s="3">
        <v>31.86</v>
      </c>
      <c r="L418" s="3">
        <v>0</v>
      </c>
      <c r="M418" s="3">
        <v>0</v>
      </c>
      <c r="N418" s="3">
        <v>0</v>
      </c>
      <c r="O418" s="3">
        <v>4.1417999999999999</v>
      </c>
      <c r="P418" s="3">
        <v>36.001800000000003</v>
      </c>
      <c r="R418">
        <v>3</v>
      </c>
    </row>
    <row r="419" spans="1:18" x14ac:dyDescent="0.25">
      <c r="A419" t="s">
        <v>2099</v>
      </c>
      <c r="B419" s="89" t="s">
        <v>2110</v>
      </c>
      <c r="C419" t="s">
        <v>1</v>
      </c>
      <c r="D419" t="s">
        <v>0</v>
      </c>
      <c r="E419">
        <v>6802</v>
      </c>
      <c r="F419" t="s">
        <v>446</v>
      </c>
      <c r="G419" t="s">
        <v>447</v>
      </c>
      <c r="H419" s="3">
        <v>0</v>
      </c>
      <c r="I419" s="3">
        <v>0</v>
      </c>
      <c r="J419" s="3">
        <v>0</v>
      </c>
      <c r="K419" s="3">
        <v>5.75</v>
      </c>
      <c r="L419" s="3">
        <v>0</v>
      </c>
      <c r="M419" s="3">
        <v>0</v>
      </c>
      <c r="N419" s="3">
        <v>0</v>
      </c>
      <c r="O419" s="3">
        <v>0.74750000000000005</v>
      </c>
      <c r="P419" s="3">
        <v>6.4975000000000005</v>
      </c>
      <c r="R419">
        <v>3</v>
      </c>
    </row>
    <row r="420" spans="1:18" x14ac:dyDescent="0.25">
      <c r="A420" t="s">
        <v>2099</v>
      </c>
      <c r="B420" s="89" t="s">
        <v>2113</v>
      </c>
      <c r="C420" t="s">
        <v>1</v>
      </c>
      <c r="D420" t="s">
        <v>0</v>
      </c>
      <c r="E420">
        <v>1592</v>
      </c>
      <c r="F420" t="s">
        <v>405</v>
      </c>
      <c r="G420" t="s">
        <v>406</v>
      </c>
      <c r="H420" s="3">
        <v>0</v>
      </c>
      <c r="I420" s="3">
        <v>0</v>
      </c>
      <c r="J420" s="3">
        <v>0</v>
      </c>
      <c r="K420" s="3">
        <v>8.49</v>
      </c>
      <c r="L420" s="3">
        <v>0</v>
      </c>
      <c r="M420" s="3">
        <v>0</v>
      </c>
      <c r="N420" s="3">
        <v>0</v>
      </c>
      <c r="O420" s="3">
        <v>1.1037000000000001</v>
      </c>
      <c r="P420" s="3">
        <v>9.5937000000000001</v>
      </c>
      <c r="R420">
        <v>3</v>
      </c>
    </row>
    <row r="421" spans="1:18" x14ac:dyDescent="0.25">
      <c r="A421" t="s">
        <v>2099</v>
      </c>
      <c r="B421" s="89" t="s">
        <v>2113</v>
      </c>
      <c r="C421" t="s">
        <v>1</v>
      </c>
      <c r="D421" t="s">
        <v>0</v>
      </c>
      <c r="E421">
        <v>114866</v>
      </c>
      <c r="F421" t="s">
        <v>409</v>
      </c>
      <c r="G421" t="s">
        <v>410</v>
      </c>
      <c r="H421" s="3">
        <v>0</v>
      </c>
      <c r="I421" s="3">
        <v>0</v>
      </c>
      <c r="J421" s="3">
        <v>0</v>
      </c>
      <c r="K421" s="3">
        <v>175</v>
      </c>
      <c r="L421" s="3">
        <v>0</v>
      </c>
      <c r="M421" s="3">
        <v>0</v>
      </c>
      <c r="N421" s="3">
        <v>0</v>
      </c>
      <c r="O421" s="3">
        <v>22.75</v>
      </c>
      <c r="P421" s="3">
        <v>197.75</v>
      </c>
      <c r="R421">
        <v>3</v>
      </c>
    </row>
    <row r="422" spans="1:18" x14ac:dyDescent="0.25">
      <c r="A422" t="s">
        <v>2099</v>
      </c>
      <c r="B422" s="89" t="s">
        <v>2113</v>
      </c>
      <c r="C422" t="s">
        <v>1</v>
      </c>
      <c r="D422" t="s">
        <v>0</v>
      </c>
      <c r="E422">
        <v>4904</v>
      </c>
      <c r="F422" t="s">
        <v>397</v>
      </c>
      <c r="G422" t="s">
        <v>398</v>
      </c>
      <c r="H422" s="3">
        <v>0</v>
      </c>
      <c r="I422" s="3">
        <v>0</v>
      </c>
      <c r="J422" s="3">
        <v>0</v>
      </c>
      <c r="K422" s="3">
        <v>3.54</v>
      </c>
      <c r="L422" s="3">
        <v>0</v>
      </c>
      <c r="M422" s="3">
        <v>0</v>
      </c>
      <c r="N422" s="3">
        <v>0</v>
      </c>
      <c r="O422" s="3">
        <v>0.4602</v>
      </c>
      <c r="P422" s="3">
        <v>4.0002000000000004</v>
      </c>
      <c r="R422">
        <v>3</v>
      </c>
    </row>
    <row r="423" spans="1:18" x14ac:dyDescent="0.25">
      <c r="A423" t="s">
        <v>2099</v>
      </c>
      <c r="B423" s="89" t="s">
        <v>2113</v>
      </c>
      <c r="C423" t="s">
        <v>1</v>
      </c>
      <c r="D423" t="s">
        <v>0</v>
      </c>
      <c r="E423">
        <v>5220</v>
      </c>
      <c r="F423" t="s">
        <v>813</v>
      </c>
      <c r="G423" t="s">
        <v>1309</v>
      </c>
      <c r="H423" s="3">
        <v>0</v>
      </c>
      <c r="I423" s="3">
        <v>0</v>
      </c>
      <c r="J423" s="3">
        <v>0</v>
      </c>
      <c r="K423" s="3">
        <v>42.69</v>
      </c>
      <c r="L423" s="3">
        <v>0</v>
      </c>
      <c r="M423" s="3">
        <v>0</v>
      </c>
      <c r="N423" s="3">
        <v>0</v>
      </c>
      <c r="O423" s="3">
        <v>5.5496999999999996</v>
      </c>
      <c r="P423" s="3">
        <v>48.239699999999999</v>
      </c>
      <c r="R423">
        <v>3</v>
      </c>
    </row>
    <row r="424" spans="1:18" x14ac:dyDescent="0.25">
      <c r="A424" t="s">
        <v>2099</v>
      </c>
      <c r="B424" s="89" t="s">
        <v>2113</v>
      </c>
      <c r="C424" t="s">
        <v>1</v>
      </c>
      <c r="D424" t="s">
        <v>0</v>
      </c>
      <c r="E424">
        <v>2731</v>
      </c>
      <c r="F424" t="s">
        <v>454</v>
      </c>
      <c r="G424" t="s">
        <v>456</v>
      </c>
      <c r="H424" s="3">
        <v>0</v>
      </c>
      <c r="I424" s="3">
        <v>0</v>
      </c>
      <c r="J424" s="3">
        <v>0</v>
      </c>
      <c r="K424" s="3">
        <v>16.399999999999999</v>
      </c>
      <c r="L424" s="3">
        <v>0</v>
      </c>
      <c r="M424" s="3">
        <v>0</v>
      </c>
      <c r="N424" s="3">
        <v>0</v>
      </c>
      <c r="O424" s="3">
        <v>2.1319999999999997</v>
      </c>
      <c r="P424" s="3">
        <v>18.531999999999996</v>
      </c>
      <c r="R424">
        <v>3</v>
      </c>
    </row>
    <row r="425" spans="1:18" x14ac:dyDescent="0.25">
      <c r="A425" t="s">
        <v>2099</v>
      </c>
      <c r="B425" s="89" t="s">
        <v>2114</v>
      </c>
      <c r="C425" t="s">
        <v>1</v>
      </c>
      <c r="D425" t="s">
        <v>0</v>
      </c>
      <c r="E425">
        <v>13429</v>
      </c>
      <c r="F425" t="s">
        <v>667</v>
      </c>
      <c r="G425" t="s">
        <v>668</v>
      </c>
      <c r="H425" s="3">
        <v>0</v>
      </c>
      <c r="I425" s="3">
        <v>0</v>
      </c>
      <c r="J425" s="3">
        <v>0</v>
      </c>
      <c r="K425" s="3">
        <v>5.26</v>
      </c>
      <c r="L425" s="3">
        <v>0</v>
      </c>
      <c r="M425" s="3">
        <v>0</v>
      </c>
      <c r="N425" s="3">
        <v>0</v>
      </c>
      <c r="O425" s="3">
        <v>0.68379999999999996</v>
      </c>
      <c r="P425" s="3">
        <v>5.9437999999999995</v>
      </c>
      <c r="R425">
        <v>3</v>
      </c>
    </row>
    <row r="426" spans="1:18" x14ac:dyDescent="0.25">
      <c r="A426" t="s">
        <v>2099</v>
      </c>
      <c r="B426" s="89" t="s">
        <v>2114</v>
      </c>
      <c r="C426" t="s">
        <v>1</v>
      </c>
      <c r="D426" t="s">
        <v>0</v>
      </c>
      <c r="E426">
        <v>6750</v>
      </c>
      <c r="F426" t="s">
        <v>446</v>
      </c>
      <c r="G426" t="s">
        <v>447</v>
      </c>
      <c r="H426" s="3">
        <v>0</v>
      </c>
      <c r="I426" s="3">
        <v>0</v>
      </c>
      <c r="J426" s="3">
        <v>0</v>
      </c>
      <c r="K426" s="3">
        <v>7.08</v>
      </c>
      <c r="L426" s="3">
        <v>0</v>
      </c>
      <c r="M426" s="3">
        <v>0</v>
      </c>
      <c r="N426" s="3">
        <v>0</v>
      </c>
      <c r="O426" s="3">
        <v>0.9204</v>
      </c>
      <c r="P426" s="3">
        <v>8.0004000000000008</v>
      </c>
      <c r="R426">
        <v>3</v>
      </c>
    </row>
    <row r="427" spans="1:18" x14ac:dyDescent="0.25">
      <c r="A427" t="s">
        <v>2099</v>
      </c>
      <c r="B427" s="89" t="s">
        <v>2114</v>
      </c>
      <c r="C427" t="s">
        <v>1</v>
      </c>
      <c r="D427" t="s">
        <v>0</v>
      </c>
      <c r="E427">
        <v>13428</v>
      </c>
      <c r="F427" t="s">
        <v>667</v>
      </c>
      <c r="G427" t="s">
        <v>668</v>
      </c>
      <c r="H427" s="3">
        <v>0</v>
      </c>
      <c r="I427" s="3">
        <v>0</v>
      </c>
      <c r="J427" s="3">
        <v>0</v>
      </c>
      <c r="K427" s="3">
        <v>4.13</v>
      </c>
      <c r="L427" s="3">
        <v>0</v>
      </c>
      <c r="M427" s="3">
        <v>0</v>
      </c>
      <c r="N427" s="3">
        <v>0</v>
      </c>
      <c r="O427" s="3">
        <v>0.53690000000000004</v>
      </c>
      <c r="P427" s="3">
        <v>4.6669</v>
      </c>
      <c r="R427">
        <v>3</v>
      </c>
    </row>
    <row r="428" spans="1:18" x14ac:dyDescent="0.25">
      <c r="A428" t="s">
        <v>2099</v>
      </c>
      <c r="B428" s="89" t="s">
        <v>2114</v>
      </c>
      <c r="C428" t="s">
        <v>1</v>
      </c>
      <c r="D428" t="s">
        <v>0</v>
      </c>
      <c r="E428">
        <v>8650</v>
      </c>
      <c r="F428" t="s">
        <v>634</v>
      </c>
      <c r="G428" t="s">
        <v>635</v>
      </c>
      <c r="H428" s="3">
        <v>0.48</v>
      </c>
      <c r="I428" s="3">
        <v>0</v>
      </c>
      <c r="J428" s="3">
        <v>0</v>
      </c>
      <c r="K428" s="3">
        <v>8.42</v>
      </c>
      <c r="L428" s="3">
        <v>0</v>
      </c>
      <c r="M428" s="3">
        <v>0</v>
      </c>
      <c r="N428" s="3">
        <v>0</v>
      </c>
      <c r="O428" s="3">
        <v>1.0946</v>
      </c>
      <c r="P428" s="3">
        <v>9.9946000000000002</v>
      </c>
      <c r="R428">
        <v>3</v>
      </c>
    </row>
    <row r="429" spans="1:18" x14ac:dyDescent="0.25">
      <c r="A429" t="s">
        <v>2099</v>
      </c>
      <c r="B429" s="89" t="s">
        <v>2114</v>
      </c>
      <c r="C429" t="s">
        <v>1</v>
      </c>
      <c r="D429" t="s">
        <v>0</v>
      </c>
      <c r="E429">
        <v>580756</v>
      </c>
      <c r="F429" t="s">
        <v>409</v>
      </c>
      <c r="G429" t="s">
        <v>410</v>
      </c>
      <c r="H429" s="3">
        <v>0</v>
      </c>
      <c r="I429" s="3">
        <v>0</v>
      </c>
      <c r="J429" s="3">
        <v>0</v>
      </c>
      <c r="K429" s="3">
        <v>16</v>
      </c>
      <c r="L429" s="3">
        <v>0</v>
      </c>
      <c r="M429" s="3">
        <v>0</v>
      </c>
      <c r="N429" s="3">
        <v>0</v>
      </c>
      <c r="O429" s="3">
        <v>2.08</v>
      </c>
      <c r="P429" s="3">
        <v>18.079999999999998</v>
      </c>
      <c r="R429">
        <v>3</v>
      </c>
    </row>
    <row r="430" spans="1:18" x14ac:dyDescent="0.25">
      <c r="A430" t="s">
        <v>2099</v>
      </c>
      <c r="B430" s="89" t="s">
        <v>2114</v>
      </c>
      <c r="C430" t="s">
        <v>1</v>
      </c>
      <c r="D430" t="s">
        <v>0</v>
      </c>
      <c r="E430">
        <v>6766</v>
      </c>
      <c r="F430" t="s">
        <v>446</v>
      </c>
      <c r="G430" t="s">
        <v>447</v>
      </c>
      <c r="H430" s="3">
        <v>0</v>
      </c>
      <c r="I430" s="3">
        <v>0</v>
      </c>
      <c r="J430" s="3">
        <v>0</v>
      </c>
      <c r="K430" s="3">
        <v>12.83</v>
      </c>
      <c r="L430" s="3">
        <v>0</v>
      </c>
      <c r="M430" s="3">
        <v>0</v>
      </c>
      <c r="N430" s="3">
        <v>0</v>
      </c>
      <c r="O430" s="3">
        <v>1.6679000000000002</v>
      </c>
      <c r="P430" s="3">
        <v>14.4979</v>
      </c>
      <c r="R430">
        <v>3</v>
      </c>
    </row>
    <row r="431" spans="1:18" x14ac:dyDescent="0.25">
      <c r="A431" t="s">
        <v>2099</v>
      </c>
      <c r="B431" s="89" t="s">
        <v>2115</v>
      </c>
      <c r="C431" t="s">
        <v>1</v>
      </c>
      <c r="D431" t="s">
        <v>0</v>
      </c>
      <c r="E431">
        <v>529100</v>
      </c>
      <c r="F431" t="s">
        <v>1304</v>
      </c>
      <c r="G431" t="s">
        <v>1306</v>
      </c>
      <c r="H431" s="3">
        <v>1.1499999999999999</v>
      </c>
      <c r="I431" s="3">
        <v>0</v>
      </c>
      <c r="J431" s="3">
        <v>0</v>
      </c>
      <c r="K431" s="3">
        <v>21.1</v>
      </c>
      <c r="L431" s="3">
        <v>0</v>
      </c>
      <c r="M431" s="3">
        <v>0</v>
      </c>
      <c r="N431" s="3">
        <v>0</v>
      </c>
      <c r="O431" s="3">
        <v>2.7430000000000003</v>
      </c>
      <c r="P431" s="3">
        <v>24.993000000000002</v>
      </c>
      <c r="R431">
        <v>3</v>
      </c>
    </row>
    <row r="432" spans="1:18" x14ac:dyDescent="0.25">
      <c r="A432" t="s">
        <v>2099</v>
      </c>
      <c r="B432" s="89" t="s">
        <v>2116</v>
      </c>
      <c r="C432" t="s">
        <v>1</v>
      </c>
      <c r="D432" t="s">
        <v>0</v>
      </c>
      <c r="E432">
        <v>7402</v>
      </c>
      <c r="F432" t="s">
        <v>1294</v>
      </c>
      <c r="G432" t="s">
        <v>1296</v>
      </c>
      <c r="H432" s="3">
        <v>0.93</v>
      </c>
      <c r="I432" s="3">
        <v>0</v>
      </c>
      <c r="J432" s="3">
        <v>0</v>
      </c>
      <c r="K432" s="3">
        <v>16.88</v>
      </c>
      <c r="L432" s="3">
        <v>0</v>
      </c>
      <c r="M432" s="3">
        <v>0</v>
      </c>
      <c r="N432" s="3">
        <v>0</v>
      </c>
      <c r="O432" s="3">
        <v>2.1943999999999999</v>
      </c>
      <c r="P432" s="3">
        <v>20.004399999999997</v>
      </c>
      <c r="R432">
        <v>3</v>
      </c>
    </row>
    <row r="433" spans="1:18" x14ac:dyDescent="0.25">
      <c r="A433" t="s">
        <v>2099</v>
      </c>
      <c r="B433" s="89" t="s">
        <v>2116</v>
      </c>
      <c r="C433" t="s">
        <v>1</v>
      </c>
      <c r="D433" t="s">
        <v>0</v>
      </c>
      <c r="E433">
        <v>28452</v>
      </c>
      <c r="F433" t="s">
        <v>429</v>
      </c>
      <c r="G433" t="s">
        <v>430</v>
      </c>
      <c r="H433" s="3">
        <v>0</v>
      </c>
      <c r="I433" s="3">
        <v>0</v>
      </c>
      <c r="J433" s="3">
        <v>0</v>
      </c>
      <c r="K433" s="3">
        <v>70.62</v>
      </c>
      <c r="L433" s="3">
        <v>0</v>
      </c>
      <c r="M433" s="3">
        <v>0</v>
      </c>
      <c r="N433" s="3">
        <v>0</v>
      </c>
      <c r="O433" s="3">
        <v>9.1806000000000001</v>
      </c>
      <c r="P433" s="3">
        <v>79.800600000000003</v>
      </c>
      <c r="R433">
        <v>3</v>
      </c>
    </row>
    <row r="434" spans="1:18" x14ac:dyDescent="0.25">
      <c r="A434" t="s">
        <v>2099</v>
      </c>
      <c r="B434" s="89" t="s">
        <v>2116</v>
      </c>
      <c r="C434" t="s">
        <v>1</v>
      </c>
      <c r="D434" t="s">
        <v>0</v>
      </c>
      <c r="E434">
        <v>2478</v>
      </c>
      <c r="F434" t="s">
        <v>900</v>
      </c>
      <c r="G434" t="s">
        <v>339</v>
      </c>
      <c r="H434" s="3">
        <v>0.97</v>
      </c>
      <c r="I434" s="3">
        <v>0</v>
      </c>
      <c r="J434" s="3">
        <v>0</v>
      </c>
      <c r="K434" s="3">
        <v>16.84</v>
      </c>
      <c r="L434" s="3">
        <v>0</v>
      </c>
      <c r="M434" s="3">
        <v>0</v>
      </c>
      <c r="N434" s="3">
        <v>0</v>
      </c>
      <c r="O434" s="3">
        <v>2.1892</v>
      </c>
      <c r="P434" s="3">
        <v>19.999199999999998</v>
      </c>
      <c r="R434">
        <v>3</v>
      </c>
    </row>
    <row r="435" spans="1:18" x14ac:dyDescent="0.25">
      <c r="A435" t="s">
        <v>2099</v>
      </c>
      <c r="B435" s="89" t="s">
        <v>2061</v>
      </c>
      <c r="C435" t="s">
        <v>1</v>
      </c>
      <c r="D435" t="s">
        <v>0</v>
      </c>
      <c r="E435">
        <v>27975</v>
      </c>
      <c r="F435" t="s">
        <v>405</v>
      </c>
      <c r="G435" t="s">
        <v>406</v>
      </c>
      <c r="H435" s="3">
        <v>0</v>
      </c>
      <c r="I435" s="3">
        <v>0</v>
      </c>
      <c r="J435" s="3">
        <v>0</v>
      </c>
      <c r="K435" s="3">
        <v>17</v>
      </c>
      <c r="L435" s="3">
        <v>0</v>
      </c>
      <c r="M435" s="3">
        <v>0</v>
      </c>
      <c r="N435" s="3">
        <v>0</v>
      </c>
      <c r="O435" s="3">
        <v>2.21</v>
      </c>
      <c r="P435" s="3">
        <v>19.21</v>
      </c>
      <c r="R435">
        <v>3</v>
      </c>
    </row>
    <row r="436" spans="1:18" x14ac:dyDescent="0.25">
      <c r="A436" t="s">
        <v>2099</v>
      </c>
      <c r="B436" s="89" t="s">
        <v>2061</v>
      </c>
      <c r="C436" t="s">
        <v>1</v>
      </c>
      <c r="D436" t="s">
        <v>0</v>
      </c>
      <c r="E436">
        <v>1545</v>
      </c>
      <c r="F436" t="s">
        <v>405</v>
      </c>
      <c r="G436" t="s">
        <v>406</v>
      </c>
      <c r="H436" s="3">
        <v>0</v>
      </c>
      <c r="I436" s="3">
        <v>0</v>
      </c>
      <c r="J436" s="3">
        <v>0</v>
      </c>
      <c r="K436" s="3">
        <v>4.25</v>
      </c>
      <c r="L436" s="3">
        <v>0</v>
      </c>
      <c r="M436" s="3">
        <v>0</v>
      </c>
      <c r="N436" s="3">
        <v>0</v>
      </c>
      <c r="O436" s="3">
        <v>0.55249999999999999</v>
      </c>
      <c r="P436" s="3">
        <v>4.8025000000000002</v>
      </c>
      <c r="R436">
        <v>3</v>
      </c>
    </row>
    <row r="437" spans="1:18" x14ac:dyDescent="0.25">
      <c r="A437" t="s">
        <v>2099</v>
      </c>
      <c r="B437" s="89" t="s">
        <v>2061</v>
      </c>
      <c r="C437" t="s">
        <v>1</v>
      </c>
      <c r="D437" t="s">
        <v>0</v>
      </c>
      <c r="E437">
        <v>8244</v>
      </c>
      <c r="F437" t="s">
        <v>634</v>
      </c>
      <c r="G437" t="s">
        <v>635</v>
      </c>
      <c r="H437" s="3">
        <v>0.48</v>
      </c>
      <c r="I437" s="3">
        <v>0</v>
      </c>
      <c r="J437" s="3">
        <v>0</v>
      </c>
      <c r="K437" s="3">
        <v>8.42</v>
      </c>
      <c r="L437" s="3">
        <v>0</v>
      </c>
      <c r="M437" s="3">
        <v>0</v>
      </c>
      <c r="N437" s="3">
        <v>0</v>
      </c>
      <c r="O437" s="3">
        <v>1.0946</v>
      </c>
      <c r="P437" s="3">
        <v>9.9946000000000002</v>
      </c>
      <c r="R437">
        <v>3</v>
      </c>
    </row>
    <row r="438" spans="1:18" x14ac:dyDescent="0.25">
      <c r="A438" t="s">
        <v>2099</v>
      </c>
      <c r="B438" s="89" t="s">
        <v>2061</v>
      </c>
      <c r="C438" t="s">
        <v>1</v>
      </c>
      <c r="D438" t="s">
        <v>0</v>
      </c>
      <c r="E438">
        <v>257</v>
      </c>
      <c r="F438" t="s">
        <v>2117</v>
      </c>
      <c r="G438" t="s">
        <v>2118</v>
      </c>
      <c r="H438" s="3">
        <v>0</v>
      </c>
      <c r="I438" s="3">
        <v>0</v>
      </c>
      <c r="J438" s="3">
        <v>0</v>
      </c>
      <c r="K438" s="3">
        <v>26.55</v>
      </c>
      <c r="L438" s="3">
        <v>0</v>
      </c>
      <c r="M438" s="3">
        <v>0</v>
      </c>
      <c r="N438" s="3">
        <v>0</v>
      </c>
      <c r="O438" s="3">
        <v>3.4515000000000002</v>
      </c>
      <c r="P438" s="3">
        <v>30.0015</v>
      </c>
      <c r="R438">
        <v>3</v>
      </c>
    </row>
    <row r="439" spans="1:18" x14ac:dyDescent="0.25">
      <c r="A439" t="s">
        <v>2099</v>
      </c>
      <c r="B439" s="89" t="s">
        <v>2119</v>
      </c>
      <c r="C439" t="s">
        <v>1</v>
      </c>
      <c r="D439" t="s">
        <v>0</v>
      </c>
      <c r="E439">
        <v>6505</v>
      </c>
      <c r="F439" t="s">
        <v>427</v>
      </c>
      <c r="G439" t="s">
        <v>428</v>
      </c>
      <c r="H439" s="3">
        <v>0</v>
      </c>
      <c r="I439" s="3">
        <v>0</v>
      </c>
      <c r="J439" s="3">
        <v>0</v>
      </c>
      <c r="K439" s="3">
        <v>58.58</v>
      </c>
      <c r="L439" s="3">
        <v>0</v>
      </c>
      <c r="M439" s="3">
        <v>0</v>
      </c>
      <c r="N439" s="3">
        <v>0</v>
      </c>
      <c r="O439" s="3">
        <v>7.6154000000000002</v>
      </c>
      <c r="P439" s="3">
        <v>66.195399999999992</v>
      </c>
      <c r="R439">
        <v>3</v>
      </c>
    </row>
    <row r="440" spans="1:18" x14ac:dyDescent="0.25">
      <c r="A440" t="s">
        <v>2099</v>
      </c>
      <c r="B440" s="89" t="s">
        <v>2119</v>
      </c>
      <c r="C440" t="s">
        <v>1</v>
      </c>
      <c r="D440" t="s">
        <v>0</v>
      </c>
      <c r="E440">
        <v>4859</v>
      </c>
      <c r="F440" t="s">
        <v>397</v>
      </c>
      <c r="G440" t="s">
        <v>398</v>
      </c>
      <c r="H440" s="3">
        <v>0</v>
      </c>
      <c r="I440" s="3">
        <v>0</v>
      </c>
      <c r="J440" s="3">
        <v>0</v>
      </c>
      <c r="K440" s="3">
        <v>2.83</v>
      </c>
      <c r="L440" s="3">
        <v>0</v>
      </c>
      <c r="M440" s="3">
        <v>0</v>
      </c>
      <c r="N440" s="3">
        <v>0</v>
      </c>
      <c r="O440" s="3">
        <v>0.3679</v>
      </c>
      <c r="P440" s="3">
        <v>3.1979000000000002</v>
      </c>
      <c r="R440">
        <v>3</v>
      </c>
    </row>
    <row r="441" spans="1:18" x14ac:dyDescent="0.25">
      <c r="A441" t="s">
        <v>2099</v>
      </c>
      <c r="B441" s="89" t="s">
        <v>2119</v>
      </c>
      <c r="C441" t="s">
        <v>1</v>
      </c>
      <c r="D441" t="s">
        <v>0</v>
      </c>
      <c r="E441">
        <v>6499</v>
      </c>
      <c r="F441" t="s">
        <v>427</v>
      </c>
      <c r="G441" t="s">
        <v>428</v>
      </c>
      <c r="H441" s="3">
        <v>0</v>
      </c>
      <c r="I441" s="3">
        <v>0</v>
      </c>
      <c r="J441" s="3">
        <v>0</v>
      </c>
      <c r="K441" s="3">
        <v>22.8</v>
      </c>
      <c r="L441" s="3">
        <v>0</v>
      </c>
      <c r="M441" s="3">
        <v>0</v>
      </c>
      <c r="N441" s="3">
        <v>0</v>
      </c>
      <c r="O441" s="3">
        <v>2.9640000000000004</v>
      </c>
      <c r="P441" s="3">
        <v>25.764000000000003</v>
      </c>
      <c r="R441">
        <v>3</v>
      </c>
    </row>
    <row r="442" spans="1:18" x14ac:dyDescent="0.25">
      <c r="A442" t="s">
        <v>2099</v>
      </c>
      <c r="B442" s="89" t="s">
        <v>2119</v>
      </c>
      <c r="C442" t="s">
        <v>1</v>
      </c>
      <c r="D442" t="s">
        <v>0</v>
      </c>
      <c r="E442">
        <v>29882</v>
      </c>
      <c r="F442" t="s">
        <v>461</v>
      </c>
      <c r="G442" t="s">
        <v>463</v>
      </c>
      <c r="H442" s="3">
        <v>0.97</v>
      </c>
      <c r="I442" s="3">
        <v>0</v>
      </c>
      <c r="J442" s="3">
        <v>0</v>
      </c>
      <c r="K442" s="3">
        <v>16.84</v>
      </c>
      <c r="L442" s="3">
        <v>0</v>
      </c>
      <c r="M442" s="3">
        <v>0</v>
      </c>
      <c r="N442" s="3">
        <v>0</v>
      </c>
      <c r="O442" s="3">
        <v>2.1892</v>
      </c>
      <c r="P442" s="3">
        <v>19.999199999999998</v>
      </c>
      <c r="R442">
        <v>3</v>
      </c>
    </row>
    <row r="443" spans="1:18" x14ac:dyDescent="0.25">
      <c r="A443" t="s">
        <v>2099</v>
      </c>
      <c r="B443" s="89" t="s">
        <v>2119</v>
      </c>
      <c r="C443" t="s">
        <v>1</v>
      </c>
      <c r="D443" t="s">
        <v>0</v>
      </c>
      <c r="E443">
        <v>1591</v>
      </c>
      <c r="F443" t="s">
        <v>1302</v>
      </c>
      <c r="G443" t="s">
        <v>1303</v>
      </c>
      <c r="H443" s="3">
        <v>0.72</v>
      </c>
      <c r="I443" s="3">
        <v>0</v>
      </c>
      <c r="J443" s="3">
        <v>0</v>
      </c>
      <c r="K443" s="3">
        <v>12.64</v>
      </c>
      <c r="L443" s="3">
        <v>0</v>
      </c>
      <c r="M443" s="3">
        <v>0</v>
      </c>
      <c r="N443" s="3">
        <v>0</v>
      </c>
      <c r="O443" s="3">
        <v>1.6432000000000002</v>
      </c>
      <c r="P443" s="3">
        <v>15.003200000000001</v>
      </c>
      <c r="R443">
        <v>3</v>
      </c>
    </row>
    <row r="444" spans="1:18" x14ac:dyDescent="0.25">
      <c r="A444" t="s">
        <v>2099</v>
      </c>
      <c r="B444" s="89" t="s">
        <v>2119</v>
      </c>
      <c r="C444" t="s">
        <v>1</v>
      </c>
      <c r="D444" t="s">
        <v>0</v>
      </c>
      <c r="E444">
        <v>13722</v>
      </c>
      <c r="F444" t="s">
        <v>403</v>
      </c>
      <c r="G444" t="s">
        <v>404</v>
      </c>
      <c r="H444" s="3">
        <v>0</v>
      </c>
      <c r="I444" s="3">
        <v>0</v>
      </c>
      <c r="J444" s="3">
        <v>0</v>
      </c>
      <c r="K444" s="3">
        <v>107.05</v>
      </c>
      <c r="L444" s="3">
        <v>0</v>
      </c>
      <c r="M444" s="3">
        <v>0</v>
      </c>
      <c r="N444" s="3">
        <v>0</v>
      </c>
      <c r="O444" s="3">
        <v>13.916500000000001</v>
      </c>
      <c r="P444" s="3">
        <v>120.9665</v>
      </c>
      <c r="R444">
        <v>3</v>
      </c>
    </row>
    <row r="445" spans="1:18" x14ac:dyDescent="0.25">
      <c r="A445" t="s">
        <v>2099</v>
      </c>
      <c r="B445" s="89" t="s">
        <v>2119</v>
      </c>
      <c r="C445" t="s">
        <v>1</v>
      </c>
      <c r="D445" t="s">
        <v>0</v>
      </c>
      <c r="E445">
        <v>13723</v>
      </c>
      <c r="F445" t="s">
        <v>403</v>
      </c>
      <c r="G445" t="s">
        <v>404</v>
      </c>
      <c r="H445" s="3">
        <v>0</v>
      </c>
      <c r="I445" s="3">
        <v>0</v>
      </c>
      <c r="J445" s="3">
        <v>0</v>
      </c>
      <c r="K445" s="3">
        <v>54.75</v>
      </c>
      <c r="L445" s="3">
        <v>0</v>
      </c>
      <c r="M445" s="3">
        <v>0</v>
      </c>
      <c r="N445" s="3">
        <v>0</v>
      </c>
      <c r="O445" s="3">
        <v>7.1175000000000006</v>
      </c>
      <c r="P445" s="3">
        <v>61.8675</v>
      </c>
      <c r="R445">
        <v>3</v>
      </c>
    </row>
    <row r="446" spans="1:18" x14ac:dyDescent="0.25">
      <c r="A446" t="s">
        <v>2099</v>
      </c>
      <c r="B446" s="89" t="s">
        <v>2119</v>
      </c>
      <c r="C446" t="s">
        <v>1</v>
      </c>
      <c r="D446" t="s">
        <v>0</v>
      </c>
      <c r="E446">
        <v>1493</v>
      </c>
      <c r="F446" t="s">
        <v>457</v>
      </c>
      <c r="G446" t="s">
        <v>458</v>
      </c>
      <c r="H446" s="3">
        <v>0</v>
      </c>
      <c r="I446" s="3">
        <v>0</v>
      </c>
      <c r="J446" s="3">
        <v>0</v>
      </c>
      <c r="K446" s="3">
        <v>6.2</v>
      </c>
      <c r="L446" s="3">
        <v>0</v>
      </c>
      <c r="M446" s="3">
        <v>0</v>
      </c>
      <c r="N446" s="3">
        <v>0</v>
      </c>
      <c r="O446" s="3">
        <v>0.80600000000000005</v>
      </c>
      <c r="P446" s="3">
        <v>7.0060000000000002</v>
      </c>
      <c r="R446">
        <v>3</v>
      </c>
    </row>
    <row r="447" spans="1:18" x14ac:dyDescent="0.25">
      <c r="A447" t="s">
        <v>2099</v>
      </c>
      <c r="B447" s="89" t="s">
        <v>2119</v>
      </c>
      <c r="C447" t="s">
        <v>1</v>
      </c>
      <c r="D447" t="s">
        <v>0</v>
      </c>
      <c r="E447">
        <v>1473</v>
      </c>
      <c r="F447" t="s">
        <v>900</v>
      </c>
      <c r="G447" t="s">
        <v>339</v>
      </c>
      <c r="H447" s="3">
        <v>0.77</v>
      </c>
      <c r="I447" s="3">
        <v>0</v>
      </c>
      <c r="J447" s="3">
        <v>0</v>
      </c>
      <c r="K447" s="3">
        <v>13.48</v>
      </c>
      <c r="L447" s="3">
        <v>0</v>
      </c>
      <c r="M447" s="3">
        <v>0</v>
      </c>
      <c r="N447" s="3">
        <v>0</v>
      </c>
      <c r="O447" s="3">
        <v>1.7524000000000002</v>
      </c>
      <c r="P447" s="3">
        <v>16.002400000000002</v>
      </c>
      <c r="R447">
        <v>3</v>
      </c>
    </row>
    <row r="448" spans="1:18" x14ac:dyDescent="0.25">
      <c r="A448" t="s">
        <v>2099</v>
      </c>
      <c r="B448" s="89" t="s">
        <v>2119</v>
      </c>
      <c r="C448" t="s">
        <v>1</v>
      </c>
      <c r="D448" t="s">
        <v>0</v>
      </c>
      <c r="E448">
        <v>4839</v>
      </c>
      <c r="F448" t="s">
        <v>397</v>
      </c>
      <c r="G448" t="s">
        <v>398</v>
      </c>
      <c r="H448" s="3">
        <v>0</v>
      </c>
      <c r="I448" s="3">
        <v>0</v>
      </c>
      <c r="J448" s="3">
        <v>0</v>
      </c>
      <c r="K448" s="3">
        <v>5.13</v>
      </c>
      <c r="L448" s="3">
        <v>0</v>
      </c>
      <c r="M448" s="3">
        <v>0</v>
      </c>
      <c r="N448" s="3">
        <v>0</v>
      </c>
      <c r="O448" s="3">
        <v>0.66690000000000005</v>
      </c>
      <c r="P448" s="3">
        <v>5.7968999999999999</v>
      </c>
      <c r="R448">
        <v>3</v>
      </c>
    </row>
    <row r="449" spans="1:18" x14ac:dyDescent="0.25">
      <c r="A449" t="s">
        <v>2099</v>
      </c>
      <c r="B449" s="89" t="s">
        <v>2120</v>
      </c>
      <c r="C449" t="s">
        <v>1</v>
      </c>
      <c r="D449" t="s">
        <v>0</v>
      </c>
      <c r="E449">
        <v>8372</v>
      </c>
      <c r="F449" t="s">
        <v>414</v>
      </c>
      <c r="G449" t="s">
        <v>415</v>
      </c>
      <c r="H449" s="3">
        <v>0</v>
      </c>
      <c r="I449" s="3">
        <v>0</v>
      </c>
      <c r="J449" s="3">
        <v>0</v>
      </c>
      <c r="K449" s="3">
        <v>28.27</v>
      </c>
      <c r="L449" s="3">
        <v>0</v>
      </c>
      <c r="M449" s="3">
        <v>0</v>
      </c>
      <c r="N449" s="3">
        <v>0</v>
      </c>
      <c r="O449" s="3">
        <v>3.6751</v>
      </c>
      <c r="P449" s="3">
        <v>31.9451</v>
      </c>
      <c r="R449">
        <v>3</v>
      </c>
    </row>
    <row r="450" spans="1:18" x14ac:dyDescent="0.25">
      <c r="A450" t="s">
        <v>2099</v>
      </c>
      <c r="B450" s="89" t="s">
        <v>2120</v>
      </c>
      <c r="C450" t="s">
        <v>1</v>
      </c>
      <c r="D450" t="s">
        <v>0</v>
      </c>
      <c r="E450">
        <v>36681</v>
      </c>
      <c r="F450" t="s">
        <v>2012</v>
      </c>
      <c r="G450" t="s">
        <v>2013</v>
      </c>
      <c r="H450" s="3">
        <v>0.28999999999999998</v>
      </c>
      <c r="I450" s="3">
        <v>0</v>
      </c>
      <c r="J450" s="3">
        <v>0</v>
      </c>
      <c r="K450" s="3">
        <v>5.05</v>
      </c>
      <c r="L450" s="3">
        <v>0</v>
      </c>
      <c r="M450" s="3">
        <v>0</v>
      </c>
      <c r="N450" s="3">
        <v>0</v>
      </c>
      <c r="O450" s="3">
        <v>0.65649999999999997</v>
      </c>
      <c r="P450" s="3">
        <v>5.9965000000000002</v>
      </c>
      <c r="R450">
        <v>3</v>
      </c>
    </row>
    <row r="451" spans="1:18" x14ac:dyDescent="0.25">
      <c r="A451" t="s">
        <v>2099</v>
      </c>
      <c r="B451" s="89" t="s">
        <v>2121</v>
      </c>
      <c r="C451" t="s">
        <v>1</v>
      </c>
      <c r="D451" t="s">
        <v>0</v>
      </c>
      <c r="E451">
        <v>6377</v>
      </c>
      <c r="F451" t="s">
        <v>427</v>
      </c>
      <c r="G451" t="s">
        <v>428</v>
      </c>
      <c r="H451" s="3">
        <v>0</v>
      </c>
      <c r="I451" s="3">
        <v>0</v>
      </c>
      <c r="J451" s="3">
        <v>0</v>
      </c>
      <c r="K451" s="3">
        <v>42.48</v>
      </c>
      <c r="L451" s="3">
        <v>0</v>
      </c>
      <c r="M451" s="3">
        <v>0</v>
      </c>
      <c r="N451" s="3">
        <v>0</v>
      </c>
      <c r="O451" s="3">
        <v>5.5224000000000002</v>
      </c>
      <c r="P451" s="3">
        <v>48.002399999999994</v>
      </c>
      <c r="R451">
        <v>3</v>
      </c>
    </row>
    <row r="452" spans="1:18" x14ac:dyDescent="0.25">
      <c r="A452" t="s">
        <v>2099</v>
      </c>
      <c r="B452" s="89" t="s">
        <v>2121</v>
      </c>
      <c r="C452" t="s">
        <v>1</v>
      </c>
      <c r="D452" t="s">
        <v>0</v>
      </c>
      <c r="E452">
        <v>13619</v>
      </c>
      <c r="F452" t="s">
        <v>431</v>
      </c>
      <c r="G452" t="s">
        <v>432</v>
      </c>
      <c r="H452" s="3">
        <v>0</v>
      </c>
      <c r="I452" s="3">
        <v>0</v>
      </c>
      <c r="J452" s="3">
        <v>0</v>
      </c>
      <c r="K452" s="3">
        <v>38.700000000000003</v>
      </c>
      <c r="L452" s="3">
        <v>0</v>
      </c>
      <c r="M452" s="3">
        <v>0</v>
      </c>
      <c r="N452" s="3">
        <v>0</v>
      </c>
      <c r="O452" s="3">
        <v>5.0310000000000006</v>
      </c>
      <c r="P452" s="3">
        <v>43.731000000000002</v>
      </c>
      <c r="R452">
        <v>3</v>
      </c>
    </row>
    <row r="453" spans="1:18" x14ac:dyDescent="0.25">
      <c r="A453" t="s">
        <v>2099</v>
      </c>
      <c r="B453" s="89" t="s">
        <v>2121</v>
      </c>
      <c r="C453" t="s">
        <v>1</v>
      </c>
      <c r="D453" t="s">
        <v>0</v>
      </c>
      <c r="E453">
        <v>68</v>
      </c>
      <c r="F453" t="s">
        <v>472</v>
      </c>
      <c r="G453" t="s">
        <v>473</v>
      </c>
      <c r="H453" s="3">
        <v>0</v>
      </c>
      <c r="I453" s="3">
        <v>0</v>
      </c>
      <c r="J453" s="3">
        <v>0</v>
      </c>
      <c r="K453" s="3">
        <v>47.55</v>
      </c>
      <c r="L453" s="3">
        <v>0</v>
      </c>
      <c r="M453" s="3">
        <v>0</v>
      </c>
      <c r="N453" s="3">
        <v>0</v>
      </c>
      <c r="O453" s="3">
        <v>6.1814999999999998</v>
      </c>
      <c r="P453" s="3">
        <v>53.731499999999997</v>
      </c>
      <c r="R453">
        <v>3</v>
      </c>
    </row>
    <row r="454" spans="1:18" x14ac:dyDescent="0.25">
      <c r="A454" t="s">
        <v>2099</v>
      </c>
      <c r="B454" s="89" t="s">
        <v>2121</v>
      </c>
      <c r="C454" t="s">
        <v>1</v>
      </c>
      <c r="D454" t="s">
        <v>0</v>
      </c>
      <c r="E454">
        <v>22908</v>
      </c>
      <c r="F454" t="s">
        <v>419</v>
      </c>
      <c r="G454" t="s">
        <v>420</v>
      </c>
      <c r="H454" s="3">
        <v>0</v>
      </c>
      <c r="I454" s="3">
        <v>0</v>
      </c>
      <c r="J454" s="3">
        <v>0</v>
      </c>
      <c r="K454" s="3">
        <v>64.06</v>
      </c>
      <c r="L454" s="3">
        <v>0</v>
      </c>
      <c r="M454" s="3">
        <v>0</v>
      </c>
      <c r="N454" s="3">
        <v>0</v>
      </c>
      <c r="O454" s="3">
        <v>8.3277999999999999</v>
      </c>
      <c r="P454" s="3">
        <v>72.387799999999999</v>
      </c>
      <c r="R454">
        <v>3</v>
      </c>
    </row>
    <row r="455" spans="1:18" x14ac:dyDescent="0.25">
      <c r="A455" t="s">
        <v>2099</v>
      </c>
      <c r="B455" s="89" t="s">
        <v>2121</v>
      </c>
      <c r="C455" t="s">
        <v>1</v>
      </c>
      <c r="D455" t="s">
        <v>0</v>
      </c>
      <c r="E455">
        <v>200426</v>
      </c>
      <c r="F455" t="s">
        <v>414</v>
      </c>
      <c r="G455" t="s">
        <v>415</v>
      </c>
      <c r="H455" s="3">
        <v>0</v>
      </c>
      <c r="I455" s="3">
        <v>0</v>
      </c>
      <c r="J455" s="3">
        <v>0</v>
      </c>
      <c r="K455" s="3">
        <v>6.03</v>
      </c>
      <c r="L455" s="3">
        <v>0</v>
      </c>
      <c r="M455" s="3">
        <v>0</v>
      </c>
      <c r="N455" s="3">
        <v>0</v>
      </c>
      <c r="O455" s="3">
        <v>0.78390000000000004</v>
      </c>
      <c r="P455" s="3">
        <v>6.8139000000000003</v>
      </c>
      <c r="R455">
        <v>3</v>
      </c>
    </row>
    <row r="456" spans="1:18" x14ac:dyDescent="0.25">
      <c r="A456" t="s">
        <v>2099</v>
      </c>
      <c r="B456" s="89" t="s">
        <v>2121</v>
      </c>
      <c r="C456" t="s">
        <v>1</v>
      </c>
      <c r="D456" t="s">
        <v>0</v>
      </c>
      <c r="E456">
        <v>1513</v>
      </c>
      <c r="F456" t="s">
        <v>405</v>
      </c>
      <c r="G456" t="s">
        <v>406</v>
      </c>
      <c r="H456" s="3">
        <v>0</v>
      </c>
      <c r="I456" s="3">
        <v>0</v>
      </c>
      <c r="J456" s="3">
        <v>0</v>
      </c>
      <c r="K456" s="3">
        <v>5.66</v>
      </c>
      <c r="L456" s="3">
        <v>0</v>
      </c>
      <c r="M456" s="3">
        <v>0</v>
      </c>
      <c r="N456" s="3">
        <v>0</v>
      </c>
      <c r="O456" s="3">
        <v>0.73580000000000001</v>
      </c>
      <c r="P456" s="3">
        <v>6.3958000000000004</v>
      </c>
      <c r="R456">
        <v>3</v>
      </c>
    </row>
    <row r="457" spans="1:18" x14ac:dyDescent="0.25">
      <c r="A457" t="s">
        <v>2099</v>
      </c>
      <c r="B457" s="89" t="s">
        <v>2121</v>
      </c>
      <c r="C457" t="s">
        <v>1</v>
      </c>
      <c r="D457" t="s">
        <v>0</v>
      </c>
      <c r="E457">
        <v>487</v>
      </c>
      <c r="F457" t="s">
        <v>2122</v>
      </c>
      <c r="G457" t="s">
        <v>2123</v>
      </c>
      <c r="H457" s="3">
        <v>0</v>
      </c>
      <c r="I457" s="3">
        <v>0</v>
      </c>
      <c r="J457" s="3">
        <v>0</v>
      </c>
      <c r="K457" s="3">
        <v>16.989999999999998</v>
      </c>
      <c r="L457" s="3">
        <v>0</v>
      </c>
      <c r="M457" s="3">
        <v>0</v>
      </c>
      <c r="N457" s="3">
        <v>0</v>
      </c>
      <c r="O457" s="3">
        <v>2.2086999999999999</v>
      </c>
      <c r="P457" s="3">
        <v>19.198699999999999</v>
      </c>
      <c r="R457">
        <v>3</v>
      </c>
    </row>
    <row r="458" spans="1:18" x14ac:dyDescent="0.25">
      <c r="A458" t="s">
        <v>2099</v>
      </c>
      <c r="B458" s="89" t="s">
        <v>2124</v>
      </c>
      <c r="C458" t="s">
        <v>1</v>
      </c>
      <c r="D458" t="s">
        <v>0</v>
      </c>
      <c r="E458">
        <v>1522</v>
      </c>
      <c r="F458" t="s">
        <v>900</v>
      </c>
      <c r="G458" t="s">
        <v>339</v>
      </c>
      <c r="H458" s="3">
        <v>0.97</v>
      </c>
      <c r="I458" s="3">
        <v>0</v>
      </c>
      <c r="J458" s="3">
        <v>0</v>
      </c>
      <c r="K458" s="3">
        <v>16.84</v>
      </c>
      <c r="L458" s="3">
        <v>0</v>
      </c>
      <c r="M458" s="3">
        <v>0</v>
      </c>
      <c r="N458" s="3">
        <v>0</v>
      </c>
      <c r="O458" s="3">
        <v>2.1892</v>
      </c>
      <c r="P458" s="3">
        <v>19.999199999999998</v>
      </c>
      <c r="R458">
        <v>3</v>
      </c>
    </row>
    <row r="459" spans="1:18" x14ac:dyDescent="0.25">
      <c r="A459" t="s">
        <v>2099</v>
      </c>
      <c r="B459" s="89" t="s">
        <v>2124</v>
      </c>
      <c r="C459" t="s">
        <v>1</v>
      </c>
      <c r="D459" t="s">
        <v>0</v>
      </c>
      <c r="E459">
        <v>31894</v>
      </c>
      <c r="F459" t="s">
        <v>634</v>
      </c>
      <c r="G459" t="s">
        <v>635</v>
      </c>
      <c r="H459" s="3">
        <v>0.49</v>
      </c>
      <c r="I459" s="3">
        <v>0</v>
      </c>
      <c r="J459" s="3">
        <v>0</v>
      </c>
      <c r="K459" s="3">
        <v>8.42</v>
      </c>
      <c r="L459" s="3">
        <v>0</v>
      </c>
      <c r="M459" s="3">
        <v>0</v>
      </c>
      <c r="N459" s="3">
        <v>0</v>
      </c>
      <c r="O459" s="3">
        <v>1.0946</v>
      </c>
      <c r="P459" s="3">
        <v>10.0046</v>
      </c>
      <c r="R459">
        <v>3</v>
      </c>
    </row>
    <row r="460" spans="1:18" x14ac:dyDescent="0.25">
      <c r="A460" t="s">
        <v>2099</v>
      </c>
      <c r="B460" s="89" t="s">
        <v>2124</v>
      </c>
      <c r="C460" t="s">
        <v>1</v>
      </c>
      <c r="D460" t="s">
        <v>0</v>
      </c>
      <c r="E460">
        <v>22896</v>
      </c>
      <c r="F460" t="s">
        <v>419</v>
      </c>
      <c r="G460" t="s">
        <v>420</v>
      </c>
      <c r="H460" s="3">
        <v>0</v>
      </c>
      <c r="I460" s="3">
        <v>0</v>
      </c>
      <c r="J460" s="3">
        <v>0</v>
      </c>
      <c r="K460" s="3">
        <v>29.8</v>
      </c>
      <c r="L460" s="3">
        <v>0</v>
      </c>
      <c r="M460" s="3">
        <v>0</v>
      </c>
      <c r="N460" s="3">
        <v>0</v>
      </c>
      <c r="O460" s="3">
        <v>3.8740000000000001</v>
      </c>
      <c r="P460" s="3">
        <v>33.673999999999999</v>
      </c>
      <c r="R460">
        <v>3</v>
      </c>
    </row>
    <row r="461" spans="1:18" x14ac:dyDescent="0.25">
      <c r="A461" t="s">
        <v>2099</v>
      </c>
      <c r="B461" s="89" t="s">
        <v>2125</v>
      </c>
      <c r="C461" t="s">
        <v>1</v>
      </c>
      <c r="D461" t="s">
        <v>0</v>
      </c>
      <c r="E461">
        <v>94</v>
      </c>
      <c r="F461" t="s">
        <v>650</v>
      </c>
      <c r="G461" t="s">
        <v>651</v>
      </c>
      <c r="H461" s="3">
        <v>0</v>
      </c>
      <c r="I461" s="3">
        <v>0</v>
      </c>
      <c r="J461" s="3">
        <v>0</v>
      </c>
      <c r="K461" s="3">
        <v>21.02</v>
      </c>
      <c r="L461" s="3">
        <v>0</v>
      </c>
      <c r="M461" s="3">
        <v>0</v>
      </c>
      <c r="N461" s="3">
        <v>0</v>
      </c>
      <c r="O461" s="3">
        <v>2.7326000000000001</v>
      </c>
      <c r="P461" s="3">
        <v>23.752600000000001</v>
      </c>
      <c r="R461">
        <v>3</v>
      </c>
    </row>
    <row r="462" spans="1:18" x14ac:dyDescent="0.25">
      <c r="A462" t="s">
        <v>2099</v>
      </c>
      <c r="B462" s="89" t="s">
        <v>2125</v>
      </c>
      <c r="C462" t="s">
        <v>1</v>
      </c>
      <c r="D462" t="s">
        <v>0</v>
      </c>
      <c r="E462">
        <v>2636</v>
      </c>
      <c r="F462" t="s">
        <v>454</v>
      </c>
      <c r="G462" t="s">
        <v>456</v>
      </c>
      <c r="H462" s="3">
        <v>0</v>
      </c>
      <c r="I462" s="3">
        <v>0</v>
      </c>
      <c r="J462" s="3">
        <v>0</v>
      </c>
      <c r="K462" s="3">
        <v>303.75</v>
      </c>
      <c r="L462" s="3">
        <v>0</v>
      </c>
      <c r="M462" s="3">
        <v>0</v>
      </c>
      <c r="N462" s="3">
        <v>0</v>
      </c>
      <c r="O462" s="3">
        <v>39.487500000000004</v>
      </c>
      <c r="P462" s="3">
        <v>343.23750000000001</v>
      </c>
      <c r="R462">
        <v>3</v>
      </c>
    </row>
    <row r="463" spans="1:18" x14ac:dyDescent="0.25">
      <c r="A463" t="s">
        <v>2099</v>
      </c>
      <c r="B463" s="89" t="s">
        <v>2125</v>
      </c>
      <c r="C463" t="s">
        <v>1</v>
      </c>
      <c r="D463" t="s">
        <v>0</v>
      </c>
      <c r="E463">
        <v>3308</v>
      </c>
      <c r="F463" t="s">
        <v>125</v>
      </c>
      <c r="G463" t="s">
        <v>897</v>
      </c>
      <c r="H463" s="3">
        <v>0</v>
      </c>
      <c r="I463" s="3">
        <v>0</v>
      </c>
      <c r="J463" s="3">
        <v>0</v>
      </c>
      <c r="K463" s="3">
        <v>66</v>
      </c>
      <c r="L463" s="3">
        <v>0</v>
      </c>
      <c r="M463" s="3">
        <v>0</v>
      </c>
      <c r="N463" s="3">
        <v>0</v>
      </c>
      <c r="O463" s="3">
        <v>8.58</v>
      </c>
      <c r="P463" s="3">
        <v>74.58</v>
      </c>
      <c r="R463">
        <v>3</v>
      </c>
    </row>
    <row r="464" spans="1:18" x14ac:dyDescent="0.25">
      <c r="A464" t="s">
        <v>2099</v>
      </c>
      <c r="B464" s="89" t="s">
        <v>2125</v>
      </c>
      <c r="C464" t="s">
        <v>1</v>
      </c>
      <c r="D464" t="s">
        <v>0</v>
      </c>
      <c r="E464">
        <v>22833</v>
      </c>
      <c r="F464" t="s">
        <v>419</v>
      </c>
      <c r="G464" t="s">
        <v>420</v>
      </c>
      <c r="H464" s="3">
        <v>0</v>
      </c>
      <c r="I464" s="3">
        <v>0</v>
      </c>
      <c r="J464" s="3">
        <v>0</v>
      </c>
      <c r="K464" s="3">
        <v>256.14999999999998</v>
      </c>
      <c r="L464" s="3">
        <v>0</v>
      </c>
      <c r="M464" s="3">
        <v>0</v>
      </c>
      <c r="N464" s="3">
        <v>0</v>
      </c>
      <c r="O464" s="3">
        <v>33.299499999999995</v>
      </c>
      <c r="P464" s="3">
        <v>289.44949999999994</v>
      </c>
      <c r="R464">
        <v>3</v>
      </c>
    </row>
    <row r="465" spans="1:18" x14ac:dyDescent="0.25">
      <c r="A465" t="s">
        <v>2099</v>
      </c>
      <c r="B465" s="89" t="s">
        <v>2126</v>
      </c>
      <c r="C465" t="s">
        <v>1</v>
      </c>
      <c r="D465" t="s">
        <v>0</v>
      </c>
      <c r="E465">
        <v>25561</v>
      </c>
      <c r="F465" t="s">
        <v>429</v>
      </c>
      <c r="G465" t="s">
        <v>430</v>
      </c>
      <c r="H465" s="3">
        <v>0</v>
      </c>
      <c r="I465" s="3">
        <v>0</v>
      </c>
      <c r="J465" s="3">
        <v>0</v>
      </c>
      <c r="K465" s="3">
        <v>17</v>
      </c>
      <c r="L465" s="3">
        <v>0</v>
      </c>
      <c r="M465" s="3">
        <v>0</v>
      </c>
      <c r="N465" s="3">
        <v>0</v>
      </c>
      <c r="O465" s="3">
        <v>2.21</v>
      </c>
      <c r="P465" s="3">
        <v>19.21</v>
      </c>
      <c r="R465">
        <v>3</v>
      </c>
    </row>
    <row r="466" spans="1:18" x14ac:dyDescent="0.25">
      <c r="A466" t="s">
        <v>2099</v>
      </c>
      <c r="B466" s="89" t="s">
        <v>2126</v>
      </c>
      <c r="C466" t="s">
        <v>1</v>
      </c>
      <c r="D466" t="s">
        <v>0</v>
      </c>
      <c r="E466">
        <v>297</v>
      </c>
      <c r="F466" t="s">
        <v>900</v>
      </c>
      <c r="G466" t="s">
        <v>339</v>
      </c>
      <c r="H466" s="3">
        <v>1.46</v>
      </c>
      <c r="I466" s="3">
        <v>0</v>
      </c>
      <c r="J466" s="3">
        <v>0</v>
      </c>
      <c r="K466" s="3">
        <v>25.26</v>
      </c>
      <c r="L466" s="3">
        <v>0</v>
      </c>
      <c r="M466" s="3">
        <v>0</v>
      </c>
      <c r="N466" s="3">
        <v>0</v>
      </c>
      <c r="O466" s="3">
        <v>3.2838000000000003</v>
      </c>
      <c r="P466" s="3">
        <v>30.003800000000002</v>
      </c>
      <c r="R466">
        <v>3</v>
      </c>
    </row>
    <row r="467" spans="1:18" x14ac:dyDescent="0.25">
      <c r="A467" t="s">
        <v>2099</v>
      </c>
      <c r="B467" s="89" t="s">
        <v>2126</v>
      </c>
      <c r="C467" t="s">
        <v>1</v>
      </c>
      <c r="D467" t="s">
        <v>0</v>
      </c>
      <c r="E467">
        <v>1477</v>
      </c>
      <c r="F467" t="s">
        <v>405</v>
      </c>
      <c r="G467" t="s">
        <v>406</v>
      </c>
      <c r="H467" s="3">
        <v>0</v>
      </c>
      <c r="I467" s="3">
        <v>0</v>
      </c>
      <c r="J467" s="3">
        <v>0</v>
      </c>
      <c r="K467" s="3">
        <v>9.91</v>
      </c>
      <c r="L467" s="3">
        <v>0</v>
      </c>
      <c r="M467" s="3">
        <v>0</v>
      </c>
      <c r="N467" s="3">
        <v>0</v>
      </c>
      <c r="O467" s="3">
        <v>1.2883</v>
      </c>
      <c r="P467" s="3">
        <v>11.1983</v>
      </c>
      <c r="R467">
        <v>3</v>
      </c>
    </row>
    <row r="468" spans="1:18" x14ac:dyDescent="0.25">
      <c r="A468" t="s">
        <v>2099</v>
      </c>
      <c r="B468" s="89" t="s">
        <v>2126</v>
      </c>
      <c r="C468" t="s">
        <v>1</v>
      </c>
      <c r="D468" t="s">
        <v>0</v>
      </c>
      <c r="E468">
        <v>4641</v>
      </c>
      <c r="F468" t="s">
        <v>412</v>
      </c>
      <c r="G468" t="s">
        <v>413</v>
      </c>
      <c r="H468" s="3">
        <v>0</v>
      </c>
      <c r="I468" s="3">
        <v>0</v>
      </c>
      <c r="J468" s="3">
        <v>0</v>
      </c>
      <c r="K468" s="3">
        <v>86.33</v>
      </c>
      <c r="L468" s="3">
        <v>0</v>
      </c>
      <c r="M468" s="3">
        <v>0</v>
      </c>
      <c r="N468" s="3">
        <v>0</v>
      </c>
      <c r="O468" s="3">
        <v>11.222900000000001</v>
      </c>
      <c r="P468" s="3">
        <v>97.552899999999994</v>
      </c>
      <c r="R468">
        <v>3</v>
      </c>
    </row>
    <row r="469" spans="1:18" x14ac:dyDescent="0.25">
      <c r="A469" t="s">
        <v>2099</v>
      </c>
      <c r="B469" s="89" t="s">
        <v>2126</v>
      </c>
      <c r="C469" t="s">
        <v>1</v>
      </c>
      <c r="D469" t="s">
        <v>0</v>
      </c>
      <c r="E469">
        <v>22808</v>
      </c>
      <c r="F469" t="s">
        <v>419</v>
      </c>
      <c r="G469" t="s">
        <v>420</v>
      </c>
      <c r="H469" s="3">
        <v>0</v>
      </c>
      <c r="I469" s="3">
        <v>0</v>
      </c>
      <c r="J469" s="3">
        <v>0</v>
      </c>
      <c r="K469" s="3">
        <v>67.75</v>
      </c>
      <c r="L469" s="3">
        <v>0</v>
      </c>
      <c r="M469" s="3">
        <v>0</v>
      </c>
      <c r="N469" s="3">
        <v>0</v>
      </c>
      <c r="O469" s="3">
        <v>8.807500000000001</v>
      </c>
      <c r="P469" s="3">
        <v>76.557500000000005</v>
      </c>
      <c r="R469">
        <v>3</v>
      </c>
    </row>
    <row r="470" spans="1:18" x14ac:dyDescent="0.25">
      <c r="A470" t="s">
        <v>2099</v>
      </c>
      <c r="B470" s="89" t="s">
        <v>2126</v>
      </c>
      <c r="C470" t="s">
        <v>1</v>
      </c>
      <c r="D470" t="s">
        <v>0</v>
      </c>
      <c r="E470">
        <v>335153</v>
      </c>
      <c r="F470" t="s">
        <v>399</v>
      </c>
      <c r="G470" t="s">
        <v>400</v>
      </c>
      <c r="H470" s="3">
        <v>0</v>
      </c>
      <c r="I470" s="3">
        <v>0</v>
      </c>
      <c r="J470" s="3">
        <v>0</v>
      </c>
      <c r="K470" s="3">
        <v>19</v>
      </c>
      <c r="L470" s="3">
        <v>0</v>
      </c>
      <c r="M470" s="3">
        <v>0</v>
      </c>
      <c r="N470" s="3">
        <v>0</v>
      </c>
      <c r="O470" s="3">
        <v>2.4700000000000002</v>
      </c>
      <c r="P470" s="3">
        <v>21.47</v>
      </c>
      <c r="R470">
        <v>3</v>
      </c>
    </row>
    <row r="471" spans="1:18" x14ac:dyDescent="0.25">
      <c r="A471" t="s">
        <v>2099</v>
      </c>
      <c r="B471" s="89" t="s">
        <v>2126</v>
      </c>
      <c r="C471" t="s">
        <v>1</v>
      </c>
      <c r="D471" t="s">
        <v>0</v>
      </c>
      <c r="E471">
        <v>3261</v>
      </c>
      <c r="F471" t="s">
        <v>125</v>
      </c>
      <c r="G471" t="s">
        <v>897</v>
      </c>
      <c r="H471" s="3">
        <v>0</v>
      </c>
      <c r="I471" s="3">
        <v>0</v>
      </c>
      <c r="J471" s="3">
        <v>0</v>
      </c>
      <c r="K471" s="3">
        <v>46.5</v>
      </c>
      <c r="L471" s="3">
        <v>0</v>
      </c>
      <c r="M471" s="3">
        <v>0</v>
      </c>
      <c r="N471" s="3">
        <v>0</v>
      </c>
      <c r="O471" s="3">
        <v>6.0449999999999999</v>
      </c>
      <c r="P471" s="3">
        <v>52.545000000000002</v>
      </c>
      <c r="R471">
        <v>3</v>
      </c>
    </row>
    <row r="472" spans="1:18" x14ac:dyDescent="0.25">
      <c r="A472" t="s">
        <v>2099</v>
      </c>
      <c r="B472" s="89" t="s">
        <v>2126</v>
      </c>
      <c r="C472" t="s">
        <v>1</v>
      </c>
      <c r="D472" t="s">
        <v>0</v>
      </c>
      <c r="E472">
        <v>119292</v>
      </c>
      <c r="F472" t="s">
        <v>634</v>
      </c>
      <c r="G472" t="s">
        <v>635</v>
      </c>
      <c r="H472" s="3">
        <v>0.94</v>
      </c>
      <c r="I472" s="3">
        <v>0</v>
      </c>
      <c r="J472" s="3">
        <v>0</v>
      </c>
      <c r="K472" s="3">
        <v>16.87</v>
      </c>
      <c r="L472" s="3">
        <v>0</v>
      </c>
      <c r="M472" s="3">
        <v>0</v>
      </c>
      <c r="N472" s="3">
        <v>0</v>
      </c>
      <c r="O472" s="3">
        <v>2.1931000000000003</v>
      </c>
      <c r="P472" s="3">
        <v>20.003100000000003</v>
      </c>
      <c r="R472">
        <v>3</v>
      </c>
    </row>
    <row r="473" spans="1:18" x14ac:dyDescent="0.25">
      <c r="A473" t="s">
        <v>2099</v>
      </c>
      <c r="B473" s="89" t="s">
        <v>2126</v>
      </c>
      <c r="C473" t="s">
        <v>1</v>
      </c>
      <c r="D473" t="s">
        <v>0</v>
      </c>
      <c r="E473">
        <v>37418</v>
      </c>
      <c r="F473" t="s">
        <v>403</v>
      </c>
      <c r="G473" t="s">
        <v>404</v>
      </c>
      <c r="H473" s="3">
        <v>0</v>
      </c>
      <c r="I473" s="3">
        <v>0</v>
      </c>
      <c r="J473" s="3">
        <v>0</v>
      </c>
      <c r="K473" s="3">
        <v>73.95</v>
      </c>
      <c r="L473" s="3">
        <v>0</v>
      </c>
      <c r="M473" s="3">
        <v>0</v>
      </c>
      <c r="N473" s="3">
        <v>0</v>
      </c>
      <c r="O473" s="3">
        <v>9.6135000000000002</v>
      </c>
      <c r="P473" s="3">
        <v>83.563500000000005</v>
      </c>
      <c r="R473">
        <v>3</v>
      </c>
    </row>
    <row r="474" spans="1:18" x14ac:dyDescent="0.25">
      <c r="A474" t="s">
        <v>2099</v>
      </c>
      <c r="B474" s="89" t="s">
        <v>2126</v>
      </c>
      <c r="C474" t="s">
        <v>1</v>
      </c>
      <c r="D474" t="s">
        <v>0</v>
      </c>
      <c r="E474">
        <v>437719</v>
      </c>
      <c r="F474" t="s">
        <v>450</v>
      </c>
      <c r="G474" t="s">
        <v>451</v>
      </c>
      <c r="H474" s="3">
        <v>0</v>
      </c>
      <c r="I474" s="3">
        <v>0</v>
      </c>
      <c r="J474" s="3">
        <v>0</v>
      </c>
      <c r="K474" s="3">
        <v>14.16</v>
      </c>
      <c r="L474" s="3">
        <v>0</v>
      </c>
      <c r="M474" s="3">
        <v>0</v>
      </c>
      <c r="N474" s="3">
        <v>0</v>
      </c>
      <c r="O474" s="3">
        <v>1.8408</v>
      </c>
      <c r="P474" s="3">
        <v>16.000800000000002</v>
      </c>
      <c r="R474">
        <v>3</v>
      </c>
    </row>
    <row r="475" spans="1:18" x14ac:dyDescent="0.25">
      <c r="A475" t="s">
        <v>2099</v>
      </c>
      <c r="B475" s="89" t="s">
        <v>2126</v>
      </c>
      <c r="C475" t="s">
        <v>1</v>
      </c>
      <c r="D475" t="s">
        <v>0</v>
      </c>
      <c r="E475">
        <v>13414</v>
      </c>
      <c r="F475" t="s">
        <v>431</v>
      </c>
      <c r="G475" t="s">
        <v>432</v>
      </c>
      <c r="H475" s="3">
        <v>0</v>
      </c>
      <c r="I475" s="3">
        <v>0</v>
      </c>
      <c r="J475" s="3">
        <v>0</v>
      </c>
      <c r="K475" s="3">
        <v>40.74</v>
      </c>
      <c r="L475" s="3">
        <v>0</v>
      </c>
      <c r="M475" s="3">
        <v>0</v>
      </c>
      <c r="N475" s="3">
        <v>0</v>
      </c>
      <c r="O475" s="3">
        <v>5.2962000000000007</v>
      </c>
      <c r="P475" s="3">
        <v>46.036200000000001</v>
      </c>
      <c r="R475">
        <v>3</v>
      </c>
    </row>
    <row r="476" spans="1:18" x14ac:dyDescent="0.25">
      <c r="A476" t="s">
        <v>2099</v>
      </c>
      <c r="B476" s="89" t="s">
        <v>2127</v>
      </c>
      <c r="C476" t="s">
        <v>1</v>
      </c>
      <c r="D476" t="s">
        <v>0</v>
      </c>
      <c r="E476">
        <v>1405</v>
      </c>
      <c r="F476" t="s">
        <v>1302</v>
      </c>
      <c r="G476" t="s">
        <v>1303</v>
      </c>
      <c r="H476" s="3">
        <v>0.72</v>
      </c>
      <c r="I476" s="3">
        <v>0</v>
      </c>
      <c r="J476" s="3">
        <v>0</v>
      </c>
      <c r="K476" s="3">
        <v>12.64</v>
      </c>
      <c r="L476" s="3">
        <v>0</v>
      </c>
      <c r="M476" s="3">
        <v>0</v>
      </c>
      <c r="N476" s="3">
        <v>0</v>
      </c>
      <c r="O476" s="3">
        <v>1.6432000000000002</v>
      </c>
      <c r="P476" s="3">
        <v>15.003200000000001</v>
      </c>
      <c r="R476">
        <v>3</v>
      </c>
    </row>
    <row r="477" spans="1:18" x14ac:dyDescent="0.25">
      <c r="A477" t="s">
        <v>2099</v>
      </c>
      <c r="B477" s="89" t="s">
        <v>2127</v>
      </c>
      <c r="C477" t="s">
        <v>1</v>
      </c>
      <c r="D477" t="s">
        <v>0</v>
      </c>
      <c r="E477">
        <v>144</v>
      </c>
      <c r="F477" t="s">
        <v>2128</v>
      </c>
      <c r="G477" t="s">
        <v>2129</v>
      </c>
      <c r="H477" s="3">
        <v>0</v>
      </c>
      <c r="I477" s="3">
        <v>0</v>
      </c>
      <c r="J477" s="3">
        <v>0</v>
      </c>
      <c r="K477" s="3">
        <v>9.9600000000000009</v>
      </c>
      <c r="L477" s="3">
        <v>0</v>
      </c>
      <c r="M477" s="3">
        <v>0</v>
      </c>
      <c r="N477" s="3">
        <v>0</v>
      </c>
      <c r="O477" s="3">
        <v>1.2948000000000002</v>
      </c>
      <c r="P477" s="3">
        <v>11.254800000000001</v>
      </c>
      <c r="R477">
        <v>3</v>
      </c>
    </row>
    <row r="478" spans="1:18" x14ac:dyDescent="0.25">
      <c r="A478" t="s">
        <v>2099</v>
      </c>
      <c r="B478" s="89" t="s">
        <v>2127</v>
      </c>
      <c r="C478" t="s">
        <v>1</v>
      </c>
      <c r="D478" t="s">
        <v>0</v>
      </c>
      <c r="E478">
        <v>125</v>
      </c>
      <c r="F478" t="s">
        <v>2128</v>
      </c>
      <c r="G478" t="s">
        <v>2129</v>
      </c>
      <c r="H478" s="3">
        <v>0</v>
      </c>
      <c r="I478" s="3">
        <v>0</v>
      </c>
      <c r="J478" s="3">
        <v>0</v>
      </c>
      <c r="K478" s="3">
        <v>266</v>
      </c>
      <c r="L478" s="3">
        <v>0</v>
      </c>
      <c r="M478" s="3">
        <v>0</v>
      </c>
      <c r="N478" s="3">
        <v>0</v>
      </c>
      <c r="O478" s="3">
        <v>34.58</v>
      </c>
      <c r="P478" s="3">
        <v>300.58</v>
      </c>
      <c r="R478">
        <v>3</v>
      </c>
    </row>
    <row r="479" spans="1:18" x14ac:dyDescent="0.25">
      <c r="A479" t="s">
        <v>2099</v>
      </c>
      <c r="B479" s="89" t="s">
        <v>2127</v>
      </c>
      <c r="C479" t="s">
        <v>1</v>
      </c>
      <c r="D479" t="s">
        <v>0</v>
      </c>
      <c r="E479">
        <v>200091</v>
      </c>
      <c r="F479" t="s">
        <v>414</v>
      </c>
      <c r="G479" t="s">
        <v>415</v>
      </c>
      <c r="H479" s="3">
        <v>0</v>
      </c>
      <c r="I479" s="3">
        <v>0</v>
      </c>
      <c r="J479" s="3">
        <v>0</v>
      </c>
      <c r="K479" s="3">
        <v>14.78</v>
      </c>
      <c r="L479" s="3">
        <v>0</v>
      </c>
      <c r="M479" s="3">
        <v>0</v>
      </c>
      <c r="N479" s="3">
        <v>0</v>
      </c>
      <c r="O479" s="3">
        <v>1.9214</v>
      </c>
      <c r="P479" s="3">
        <v>16.7014</v>
      </c>
      <c r="R479">
        <v>3</v>
      </c>
    </row>
    <row r="480" spans="1:18" x14ac:dyDescent="0.25">
      <c r="A480" t="s">
        <v>2099</v>
      </c>
      <c r="B480" s="89" t="s">
        <v>2127</v>
      </c>
      <c r="C480" t="s">
        <v>1</v>
      </c>
      <c r="D480" t="s">
        <v>0</v>
      </c>
      <c r="E480">
        <v>463</v>
      </c>
      <c r="F480" t="s">
        <v>2010</v>
      </c>
      <c r="G480" t="s">
        <v>2011</v>
      </c>
      <c r="H480" s="3">
        <v>0</v>
      </c>
      <c r="I480" s="3">
        <v>0</v>
      </c>
      <c r="J480" s="3">
        <v>0</v>
      </c>
      <c r="K480" s="3">
        <v>100</v>
      </c>
      <c r="L480" s="3">
        <v>0</v>
      </c>
      <c r="M480" s="3">
        <v>0</v>
      </c>
      <c r="N480" s="3">
        <v>0</v>
      </c>
      <c r="O480" s="3">
        <v>13</v>
      </c>
      <c r="P480" s="3">
        <v>113</v>
      </c>
      <c r="R480">
        <v>3</v>
      </c>
    </row>
    <row r="481" spans="1:18" x14ac:dyDescent="0.25">
      <c r="A481" t="s">
        <v>2099</v>
      </c>
      <c r="B481" s="89" t="s">
        <v>2127</v>
      </c>
      <c r="C481" t="s">
        <v>1</v>
      </c>
      <c r="D481" t="s">
        <v>0</v>
      </c>
      <c r="E481">
        <v>31715</v>
      </c>
      <c r="F481" t="s">
        <v>634</v>
      </c>
      <c r="G481" t="s">
        <v>635</v>
      </c>
      <c r="H481" s="3">
        <v>0.48</v>
      </c>
      <c r="I481" s="3">
        <v>0</v>
      </c>
      <c r="J481" s="3">
        <v>0</v>
      </c>
      <c r="K481" s="3">
        <v>8.42</v>
      </c>
      <c r="L481" s="3">
        <v>0</v>
      </c>
      <c r="M481" s="3">
        <v>0</v>
      </c>
      <c r="N481" s="3">
        <v>0</v>
      </c>
      <c r="O481" s="3">
        <v>1.0946</v>
      </c>
      <c r="P481" s="3">
        <v>9.9946000000000002</v>
      </c>
      <c r="R481">
        <v>3</v>
      </c>
    </row>
    <row r="482" spans="1:18" x14ac:dyDescent="0.25">
      <c r="A482" t="s">
        <v>2099</v>
      </c>
      <c r="B482" s="89" t="s">
        <v>2130</v>
      </c>
      <c r="C482" t="s">
        <v>1</v>
      </c>
      <c r="D482" t="s">
        <v>0</v>
      </c>
      <c r="E482">
        <v>6116</v>
      </c>
      <c r="F482" t="s">
        <v>634</v>
      </c>
      <c r="G482" t="s">
        <v>635</v>
      </c>
      <c r="H482" s="3">
        <v>0.5</v>
      </c>
      <c r="I482" s="3">
        <v>0</v>
      </c>
      <c r="J482" s="3">
        <v>0</v>
      </c>
      <c r="K482" s="3">
        <v>8.41</v>
      </c>
      <c r="L482" s="3">
        <v>0</v>
      </c>
      <c r="M482" s="3">
        <v>0</v>
      </c>
      <c r="N482" s="3">
        <v>0</v>
      </c>
      <c r="O482" s="3">
        <v>1.0933000000000002</v>
      </c>
      <c r="P482" s="3">
        <v>10.003299999999999</v>
      </c>
      <c r="R482">
        <v>3</v>
      </c>
    </row>
    <row r="483" spans="1:18" x14ac:dyDescent="0.25">
      <c r="A483" t="s">
        <v>2099</v>
      </c>
      <c r="B483" s="89" t="s">
        <v>2130</v>
      </c>
      <c r="C483" t="s">
        <v>1</v>
      </c>
      <c r="D483" t="s">
        <v>0</v>
      </c>
      <c r="E483">
        <v>35085</v>
      </c>
      <c r="F483" t="s">
        <v>2012</v>
      </c>
      <c r="G483" t="s">
        <v>2013</v>
      </c>
      <c r="H483" s="3">
        <v>0.48</v>
      </c>
      <c r="I483" s="3">
        <v>0</v>
      </c>
      <c r="J483" s="3">
        <v>0</v>
      </c>
      <c r="K483" s="3">
        <v>8.42</v>
      </c>
      <c r="L483" s="3">
        <v>0</v>
      </c>
      <c r="M483" s="3">
        <v>0</v>
      </c>
      <c r="N483" s="3">
        <v>0</v>
      </c>
      <c r="O483" s="3">
        <v>1.0946</v>
      </c>
      <c r="P483" s="3">
        <v>9.9946000000000002</v>
      </c>
      <c r="R483">
        <v>3</v>
      </c>
    </row>
    <row r="484" spans="1:18" x14ac:dyDescent="0.25">
      <c r="A484" t="s">
        <v>2099</v>
      </c>
      <c r="B484" s="89" t="s">
        <v>2130</v>
      </c>
      <c r="C484" t="s">
        <v>1</v>
      </c>
      <c r="D484" t="s">
        <v>0</v>
      </c>
      <c r="E484">
        <v>4534</v>
      </c>
      <c r="F484" t="s">
        <v>412</v>
      </c>
      <c r="G484" t="s">
        <v>413</v>
      </c>
      <c r="H484" s="3">
        <v>0</v>
      </c>
      <c r="I484" s="3">
        <v>0</v>
      </c>
      <c r="J484" s="3">
        <v>0</v>
      </c>
      <c r="K484" s="3">
        <v>106.2</v>
      </c>
      <c r="L484" s="3">
        <v>0</v>
      </c>
      <c r="M484" s="3">
        <v>0</v>
      </c>
      <c r="N484" s="3">
        <v>0</v>
      </c>
      <c r="O484" s="3">
        <v>13.806000000000001</v>
      </c>
      <c r="P484" s="3">
        <v>120.006</v>
      </c>
      <c r="R484">
        <v>3</v>
      </c>
    </row>
    <row r="485" spans="1:18" x14ac:dyDescent="0.25">
      <c r="A485" t="s">
        <v>2099</v>
      </c>
      <c r="B485" s="89" t="s">
        <v>2130</v>
      </c>
      <c r="C485" t="s">
        <v>1</v>
      </c>
      <c r="D485" t="s">
        <v>0</v>
      </c>
      <c r="E485">
        <v>1469</v>
      </c>
      <c r="F485" t="s">
        <v>405</v>
      </c>
      <c r="G485" t="s">
        <v>406</v>
      </c>
      <c r="H485" s="3">
        <v>0</v>
      </c>
      <c r="I485" s="3">
        <v>0</v>
      </c>
      <c r="J485" s="3">
        <v>0</v>
      </c>
      <c r="K485" s="3">
        <v>9.91</v>
      </c>
      <c r="L485" s="3">
        <v>0</v>
      </c>
      <c r="M485" s="3">
        <v>0</v>
      </c>
      <c r="N485" s="3">
        <v>0</v>
      </c>
      <c r="O485" s="3">
        <v>1.2883</v>
      </c>
      <c r="P485" s="3">
        <v>11.1983</v>
      </c>
      <c r="R485">
        <v>3</v>
      </c>
    </row>
    <row r="486" spans="1:18" x14ac:dyDescent="0.25">
      <c r="A486" t="s">
        <v>2099</v>
      </c>
      <c r="B486" s="89" t="s">
        <v>2130</v>
      </c>
      <c r="C486" t="s">
        <v>1</v>
      </c>
      <c r="D486" t="s">
        <v>0</v>
      </c>
      <c r="E486">
        <v>6512</v>
      </c>
      <c r="F486" t="s">
        <v>446</v>
      </c>
      <c r="G486" t="s">
        <v>447</v>
      </c>
      <c r="H486" s="3">
        <v>0</v>
      </c>
      <c r="I486" s="3">
        <v>0</v>
      </c>
      <c r="J486" s="3">
        <v>0</v>
      </c>
      <c r="K486" s="3">
        <v>7.08</v>
      </c>
      <c r="L486" s="3">
        <v>0</v>
      </c>
      <c r="M486" s="3">
        <v>0</v>
      </c>
      <c r="N486" s="3">
        <v>0</v>
      </c>
      <c r="O486" s="3">
        <v>0.9204</v>
      </c>
      <c r="P486" s="3">
        <v>8.0004000000000008</v>
      </c>
      <c r="R486">
        <v>3</v>
      </c>
    </row>
    <row r="487" spans="1:18" x14ac:dyDescent="0.25">
      <c r="A487" t="s">
        <v>2099</v>
      </c>
      <c r="B487" s="89" t="s">
        <v>2131</v>
      </c>
      <c r="C487" t="s">
        <v>1</v>
      </c>
      <c r="D487" t="s">
        <v>0</v>
      </c>
      <c r="E487">
        <v>13210</v>
      </c>
      <c r="F487" t="s">
        <v>431</v>
      </c>
      <c r="G487" t="s">
        <v>432</v>
      </c>
      <c r="H487" s="3">
        <v>0</v>
      </c>
      <c r="I487" s="3">
        <v>0</v>
      </c>
      <c r="J487" s="3">
        <v>0</v>
      </c>
      <c r="K487" s="3">
        <v>36.880000000000003</v>
      </c>
      <c r="L487" s="3">
        <v>0</v>
      </c>
      <c r="M487" s="3">
        <v>0</v>
      </c>
      <c r="N487" s="3">
        <v>0</v>
      </c>
      <c r="O487" s="3">
        <v>4.7944000000000004</v>
      </c>
      <c r="P487" s="3">
        <v>41.674400000000006</v>
      </c>
      <c r="R487">
        <v>3</v>
      </c>
    </row>
    <row r="488" spans="1:18" x14ac:dyDescent="0.25">
      <c r="A488" t="s">
        <v>2099</v>
      </c>
      <c r="B488" s="89" t="s">
        <v>2131</v>
      </c>
      <c r="C488" t="s">
        <v>1</v>
      </c>
      <c r="D488" t="s">
        <v>0</v>
      </c>
      <c r="E488">
        <v>449189</v>
      </c>
      <c r="F488" t="s">
        <v>414</v>
      </c>
      <c r="G488" t="s">
        <v>415</v>
      </c>
      <c r="H488" s="3">
        <v>0</v>
      </c>
      <c r="I488" s="3">
        <v>0</v>
      </c>
      <c r="J488" s="3">
        <v>0</v>
      </c>
      <c r="K488" s="3">
        <v>29.55</v>
      </c>
      <c r="L488" s="3">
        <v>0</v>
      </c>
      <c r="M488" s="3">
        <v>0</v>
      </c>
      <c r="N488" s="3">
        <v>0</v>
      </c>
      <c r="O488" s="3">
        <v>3.8415000000000004</v>
      </c>
      <c r="P488" s="3">
        <v>33.391500000000001</v>
      </c>
      <c r="R488">
        <v>3</v>
      </c>
    </row>
    <row r="489" spans="1:18" x14ac:dyDescent="0.25">
      <c r="A489" t="s">
        <v>2099</v>
      </c>
      <c r="B489" s="89" t="s">
        <v>2131</v>
      </c>
      <c r="C489" t="s">
        <v>1</v>
      </c>
      <c r="D489" t="s">
        <v>0</v>
      </c>
      <c r="E489">
        <v>1330</v>
      </c>
      <c r="F489" t="s">
        <v>1302</v>
      </c>
      <c r="G489" t="s">
        <v>1303</v>
      </c>
      <c r="H489" s="3">
        <v>0.24</v>
      </c>
      <c r="I489" s="3">
        <v>0</v>
      </c>
      <c r="J489" s="3">
        <v>0</v>
      </c>
      <c r="K489" s="3">
        <v>4.21</v>
      </c>
      <c r="L489" s="3">
        <v>0</v>
      </c>
      <c r="M489" s="3">
        <v>0</v>
      </c>
      <c r="N489" s="3">
        <v>0</v>
      </c>
      <c r="O489" s="3">
        <v>0.54730000000000001</v>
      </c>
      <c r="P489" s="3">
        <v>4.9973000000000001</v>
      </c>
      <c r="R489">
        <v>3</v>
      </c>
    </row>
    <row r="490" spans="1:18" x14ac:dyDescent="0.25">
      <c r="A490" t="s">
        <v>1777</v>
      </c>
      <c r="B490" s="89" t="s">
        <v>1778</v>
      </c>
      <c r="C490" t="s">
        <v>1</v>
      </c>
      <c r="D490" t="s">
        <v>0</v>
      </c>
      <c r="E490">
        <v>31350</v>
      </c>
      <c r="F490" t="s">
        <v>634</v>
      </c>
      <c r="G490" t="s">
        <v>635</v>
      </c>
      <c r="H490" s="3">
        <v>0.48</v>
      </c>
      <c r="I490" s="3">
        <v>0</v>
      </c>
      <c r="J490" s="3">
        <v>0</v>
      </c>
      <c r="K490" s="3">
        <v>8.42</v>
      </c>
      <c r="L490" s="3">
        <v>0</v>
      </c>
      <c r="M490" s="3">
        <v>0</v>
      </c>
      <c r="N490" s="3">
        <v>0</v>
      </c>
      <c r="O490" s="3">
        <v>1.0946</v>
      </c>
      <c r="P490" s="3">
        <v>9.9946000000000002</v>
      </c>
      <c r="R490">
        <v>3</v>
      </c>
    </row>
    <row r="491" spans="1:18" x14ac:dyDescent="0.25">
      <c r="A491" t="s">
        <v>1777</v>
      </c>
      <c r="B491" s="89" t="s">
        <v>1785</v>
      </c>
      <c r="C491" t="s">
        <v>1</v>
      </c>
      <c r="D491" t="s">
        <v>0</v>
      </c>
      <c r="E491">
        <v>31354</v>
      </c>
      <c r="F491" t="s">
        <v>634</v>
      </c>
      <c r="G491" t="s">
        <v>635</v>
      </c>
      <c r="H491" s="3">
        <v>0.48</v>
      </c>
      <c r="I491" s="3">
        <v>0</v>
      </c>
      <c r="J491" s="3">
        <v>0</v>
      </c>
      <c r="K491" s="3">
        <v>8.42</v>
      </c>
      <c r="L491" s="3">
        <v>0</v>
      </c>
      <c r="M491" s="3">
        <v>0</v>
      </c>
      <c r="N491" s="3">
        <v>0</v>
      </c>
      <c r="O491" s="3">
        <v>1.0946</v>
      </c>
      <c r="P491" s="3">
        <v>9.9946000000000002</v>
      </c>
      <c r="R491">
        <v>3</v>
      </c>
    </row>
    <row r="492" spans="1:18" x14ac:dyDescent="0.25">
      <c r="A492" t="s">
        <v>1777</v>
      </c>
      <c r="B492" s="89" t="s">
        <v>1785</v>
      </c>
      <c r="C492" t="s">
        <v>1</v>
      </c>
      <c r="D492" t="s">
        <v>0</v>
      </c>
      <c r="E492">
        <v>13436</v>
      </c>
      <c r="F492" t="s">
        <v>403</v>
      </c>
      <c r="G492" t="s">
        <v>404</v>
      </c>
      <c r="H492" s="3">
        <v>0</v>
      </c>
      <c r="I492" s="3">
        <v>0</v>
      </c>
      <c r="J492" s="3">
        <v>0</v>
      </c>
      <c r="K492" s="3">
        <v>30</v>
      </c>
      <c r="L492" s="3">
        <v>0</v>
      </c>
      <c r="M492" s="3">
        <v>0</v>
      </c>
      <c r="N492" s="3">
        <v>0</v>
      </c>
      <c r="O492" s="3">
        <v>3.9000000000000004</v>
      </c>
      <c r="P492" s="3">
        <v>33.9</v>
      </c>
      <c r="R492">
        <v>3</v>
      </c>
    </row>
    <row r="493" spans="1:18" x14ac:dyDescent="0.25">
      <c r="A493" t="s">
        <v>1777</v>
      </c>
      <c r="B493" s="89" t="s">
        <v>1785</v>
      </c>
      <c r="C493" t="s">
        <v>1</v>
      </c>
      <c r="D493" t="s">
        <v>0</v>
      </c>
      <c r="E493">
        <v>29032</v>
      </c>
      <c r="F493" t="s">
        <v>634</v>
      </c>
      <c r="G493" t="s">
        <v>635</v>
      </c>
      <c r="H493" s="3">
        <v>0.97</v>
      </c>
      <c r="I493" s="3">
        <v>0</v>
      </c>
      <c r="J493" s="3">
        <v>0</v>
      </c>
      <c r="K493" s="3">
        <v>16.84</v>
      </c>
      <c r="L493" s="3">
        <v>0</v>
      </c>
      <c r="M493" s="3">
        <v>0</v>
      </c>
      <c r="N493" s="3">
        <v>0</v>
      </c>
      <c r="O493" s="3">
        <v>2.1892</v>
      </c>
      <c r="P493" s="3">
        <v>19.999199999999998</v>
      </c>
      <c r="R493">
        <v>3</v>
      </c>
    </row>
    <row r="494" spans="1:18" x14ac:dyDescent="0.25">
      <c r="A494" t="s">
        <v>1777</v>
      </c>
      <c r="B494" s="89" t="s">
        <v>1785</v>
      </c>
      <c r="C494" t="s">
        <v>1</v>
      </c>
      <c r="D494" t="s">
        <v>0</v>
      </c>
      <c r="E494">
        <v>38116</v>
      </c>
      <c r="F494" t="s">
        <v>414</v>
      </c>
      <c r="G494" t="s">
        <v>415</v>
      </c>
      <c r="H494" s="3">
        <v>0</v>
      </c>
      <c r="I494" s="3">
        <v>0</v>
      </c>
      <c r="J494" s="3">
        <v>0</v>
      </c>
      <c r="K494" s="3">
        <v>51.94</v>
      </c>
      <c r="L494" s="3">
        <v>0</v>
      </c>
      <c r="M494" s="3">
        <v>0</v>
      </c>
      <c r="N494" s="3">
        <v>0</v>
      </c>
      <c r="O494" s="3">
        <v>6.7522000000000002</v>
      </c>
      <c r="P494" s="3">
        <v>58.6922</v>
      </c>
      <c r="R494">
        <v>3</v>
      </c>
    </row>
    <row r="495" spans="1:18" x14ac:dyDescent="0.25">
      <c r="A495" t="s">
        <v>1777</v>
      </c>
      <c r="B495" s="89" t="s">
        <v>1785</v>
      </c>
      <c r="C495" t="s">
        <v>1</v>
      </c>
      <c r="D495" t="s">
        <v>0</v>
      </c>
      <c r="E495">
        <v>1424</v>
      </c>
      <c r="F495" t="s">
        <v>405</v>
      </c>
      <c r="G495" t="s">
        <v>406</v>
      </c>
      <c r="H495" s="3">
        <v>0</v>
      </c>
      <c r="I495" s="3">
        <v>0</v>
      </c>
      <c r="J495" s="3">
        <v>0</v>
      </c>
      <c r="K495" s="3">
        <v>5.66</v>
      </c>
      <c r="L495" s="3">
        <v>0</v>
      </c>
      <c r="M495" s="3">
        <v>0</v>
      </c>
      <c r="N495" s="3">
        <v>0</v>
      </c>
      <c r="O495" s="3">
        <v>0.73580000000000001</v>
      </c>
      <c r="P495" s="3">
        <v>6.3958000000000004</v>
      </c>
      <c r="R495">
        <v>3</v>
      </c>
    </row>
    <row r="496" spans="1:18" x14ac:dyDescent="0.25">
      <c r="A496" t="s">
        <v>1777</v>
      </c>
      <c r="B496" s="89" t="s">
        <v>1785</v>
      </c>
      <c r="C496" t="s">
        <v>1</v>
      </c>
      <c r="D496" t="s">
        <v>0</v>
      </c>
      <c r="E496">
        <v>3399</v>
      </c>
      <c r="F496" t="s">
        <v>634</v>
      </c>
      <c r="G496" t="s">
        <v>635</v>
      </c>
      <c r="H496" s="3">
        <v>0.19</v>
      </c>
      <c r="I496" s="3">
        <v>0</v>
      </c>
      <c r="J496" s="3">
        <v>0</v>
      </c>
      <c r="K496" s="3">
        <v>3.37</v>
      </c>
      <c r="L496" s="3">
        <v>0</v>
      </c>
      <c r="M496" s="3">
        <v>0</v>
      </c>
      <c r="N496" s="3">
        <v>0</v>
      </c>
      <c r="O496" s="3">
        <v>0.43810000000000004</v>
      </c>
      <c r="P496" s="3">
        <v>3.9981</v>
      </c>
      <c r="R496">
        <v>3</v>
      </c>
    </row>
    <row r="497" spans="1:18" x14ac:dyDescent="0.25">
      <c r="A497" t="s">
        <v>1777</v>
      </c>
      <c r="B497" s="89" t="s">
        <v>1785</v>
      </c>
      <c r="C497" t="s">
        <v>1</v>
      </c>
      <c r="D497" t="s">
        <v>0</v>
      </c>
      <c r="E497">
        <v>579194</v>
      </c>
      <c r="F497" t="s">
        <v>409</v>
      </c>
      <c r="G497" t="s">
        <v>410</v>
      </c>
      <c r="H497" s="3">
        <v>0</v>
      </c>
      <c r="I497" s="3">
        <v>0</v>
      </c>
      <c r="J497" s="3">
        <v>0</v>
      </c>
      <c r="K497" s="3">
        <v>51.35</v>
      </c>
      <c r="L497" s="3">
        <v>0</v>
      </c>
      <c r="M497" s="3">
        <v>0</v>
      </c>
      <c r="N497" s="3">
        <v>0</v>
      </c>
      <c r="O497" s="3">
        <v>6.6755000000000004</v>
      </c>
      <c r="P497" s="3">
        <v>58.025500000000001</v>
      </c>
      <c r="R497">
        <v>3</v>
      </c>
    </row>
    <row r="498" spans="1:18" x14ac:dyDescent="0.25">
      <c r="A498" t="s">
        <v>1777</v>
      </c>
      <c r="B498" s="89" t="s">
        <v>1785</v>
      </c>
      <c r="C498" t="s">
        <v>1</v>
      </c>
      <c r="D498" t="s">
        <v>0</v>
      </c>
      <c r="E498">
        <v>3395</v>
      </c>
      <c r="F498" t="s">
        <v>634</v>
      </c>
      <c r="G498" t="s">
        <v>635</v>
      </c>
      <c r="H498" s="3">
        <v>1.47</v>
      </c>
      <c r="I498" s="3">
        <v>0</v>
      </c>
      <c r="J498" s="3">
        <v>0</v>
      </c>
      <c r="K498" s="3">
        <v>25.25</v>
      </c>
      <c r="L498" s="3">
        <v>0</v>
      </c>
      <c r="M498" s="3">
        <v>0</v>
      </c>
      <c r="N498" s="3">
        <v>0</v>
      </c>
      <c r="O498" s="3">
        <v>3.2825000000000002</v>
      </c>
      <c r="P498" s="3">
        <v>30.002499999999998</v>
      </c>
      <c r="R498">
        <v>3</v>
      </c>
    </row>
    <row r="499" spans="1:18" x14ac:dyDescent="0.25">
      <c r="A499" t="s">
        <v>1777</v>
      </c>
      <c r="B499" s="89" t="s">
        <v>1785</v>
      </c>
      <c r="C499" t="s">
        <v>1</v>
      </c>
      <c r="D499" t="s">
        <v>0</v>
      </c>
      <c r="E499">
        <v>65</v>
      </c>
      <c r="F499" t="s">
        <v>421</v>
      </c>
      <c r="G499" t="s">
        <v>422</v>
      </c>
      <c r="H499" s="3">
        <v>0</v>
      </c>
      <c r="I499" s="3">
        <v>0</v>
      </c>
      <c r="J499" s="3">
        <v>0</v>
      </c>
      <c r="K499" s="3">
        <v>7.18</v>
      </c>
      <c r="L499" s="3">
        <v>0</v>
      </c>
      <c r="M499" s="3">
        <v>0</v>
      </c>
      <c r="N499" s="3">
        <v>0</v>
      </c>
      <c r="O499" s="3">
        <v>0.93340000000000001</v>
      </c>
      <c r="P499" s="3">
        <v>8.1134000000000004</v>
      </c>
      <c r="R499">
        <v>3</v>
      </c>
    </row>
    <row r="500" spans="1:18" x14ac:dyDescent="0.25">
      <c r="A500" t="s">
        <v>1777</v>
      </c>
      <c r="B500" s="89" t="s">
        <v>1793</v>
      </c>
      <c r="C500" t="s">
        <v>1</v>
      </c>
      <c r="D500" t="s">
        <v>0</v>
      </c>
      <c r="E500">
        <v>4370</v>
      </c>
      <c r="F500" t="s">
        <v>412</v>
      </c>
      <c r="G500" t="s">
        <v>413</v>
      </c>
      <c r="H500" s="3">
        <v>0</v>
      </c>
      <c r="I500" s="3">
        <v>0</v>
      </c>
      <c r="J500" s="3">
        <v>0</v>
      </c>
      <c r="K500" s="3">
        <v>19.12</v>
      </c>
      <c r="L500" s="3">
        <v>0</v>
      </c>
      <c r="M500" s="3">
        <v>0</v>
      </c>
      <c r="N500" s="3">
        <v>0</v>
      </c>
      <c r="O500" s="3">
        <v>2.4856000000000003</v>
      </c>
      <c r="P500" s="3">
        <v>21.605600000000003</v>
      </c>
      <c r="R500">
        <v>3</v>
      </c>
    </row>
    <row r="501" spans="1:18" x14ac:dyDescent="0.25">
      <c r="A501" t="s">
        <v>1777</v>
      </c>
      <c r="B501" s="89" t="s">
        <v>1793</v>
      </c>
      <c r="C501" t="s">
        <v>1</v>
      </c>
      <c r="D501" t="s">
        <v>0</v>
      </c>
      <c r="E501">
        <v>6431</v>
      </c>
      <c r="F501" t="s">
        <v>446</v>
      </c>
      <c r="G501" t="s">
        <v>447</v>
      </c>
      <c r="H501" s="3">
        <v>0</v>
      </c>
      <c r="I501" s="3">
        <v>0</v>
      </c>
      <c r="J501" s="3">
        <v>0</v>
      </c>
      <c r="K501" s="3">
        <v>16.989999999999998</v>
      </c>
      <c r="L501" s="3">
        <v>0</v>
      </c>
      <c r="M501" s="3">
        <v>0</v>
      </c>
      <c r="N501" s="3">
        <v>0</v>
      </c>
      <c r="O501" s="3">
        <v>2.2086999999999999</v>
      </c>
      <c r="P501" s="3">
        <v>19.198699999999999</v>
      </c>
      <c r="R501">
        <v>3</v>
      </c>
    </row>
    <row r="502" spans="1:18" x14ac:dyDescent="0.25">
      <c r="A502" t="s">
        <v>1777</v>
      </c>
      <c r="B502" s="89" t="s">
        <v>1793</v>
      </c>
      <c r="C502" t="s">
        <v>1</v>
      </c>
      <c r="D502" t="s">
        <v>0</v>
      </c>
      <c r="E502">
        <v>187159</v>
      </c>
      <c r="F502" t="s">
        <v>399</v>
      </c>
      <c r="G502" t="s">
        <v>400</v>
      </c>
      <c r="H502" s="3">
        <v>0</v>
      </c>
      <c r="I502" s="3">
        <v>0</v>
      </c>
      <c r="J502" s="3">
        <v>0</v>
      </c>
      <c r="K502" s="3">
        <v>29</v>
      </c>
      <c r="L502" s="3">
        <v>0</v>
      </c>
      <c r="M502" s="3">
        <v>0</v>
      </c>
      <c r="N502" s="3">
        <v>0</v>
      </c>
      <c r="O502" s="3">
        <v>3.77</v>
      </c>
      <c r="P502" s="3">
        <v>32.770000000000003</v>
      </c>
      <c r="R502">
        <v>3</v>
      </c>
    </row>
    <row r="503" spans="1:18" x14ac:dyDescent="0.25">
      <c r="A503" t="s">
        <v>1777</v>
      </c>
      <c r="B503" s="89" t="s">
        <v>1793</v>
      </c>
      <c r="C503" t="s">
        <v>1</v>
      </c>
      <c r="D503" t="s">
        <v>0</v>
      </c>
      <c r="E503">
        <v>2518</v>
      </c>
      <c r="F503" t="s">
        <v>454</v>
      </c>
      <c r="G503" t="s">
        <v>456</v>
      </c>
      <c r="H503" s="3">
        <v>0</v>
      </c>
      <c r="I503" s="3">
        <v>0</v>
      </c>
      <c r="J503" s="3">
        <v>0</v>
      </c>
      <c r="K503" s="3">
        <v>39</v>
      </c>
      <c r="L503" s="3">
        <v>0</v>
      </c>
      <c r="M503" s="3">
        <v>0</v>
      </c>
      <c r="N503" s="3">
        <v>0</v>
      </c>
      <c r="O503" s="3">
        <v>5.07</v>
      </c>
      <c r="P503" s="3">
        <v>44.07</v>
      </c>
      <c r="R503">
        <v>3</v>
      </c>
    </row>
    <row r="504" spans="1:18" x14ac:dyDescent="0.25">
      <c r="A504" t="s">
        <v>1777</v>
      </c>
      <c r="B504" s="89" t="s">
        <v>1793</v>
      </c>
      <c r="C504" t="s">
        <v>1</v>
      </c>
      <c r="D504" t="s">
        <v>0</v>
      </c>
      <c r="E504">
        <v>12975</v>
      </c>
      <c r="F504" t="s">
        <v>431</v>
      </c>
      <c r="G504" t="s">
        <v>432</v>
      </c>
      <c r="H504" s="3">
        <v>0</v>
      </c>
      <c r="I504" s="3">
        <v>0</v>
      </c>
      <c r="J504" s="3">
        <v>0</v>
      </c>
      <c r="K504" s="3">
        <v>94.21</v>
      </c>
      <c r="L504" s="3">
        <v>0</v>
      </c>
      <c r="M504" s="3">
        <v>0</v>
      </c>
      <c r="N504" s="3">
        <v>0</v>
      </c>
      <c r="O504" s="3">
        <v>12.247299999999999</v>
      </c>
      <c r="P504" s="3">
        <v>106.45729999999999</v>
      </c>
      <c r="R504">
        <v>3</v>
      </c>
    </row>
    <row r="505" spans="1:18" x14ac:dyDescent="0.25">
      <c r="A505" t="s">
        <v>1777</v>
      </c>
      <c r="B505" s="89" t="s">
        <v>1793</v>
      </c>
      <c r="C505" t="s">
        <v>1</v>
      </c>
      <c r="D505" t="s">
        <v>0</v>
      </c>
      <c r="E505">
        <v>64</v>
      </c>
      <c r="F505" t="s">
        <v>421</v>
      </c>
      <c r="G505" t="s">
        <v>422</v>
      </c>
      <c r="H505" s="3">
        <v>0</v>
      </c>
      <c r="I505" s="3">
        <v>0</v>
      </c>
      <c r="J505" s="3">
        <v>0</v>
      </c>
      <c r="K505" s="3">
        <v>6.9</v>
      </c>
      <c r="L505" s="3">
        <v>0</v>
      </c>
      <c r="M505" s="3">
        <v>0</v>
      </c>
      <c r="N505" s="3">
        <v>0</v>
      </c>
      <c r="O505" s="3">
        <v>0.89700000000000013</v>
      </c>
      <c r="P505" s="3">
        <v>7.7970000000000006</v>
      </c>
      <c r="R505">
        <v>3</v>
      </c>
    </row>
    <row r="506" spans="1:18" x14ac:dyDescent="0.25">
      <c r="A506" t="s">
        <v>1777</v>
      </c>
      <c r="B506" s="89" t="s">
        <v>1793</v>
      </c>
      <c r="C506" t="s">
        <v>1</v>
      </c>
      <c r="D506" t="s">
        <v>0</v>
      </c>
      <c r="E506">
        <v>13004</v>
      </c>
      <c r="F506" t="s">
        <v>431</v>
      </c>
      <c r="G506" t="s">
        <v>432</v>
      </c>
      <c r="H506" s="3">
        <v>0</v>
      </c>
      <c r="I506" s="3">
        <v>0</v>
      </c>
      <c r="J506" s="3">
        <v>0</v>
      </c>
      <c r="K506" s="3">
        <v>8.69</v>
      </c>
      <c r="L506" s="3">
        <v>0</v>
      </c>
      <c r="M506" s="3">
        <v>0</v>
      </c>
      <c r="N506" s="3">
        <v>0</v>
      </c>
      <c r="O506" s="3">
        <v>1.1296999999999999</v>
      </c>
      <c r="P506" s="3">
        <v>9.8196999999999992</v>
      </c>
      <c r="R506">
        <v>3</v>
      </c>
    </row>
    <row r="507" spans="1:18" x14ac:dyDescent="0.25">
      <c r="A507" t="s">
        <v>1777</v>
      </c>
      <c r="B507" s="89" t="s">
        <v>1793</v>
      </c>
      <c r="C507" t="s">
        <v>1</v>
      </c>
      <c r="D507" t="s">
        <v>0</v>
      </c>
      <c r="E507">
        <v>1260</v>
      </c>
      <c r="F507" t="s">
        <v>1302</v>
      </c>
      <c r="G507" t="s">
        <v>1303</v>
      </c>
      <c r="H507" s="3">
        <v>0.72</v>
      </c>
      <c r="I507" s="3">
        <v>0</v>
      </c>
      <c r="J507" s="3">
        <v>0</v>
      </c>
      <c r="K507" s="3">
        <v>12.64</v>
      </c>
      <c r="L507" s="3">
        <v>0</v>
      </c>
      <c r="M507" s="3">
        <v>0</v>
      </c>
      <c r="N507" s="3">
        <v>0</v>
      </c>
      <c r="O507" s="3">
        <v>1.6432000000000002</v>
      </c>
      <c r="P507" s="3">
        <v>15.003200000000001</v>
      </c>
      <c r="R507">
        <v>3</v>
      </c>
    </row>
    <row r="508" spans="1:18" x14ac:dyDescent="0.25">
      <c r="A508" t="s">
        <v>1777</v>
      </c>
      <c r="B508" s="89" t="s">
        <v>2008</v>
      </c>
      <c r="C508" t="s">
        <v>1</v>
      </c>
      <c r="D508" t="s">
        <v>0</v>
      </c>
      <c r="E508">
        <v>5395</v>
      </c>
      <c r="F508" t="s">
        <v>1294</v>
      </c>
      <c r="G508" t="s">
        <v>1296</v>
      </c>
      <c r="H508" s="3">
        <v>0.99</v>
      </c>
      <c r="I508" s="3">
        <v>0</v>
      </c>
      <c r="J508" s="3">
        <v>0</v>
      </c>
      <c r="K508" s="3">
        <v>16.82</v>
      </c>
      <c r="L508" s="3">
        <v>0</v>
      </c>
      <c r="M508" s="3">
        <v>0</v>
      </c>
      <c r="N508" s="3">
        <v>0</v>
      </c>
      <c r="O508" s="3">
        <v>2.1866000000000003</v>
      </c>
      <c r="P508" s="3">
        <v>19.996600000000001</v>
      </c>
      <c r="R508">
        <v>3</v>
      </c>
    </row>
    <row r="509" spans="1:18" x14ac:dyDescent="0.25">
      <c r="A509" t="s">
        <v>1777</v>
      </c>
      <c r="B509" s="89" t="s">
        <v>1804</v>
      </c>
      <c r="C509" t="s">
        <v>1</v>
      </c>
      <c r="D509" t="s">
        <v>0</v>
      </c>
      <c r="E509">
        <v>22576</v>
      </c>
      <c r="F509" t="s">
        <v>419</v>
      </c>
      <c r="G509" t="s">
        <v>420</v>
      </c>
      <c r="H509" s="3">
        <v>0</v>
      </c>
      <c r="I509" s="3">
        <v>0</v>
      </c>
      <c r="J509" s="3">
        <v>0</v>
      </c>
      <c r="K509" s="3">
        <v>26.65</v>
      </c>
      <c r="L509" s="3">
        <v>0</v>
      </c>
      <c r="M509" s="3">
        <v>0</v>
      </c>
      <c r="N509" s="3">
        <v>0</v>
      </c>
      <c r="O509" s="3">
        <v>3.4645000000000001</v>
      </c>
      <c r="P509" s="3">
        <v>30.1145</v>
      </c>
      <c r="R509">
        <v>3</v>
      </c>
    </row>
    <row r="510" spans="1:18" x14ac:dyDescent="0.25">
      <c r="A510" t="s">
        <v>1777</v>
      </c>
      <c r="B510" s="89" t="s">
        <v>1804</v>
      </c>
      <c r="C510" t="s">
        <v>1</v>
      </c>
      <c r="D510" t="s">
        <v>0</v>
      </c>
      <c r="E510">
        <v>59</v>
      </c>
      <c r="F510" t="s">
        <v>421</v>
      </c>
      <c r="G510" t="s">
        <v>422</v>
      </c>
      <c r="H510" s="3">
        <v>0</v>
      </c>
      <c r="I510" s="3">
        <v>0</v>
      </c>
      <c r="J510" s="3">
        <v>0</v>
      </c>
      <c r="K510" s="3">
        <v>4.43</v>
      </c>
      <c r="L510" s="3">
        <v>0</v>
      </c>
      <c r="M510" s="3">
        <v>0</v>
      </c>
      <c r="N510" s="3">
        <v>0</v>
      </c>
      <c r="O510" s="3">
        <v>0.57589999999999997</v>
      </c>
      <c r="P510" s="3">
        <v>5.0058999999999996</v>
      </c>
      <c r="R510">
        <v>3</v>
      </c>
    </row>
    <row r="511" spans="1:18" x14ac:dyDescent="0.25">
      <c r="A511" t="s">
        <v>1777</v>
      </c>
      <c r="B511" s="89" t="s">
        <v>1804</v>
      </c>
      <c r="C511" t="s">
        <v>1</v>
      </c>
      <c r="D511" t="s">
        <v>0</v>
      </c>
      <c r="E511">
        <v>273</v>
      </c>
      <c r="F511" t="s">
        <v>468</v>
      </c>
      <c r="G511" t="s">
        <v>469</v>
      </c>
      <c r="H511" s="3">
        <v>0</v>
      </c>
      <c r="I511" s="3">
        <v>0</v>
      </c>
      <c r="J511" s="3">
        <v>0</v>
      </c>
      <c r="K511" s="3">
        <v>225</v>
      </c>
      <c r="L511" s="3">
        <v>0</v>
      </c>
      <c r="M511" s="3">
        <v>0</v>
      </c>
      <c r="N511" s="3">
        <v>0</v>
      </c>
      <c r="O511" s="3">
        <v>29.25</v>
      </c>
      <c r="P511" s="3">
        <v>254.25</v>
      </c>
      <c r="R511">
        <v>3</v>
      </c>
    </row>
    <row r="512" spans="1:18" x14ac:dyDescent="0.25">
      <c r="A512" t="s">
        <v>1777</v>
      </c>
      <c r="B512" s="89" t="s">
        <v>1809</v>
      </c>
      <c r="C512" t="s">
        <v>1</v>
      </c>
      <c r="D512" t="s">
        <v>0</v>
      </c>
      <c r="E512">
        <v>12907</v>
      </c>
      <c r="F512" t="s">
        <v>431</v>
      </c>
      <c r="G512" t="s">
        <v>432</v>
      </c>
      <c r="H512" s="3">
        <v>0</v>
      </c>
      <c r="I512" s="3">
        <v>0</v>
      </c>
      <c r="J512" s="3">
        <v>0</v>
      </c>
      <c r="K512" s="3">
        <v>136.72</v>
      </c>
      <c r="L512" s="3">
        <v>0</v>
      </c>
      <c r="M512" s="3">
        <v>0</v>
      </c>
      <c r="N512" s="3">
        <v>0</v>
      </c>
      <c r="O512" s="3">
        <v>17.773600000000002</v>
      </c>
      <c r="P512" s="3">
        <v>154.49360000000001</v>
      </c>
      <c r="R512">
        <v>3</v>
      </c>
    </row>
    <row r="513" spans="1:18" x14ac:dyDescent="0.25">
      <c r="A513" t="s">
        <v>1777</v>
      </c>
      <c r="B513" s="89" t="s">
        <v>1809</v>
      </c>
      <c r="C513" t="s">
        <v>1</v>
      </c>
      <c r="D513" t="s">
        <v>0</v>
      </c>
      <c r="E513">
        <v>22541</v>
      </c>
      <c r="F513" t="s">
        <v>419</v>
      </c>
      <c r="G513" t="s">
        <v>420</v>
      </c>
      <c r="H513" s="3">
        <v>0</v>
      </c>
      <c r="I513" s="3">
        <v>0</v>
      </c>
      <c r="J513" s="3">
        <v>0</v>
      </c>
      <c r="K513" s="3">
        <v>84</v>
      </c>
      <c r="L513" s="3">
        <v>0</v>
      </c>
      <c r="M513" s="3">
        <v>0</v>
      </c>
      <c r="N513" s="3">
        <v>0</v>
      </c>
      <c r="O513" s="3">
        <v>10.92</v>
      </c>
      <c r="P513" s="3">
        <v>94.92</v>
      </c>
      <c r="R513">
        <v>3</v>
      </c>
    </row>
    <row r="514" spans="1:18" x14ac:dyDescent="0.25">
      <c r="A514" t="s">
        <v>1777</v>
      </c>
      <c r="B514" s="89" t="s">
        <v>1809</v>
      </c>
      <c r="C514" t="s">
        <v>1</v>
      </c>
      <c r="D514" t="s">
        <v>0</v>
      </c>
      <c r="E514">
        <v>972</v>
      </c>
      <c r="F514" t="s">
        <v>634</v>
      </c>
      <c r="G514" t="s">
        <v>635</v>
      </c>
      <c r="H514" s="3">
        <v>0.97</v>
      </c>
      <c r="I514" s="3">
        <v>0</v>
      </c>
      <c r="J514" s="3">
        <v>0</v>
      </c>
      <c r="K514" s="3">
        <v>16.84</v>
      </c>
      <c r="L514" s="3">
        <v>0</v>
      </c>
      <c r="M514" s="3">
        <v>0</v>
      </c>
      <c r="N514" s="3">
        <v>0</v>
      </c>
      <c r="O514" s="3">
        <v>2.1892</v>
      </c>
      <c r="P514" s="3">
        <v>19.999199999999998</v>
      </c>
      <c r="R514">
        <v>3</v>
      </c>
    </row>
    <row r="515" spans="1:18" x14ac:dyDescent="0.25">
      <c r="A515" t="s">
        <v>1777</v>
      </c>
      <c r="B515" s="89" t="s">
        <v>1809</v>
      </c>
      <c r="C515" t="s">
        <v>1</v>
      </c>
      <c r="D515" t="s">
        <v>0</v>
      </c>
      <c r="E515">
        <v>187051</v>
      </c>
      <c r="F515" t="s">
        <v>399</v>
      </c>
      <c r="G515" t="s">
        <v>400</v>
      </c>
      <c r="H515" s="3">
        <v>0</v>
      </c>
      <c r="I515" s="3">
        <v>0</v>
      </c>
      <c r="J515" s="3">
        <v>0</v>
      </c>
      <c r="K515" s="3">
        <v>25</v>
      </c>
      <c r="L515" s="3">
        <v>0</v>
      </c>
      <c r="M515" s="3">
        <v>0</v>
      </c>
      <c r="N515" s="3">
        <v>0</v>
      </c>
      <c r="O515" s="3">
        <v>3.25</v>
      </c>
      <c r="P515" s="3">
        <v>28.25</v>
      </c>
      <c r="R515">
        <v>3</v>
      </c>
    </row>
    <row r="516" spans="1:18" x14ac:dyDescent="0.25">
      <c r="A516" t="s">
        <v>1777</v>
      </c>
      <c r="B516" s="89" t="s">
        <v>1816</v>
      </c>
      <c r="C516" t="s">
        <v>1</v>
      </c>
      <c r="D516" t="s">
        <v>0</v>
      </c>
      <c r="E516">
        <v>4595</v>
      </c>
      <c r="F516" t="s">
        <v>397</v>
      </c>
      <c r="G516" t="s">
        <v>398</v>
      </c>
      <c r="H516" s="3">
        <v>0</v>
      </c>
      <c r="I516" s="3">
        <v>0</v>
      </c>
      <c r="J516" s="3">
        <v>0</v>
      </c>
      <c r="K516" s="3">
        <v>20.09</v>
      </c>
      <c r="L516" s="3">
        <v>0</v>
      </c>
      <c r="M516" s="3">
        <v>0</v>
      </c>
      <c r="N516" s="3">
        <v>0</v>
      </c>
      <c r="O516" s="3">
        <v>2.6116999999999999</v>
      </c>
      <c r="P516" s="3">
        <v>22.701699999999999</v>
      </c>
      <c r="R516">
        <v>3</v>
      </c>
    </row>
    <row r="517" spans="1:18" x14ac:dyDescent="0.25">
      <c r="A517" t="s">
        <v>1777</v>
      </c>
      <c r="B517" s="89" t="s">
        <v>1816</v>
      </c>
      <c r="C517" t="s">
        <v>1</v>
      </c>
      <c r="D517" t="s">
        <v>0</v>
      </c>
      <c r="E517">
        <v>5919</v>
      </c>
      <c r="F517" t="s">
        <v>427</v>
      </c>
      <c r="G517" t="s">
        <v>428</v>
      </c>
      <c r="H517" s="3">
        <v>0</v>
      </c>
      <c r="I517" s="3">
        <v>0</v>
      </c>
      <c r="J517" s="3">
        <v>0</v>
      </c>
      <c r="K517" s="3">
        <v>111.8</v>
      </c>
      <c r="L517" s="3">
        <v>0</v>
      </c>
      <c r="M517" s="3">
        <v>0</v>
      </c>
      <c r="N517" s="3">
        <v>0</v>
      </c>
      <c r="O517" s="3">
        <v>14.534000000000001</v>
      </c>
      <c r="P517" s="3">
        <v>126.334</v>
      </c>
      <c r="R517">
        <v>3</v>
      </c>
    </row>
    <row r="518" spans="1:18" x14ac:dyDescent="0.25">
      <c r="A518" t="s">
        <v>1777</v>
      </c>
      <c r="B518" s="89" t="s">
        <v>1816</v>
      </c>
      <c r="C518" t="s">
        <v>1</v>
      </c>
      <c r="D518" t="s">
        <v>0</v>
      </c>
      <c r="E518">
        <v>22522</v>
      </c>
      <c r="F518" t="s">
        <v>419</v>
      </c>
      <c r="G518" t="s">
        <v>420</v>
      </c>
      <c r="H518" s="3">
        <v>0</v>
      </c>
      <c r="I518" s="3">
        <v>0</v>
      </c>
      <c r="J518" s="3">
        <v>0</v>
      </c>
      <c r="K518" s="3">
        <v>27.4</v>
      </c>
      <c r="L518" s="3">
        <v>0</v>
      </c>
      <c r="M518" s="3">
        <v>0</v>
      </c>
      <c r="N518" s="3">
        <v>0</v>
      </c>
      <c r="O518" s="3">
        <v>3.5619999999999998</v>
      </c>
      <c r="P518" s="3">
        <v>30.962</v>
      </c>
      <c r="R518">
        <v>3</v>
      </c>
    </row>
    <row r="519" spans="1:18" x14ac:dyDescent="0.25">
      <c r="A519" t="s">
        <v>1777</v>
      </c>
      <c r="B519" s="89" t="s">
        <v>1816</v>
      </c>
      <c r="C519" t="s">
        <v>1</v>
      </c>
      <c r="D519" t="s">
        <v>0</v>
      </c>
      <c r="E519">
        <v>22521</v>
      </c>
      <c r="F519" t="s">
        <v>419</v>
      </c>
      <c r="G519" t="s">
        <v>420</v>
      </c>
      <c r="H519" s="3">
        <v>0</v>
      </c>
      <c r="I519" s="3">
        <v>0</v>
      </c>
      <c r="J519" s="3">
        <v>0</v>
      </c>
      <c r="K519" s="3">
        <v>13.25</v>
      </c>
      <c r="L519" s="3">
        <v>0</v>
      </c>
      <c r="M519" s="3">
        <v>0</v>
      </c>
      <c r="N519" s="3">
        <v>0</v>
      </c>
      <c r="O519" s="3">
        <v>1.7225000000000001</v>
      </c>
      <c r="P519" s="3">
        <v>14.9725</v>
      </c>
      <c r="R519">
        <v>3</v>
      </c>
    </row>
    <row r="520" spans="1:18" x14ac:dyDescent="0.25">
      <c r="A520" t="s">
        <v>1777</v>
      </c>
      <c r="B520" s="89" t="s">
        <v>1816</v>
      </c>
      <c r="C520" t="s">
        <v>1</v>
      </c>
      <c r="D520" t="s">
        <v>0</v>
      </c>
      <c r="E520">
        <v>661946</v>
      </c>
      <c r="F520" t="s">
        <v>409</v>
      </c>
      <c r="G520" t="s">
        <v>410</v>
      </c>
      <c r="H520" s="3">
        <v>0</v>
      </c>
      <c r="I520" s="3">
        <v>0</v>
      </c>
      <c r="J520" s="3">
        <v>0</v>
      </c>
      <c r="K520" s="3">
        <v>32.840000000000003</v>
      </c>
      <c r="L520" s="3">
        <v>0</v>
      </c>
      <c r="M520" s="3">
        <v>0</v>
      </c>
      <c r="N520" s="3">
        <v>0</v>
      </c>
      <c r="O520" s="3">
        <v>4.2692000000000005</v>
      </c>
      <c r="P520" s="3">
        <v>37.109200000000001</v>
      </c>
      <c r="R520">
        <v>3</v>
      </c>
    </row>
    <row r="521" spans="1:18" x14ac:dyDescent="0.25">
      <c r="A521" t="s">
        <v>1777</v>
      </c>
      <c r="B521" s="89" t="s">
        <v>1816</v>
      </c>
      <c r="C521" t="s">
        <v>1</v>
      </c>
      <c r="D521" t="s">
        <v>0</v>
      </c>
      <c r="E521">
        <v>6380</v>
      </c>
      <c r="F521" t="s">
        <v>446</v>
      </c>
      <c r="G521" t="s">
        <v>447</v>
      </c>
      <c r="H521" s="3">
        <v>0</v>
      </c>
      <c r="I521" s="3">
        <v>0</v>
      </c>
      <c r="J521" s="3">
        <v>0</v>
      </c>
      <c r="K521" s="3">
        <v>9.1199999999999992</v>
      </c>
      <c r="L521" s="3">
        <v>0</v>
      </c>
      <c r="M521" s="3">
        <v>0</v>
      </c>
      <c r="N521" s="3">
        <v>0</v>
      </c>
      <c r="O521" s="3">
        <v>1.1856</v>
      </c>
      <c r="P521" s="3">
        <v>10.305599999999998</v>
      </c>
      <c r="R521">
        <v>3</v>
      </c>
    </row>
    <row r="522" spans="1:18" x14ac:dyDescent="0.25">
      <c r="A522" t="s">
        <v>1777</v>
      </c>
      <c r="B522" s="89" t="s">
        <v>1816</v>
      </c>
      <c r="C522" t="s">
        <v>1</v>
      </c>
      <c r="D522" t="s">
        <v>0</v>
      </c>
      <c r="E522">
        <v>12833</v>
      </c>
      <c r="F522" t="s">
        <v>431</v>
      </c>
      <c r="G522" t="s">
        <v>432</v>
      </c>
      <c r="H522" s="3">
        <v>0</v>
      </c>
      <c r="I522" s="3">
        <v>0</v>
      </c>
      <c r="J522" s="3">
        <v>0</v>
      </c>
      <c r="K522" s="3">
        <v>177.32</v>
      </c>
      <c r="L522" s="3">
        <v>0</v>
      </c>
      <c r="M522" s="3">
        <v>0</v>
      </c>
      <c r="N522" s="3">
        <v>0</v>
      </c>
      <c r="O522" s="3">
        <v>23.051600000000001</v>
      </c>
      <c r="P522" s="3">
        <v>200.3716</v>
      </c>
      <c r="R522">
        <v>3</v>
      </c>
    </row>
    <row r="523" spans="1:18" x14ac:dyDescent="0.25">
      <c r="A523" t="s">
        <v>1777</v>
      </c>
      <c r="B523" s="89" t="s">
        <v>1816</v>
      </c>
      <c r="C523" t="s">
        <v>1</v>
      </c>
      <c r="D523" t="s">
        <v>0</v>
      </c>
      <c r="E523">
        <v>3343</v>
      </c>
      <c r="F523" t="s">
        <v>634</v>
      </c>
      <c r="G523" t="s">
        <v>635</v>
      </c>
      <c r="H523" s="3">
        <v>1.47</v>
      </c>
      <c r="I523" s="3">
        <v>0</v>
      </c>
      <c r="J523" s="3">
        <v>0</v>
      </c>
      <c r="K523" s="3">
        <v>25.25</v>
      </c>
      <c r="L523" s="3">
        <v>0</v>
      </c>
      <c r="M523" s="3">
        <v>0</v>
      </c>
      <c r="N523" s="3">
        <v>0</v>
      </c>
      <c r="O523" s="3">
        <v>3.2825000000000002</v>
      </c>
      <c r="P523" s="3">
        <v>30.002499999999998</v>
      </c>
      <c r="R523">
        <v>3</v>
      </c>
    </row>
    <row r="524" spans="1:18" x14ac:dyDescent="0.25">
      <c r="A524" t="s">
        <v>1777</v>
      </c>
      <c r="B524" s="89" t="s">
        <v>1831</v>
      </c>
      <c r="C524" t="s">
        <v>1</v>
      </c>
      <c r="D524" t="s">
        <v>0</v>
      </c>
      <c r="E524">
        <v>209777</v>
      </c>
      <c r="F524" t="s">
        <v>414</v>
      </c>
      <c r="G524" t="s">
        <v>415</v>
      </c>
      <c r="H524" s="3">
        <v>0</v>
      </c>
      <c r="I524" s="3">
        <v>0</v>
      </c>
      <c r="J524" s="3">
        <v>0</v>
      </c>
      <c r="K524" s="3">
        <v>24.13</v>
      </c>
      <c r="L524" s="3">
        <v>0</v>
      </c>
      <c r="M524" s="3">
        <v>0</v>
      </c>
      <c r="N524" s="3">
        <v>0</v>
      </c>
      <c r="O524" s="3">
        <v>3.1368999999999998</v>
      </c>
      <c r="P524" s="3">
        <v>27.2669</v>
      </c>
      <c r="R524">
        <v>3</v>
      </c>
    </row>
    <row r="525" spans="1:18" x14ac:dyDescent="0.25">
      <c r="A525" t="s">
        <v>1777</v>
      </c>
      <c r="B525" s="89" t="s">
        <v>1831</v>
      </c>
      <c r="C525" t="s">
        <v>1</v>
      </c>
      <c r="D525" t="s">
        <v>0</v>
      </c>
      <c r="E525">
        <v>22483</v>
      </c>
      <c r="F525" t="s">
        <v>419</v>
      </c>
      <c r="G525" t="s">
        <v>420</v>
      </c>
      <c r="H525" s="3">
        <v>0</v>
      </c>
      <c r="I525" s="3">
        <v>0</v>
      </c>
      <c r="J525" s="3">
        <v>0</v>
      </c>
      <c r="K525" s="3">
        <v>15</v>
      </c>
      <c r="L525" s="3">
        <v>0</v>
      </c>
      <c r="M525" s="3">
        <v>0</v>
      </c>
      <c r="N525" s="3">
        <v>0</v>
      </c>
      <c r="O525" s="3">
        <v>1.9500000000000002</v>
      </c>
      <c r="P525" s="3">
        <v>16.95</v>
      </c>
      <c r="R525">
        <v>3</v>
      </c>
    </row>
    <row r="526" spans="1:18" x14ac:dyDescent="0.25">
      <c r="A526" t="s">
        <v>1777</v>
      </c>
      <c r="B526" s="89" t="s">
        <v>1831</v>
      </c>
      <c r="C526" t="s">
        <v>1</v>
      </c>
      <c r="D526" t="s">
        <v>0</v>
      </c>
      <c r="E526">
        <v>57</v>
      </c>
      <c r="F526" t="s">
        <v>421</v>
      </c>
      <c r="G526" t="s">
        <v>422</v>
      </c>
      <c r="H526" s="3">
        <v>0</v>
      </c>
      <c r="I526" s="3">
        <v>0</v>
      </c>
      <c r="J526" s="3">
        <v>0</v>
      </c>
      <c r="K526" s="3">
        <v>3.9</v>
      </c>
      <c r="L526" s="3">
        <v>0</v>
      </c>
      <c r="M526" s="3">
        <v>0</v>
      </c>
      <c r="N526" s="3">
        <v>0</v>
      </c>
      <c r="O526" s="3">
        <v>0.50700000000000001</v>
      </c>
      <c r="P526" s="3">
        <v>4.407</v>
      </c>
      <c r="R526">
        <v>3</v>
      </c>
    </row>
    <row r="527" spans="1:18" x14ac:dyDescent="0.25">
      <c r="A527" t="s">
        <v>1777</v>
      </c>
      <c r="B527" s="89" t="s">
        <v>1831</v>
      </c>
      <c r="C527" t="s">
        <v>1</v>
      </c>
      <c r="D527" t="s">
        <v>0</v>
      </c>
      <c r="E527">
        <v>5805</v>
      </c>
      <c r="F527" t="s">
        <v>427</v>
      </c>
      <c r="G527" t="s">
        <v>428</v>
      </c>
      <c r="H527" s="3">
        <v>0</v>
      </c>
      <c r="I527" s="3">
        <v>0</v>
      </c>
      <c r="J527" s="3">
        <v>0</v>
      </c>
      <c r="K527" s="3">
        <v>46.75</v>
      </c>
      <c r="L527" s="3">
        <v>0</v>
      </c>
      <c r="M527" s="3">
        <v>0</v>
      </c>
      <c r="N527" s="3">
        <v>0</v>
      </c>
      <c r="O527" s="3">
        <v>6.0775000000000006</v>
      </c>
      <c r="P527" s="3">
        <v>52.827500000000001</v>
      </c>
      <c r="R527">
        <v>3</v>
      </c>
    </row>
    <row r="528" spans="1:18" x14ac:dyDescent="0.25">
      <c r="A528" t="s">
        <v>1777</v>
      </c>
      <c r="B528" s="89" t="s">
        <v>1831</v>
      </c>
      <c r="C528" t="s">
        <v>1</v>
      </c>
      <c r="D528" t="s">
        <v>0</v>
      </c>
      <c r="E528">
        <v>1414</v>
      </c>
      <c r="F528" t="s">
        <v>457</v>
      </c>
      <c r="G528" t="s">
        <v>458</v>
      </c>
      <c r="H528" s="3">
        <v>0</v>
      </c>
      <c r="I528" s="3">
        <v>0</v>
      </c>
      <c r="J528" s="3">
        <v>0</v>
      </c>
      <c r="K528" s="3">
        <v>6.19</v>
      </c>
      <c r="L528" s="3">
        <v>0</v>
      </c>
      <c r="M528" s="3">
        <v>0</v>
      </c>
      <c r="N528" s="3">
        <v>0</v>
      </c>
      <c r="O528" s="3">
        <v>0.80470000000000008</v>
      </c>
      <c r="P528" s="3">
        <v>6.9947000000000008</v>
      </c>
      <c r="R528">
        <v>3</v>
      </c>
    </row>
    <row r="529" spans="1:18" x14ac:dyDescent="0.25">
      <c r="A529" t="s">
        <v>1777</v>
      </c>
      <c r="B529" s="89" t="s">
        <v>1831</v>
      </c>
      <c r="C529" t="s">
        <v>1</v>
      </c>
      <c r="D529" t="s">
        <v>0</v>
      </c>
      <c r="E529">
        <v>5809</v>
      </c>
      <c r="F529" t="s">
        <v>427</v>
      </c>
      <c r="G529" t="s">
        <v>428</v>
      </c>
      <c r="H529" s="3">
        <v>0</v>
      </c>
      <c r="I529" s="3">
        <v>0</v>
      </c>
      <c r="J529" s="3">
        <v>0</v>
      </c>
      <c r="K529" s="3">
        <v>12.52</v>
      </c>
      <c r="L529" s="3">
        <v>0</v>
      </c>
      <c r="M529" s="3">
        <v>0</v>
      </c>
      <c r="N529" s="3">
        <v>0</v>
      </c>
      <c r="O529" s="3">
        <v>1.6275999999999999</v>
      </c>
      <c r="P529" s="3">
        <v>14.147599999999999</v>
      </c>
      <c r="R529">
        <v>3</v>
      </c>
    </row>
    <row r="530" spans="1:18" x14ac:dyDescent="0.25">
      <c r="A530" t="s">
        <v>1777</v>
      </c>
      <c r="B530" s="89" t="s">
        <v>1841</v>
      </c>
      <c r="C530" t="s">
        <v>1</v>
      </c>
      <c r="D530" t="s">
        <v>0</v>
      </c>
      <c r="E530">
        <v>3328</v>
      </c>
      <c r="F530" t="s">
        <v>634</v>
      </c>
      <c r="G530" t="s">
        <v>635</v>
      </c>
      <c r="H530" s="3">
        <v>0.2</v>
      </c>
      <c r="I530" s="3">
        <v>0</v>
      </c>
      <c r="J530" s="3">
        <v>0</v>
      </c>
      <c r="K530" s="3">
        <v>3.37</v>
      </c>
      <c r="L530" s="3">
        <v>0</v>
      </c>
      <c r="M530" s="3">
        <v>0</v>
      </c>
      <c r="N530" s="3">
        <v>0</v>
      </c>
      <c r="O530" s="3">
        <v>0.43810000000000004</v>
      </c>
      <c r="P530" s="3">
        <v>4.0081000000000007</v>
      </c>
      <c r="R530">
        <v>3</v>
      </c>
    </row>
    <row r="531" spans="1:18" x14ac:dyDescent="0.25">
      <c r="A531" t="s">
        <v>1777</v>
      </c>
      <c r="B531" s="89" t="s">
        <v>1841</v>
      </c>
      <c r="C531" t="s">
        <v>1</v>
      </c>
      <c r="D531" t="s">
        <v>0</v>
      </c>
      <c r="E531">
        <v>661767</v>
      </c>
      <c r="F531" t="s">
        <v>409</v>
      </c>
      <c r="G531" t="s">
        <v>410</v>
      </c>
      <c r="H531" s="3">
        <v>0</v>
      </c>
      <c r="I531" s="3">
        <v>0</v>
      </c>
      <c r="J531" s="3">
        <v>0</v>
      </c>
      <c r="K531" s="3">
        <v>25</v>
      </c>
      <c r="L531" s="3">
        <v>0</v>
      </c>
      <c r="M531" s="3">
        <v>0</v>
      </c>
      <c r="N531" s="3">
        <v>0</v>
      </c>
      <c r="O531" s="3">
        <v>3.25</v>
      </c>
      <c r="P531" s="3">
        <v>28.25</v>
      </c>
      <c r="R531">
        <v>3</v>
      </c>
    </row>
    <row r="532" spans="1:18" x14ac:dyDescent="0.25">
      <c r="A532" t="s">
        <v>1777</v>
      </c>
      <c r="B532" s="89" t="s">
        <v>1841</v>
      </c>
      <c r="C532" t="s">
        <v>1</v>
      </c>
      <c r="D532" t="s">
        <v>0</v>
      </c>
      <c r="E532">
        <v>661766</v>
      </c>
      <c r="F532" t="s">
        <v>409</v>
      </c>
      <c r="G532" t="s">
        <v>410</v>
      </c>
      <c r="H532" s="3">
        <v>0</v>
      </c>
      <c r="I532" s="3">
        <v>0</v>
      </c>
      <c r="J532" s="3">
        <v>0</v>
      </c>
      <c r="K532" s="3">
        <v>90</v>
      </c>
      <c r="L532" s="3">
        <v>0</v>
      </c>
      <c r="M532" s="3">
        <v>0</v>
      </c>
      <c r="N532" s="3">
        <v>0</v>
      </c>
      <c r="O532" s="3">
        <v>11.700000000000001</v>
      </c>
      <c r="P532" s="3">
        <v>101.7</v>
      </c>
      <c r="R532">
        <v>3</v>
      </c>
    </row>
    <row r="533" spans="1:18" x14ac:dyDescent="0.25">
      <c r="A533" t="s">
        <v>1777</v>
      </c>
      <c r="B533" s="89" t="s">
        <v>1841</v>
      </c>
      <c r="C533" t="s">
        <v>1</v>
      </c>
      <c r="D533" t="s">
        <v>0</v>
      </c>
      <c r="E533">
        <v>1379</v>
      </c>
      <c r="F533" t="s">
        <v>405</v>
      </c>
      <c r="G533" t="s">
        <v>406</v>
      </c>
      <c r="H533" s="3">
        <v>0</v>
      </c>
      <c r="I533" s="3">
        <v>0</v>
      </c>
      <c r="J533" s="3">
        <v>0</v>
      </c>
      <c r="K533" s="3">
        <v>7.08</v>
      </c>
      <c r="L533" s="3">
        <v>0</v>
      </c>
      <c r="M533" s="3">
        <v>0</v>
      </c>
      <c r="N533" s="3">
        <v>0</v>
      </c>
      <c r="O533" s="3">
        <v>0.9204</v>
      </c>
      <c r="P533" s="3">
        <v>8.0004000000000008</v>
      </c>
      <c r="R533">
        <v>3</v>
      </c>
    </row>
    <row r="534" spans="1:18" x14ac:dyDescent="0.25">
      <c r="A534" t="s">
        <v>1777</v>
      </c>
      <c r="B534" s="89" t="s">
        <v>1841</v>
      </c>
      <c r="C534" t="s">
        <v>1</v>
      </c>
      <c r="D534" t="s">
        <v>0</v>
      </c>
      <c r="E534">
        <v>186853</v>
      </c>
      <c r="F534" t="s">
        <v>399</v>
      </c>
      <c r="G534" t="s">
        <v>400</v>
      </c>
      <c r="H534" s="3">
        <v>0</v>
      </c>
      <c r="I534" s="3">
        <v>0</v>
      </c>
      <c r="J534" s="3">
        <v>0</v>
      </c>
      <c r="K534" s="3">
        <v>3.75</v>
      </c>
      <c r="L534" s="3">
        <v>0</v>
      </c>
      <c r="M534" s="3">
        <v>0</v>
      </c>
      <c r="N534" s="3">
        <v>0</v>
      </c>
      <c r="O534" s="3">
        <v>0.48750000000000004</v>
      </c>
      <c r="P534" s="3">
        <v>4.2374999999999998</v>
      </c>
      <c r="R534">
        <v>3</v>
      </c>
    </row>
    <row r="535" spans="1:18" x14ac:dyDescent="0.25">
      <c r="A535" t="s">
        <v>1777</v>
      </c>
      <c r="B535" s="89" t="s">
        <v>1841</v>
      </c>
      <c r="C535" t="s">
        <v>1</v>
      </c>
      <c r="D535" t="s">
        <v>0</v>
      </c>
      <c r="E535">
        <v>53</v>
      </c>
      <c r="F535" t="s">
        <v>419</v>
      </c>
      <c r="G535" t="s">
        <v>420</v>
      </c>
      <c r="H535" s="3">
        <v>0</v>
      </c>
      <c r="I535" s="3">
        <v>0</v>
      </c>
      <c r="J535" s="3">
        <v>0</v>
      </c>
      <c r="K535" s="3">
        <v>3.46</v>
      </c>
      <c r="L535" s="3">
        <v>0</v>
      </c>
      <c r="M535" s="3">
        <v>0</v>
      </c>
      <c r="N535" s="3">
        <v>0</v>
      </c>
      <c r="O535" s="3">
        <v>0.44980000000000003</v>
      </c>
      <c r="P535" s="3">
        <v>3.9098000000000002</v>
      </c>
      <c r="R535">
        <v>3</v>
      </c>
    </row>
    <row r="536" spans="1:18" x14ac:dyDescent="0.25">
      <c r="A536" t="s">
        <v>1777</v>
      </c>
      <c r="B536" s="89" t="s">
        <v>1854</v>
      </c>
      <c r="C536" t="s">
        <v>1</v>
      </c>
      <c r="D536" t="s">
        <v>0</v>
      </c>
      <c r="E536">
        <v>22407</v>
      </c>
      <c r="F536" t="s">
        <v>419</v>
      </c>
      <c r="G536" t="s">
        <v>420</v>
      </c>
      <c r="H536" s="3">
        <v>0</v>
      </c>
      <c r="I536" s="3">
        <v>0</v>
      </c>
      <c r="J536" s="3">
        <v>0</v>
      </c>
      <c r="K536" s="3">
        <v>98.9</v>
      </c>
      <c r="L536" s="3">
        <v>0</v>
      </c>
      <c r="M536" s="3">
        <v>0</v>
      </c>
      <c r="N536" s="3">
        <v>0</v>
      </c>
      <c r="O536" s="3">
        <v>12.857000000000001</v>
      </c>
      <c r="P536" s="3">
        <v>111.75700000000001</v>
      </c>
      <c r="R536">
        <v>3</v>
      </c>
    </row>
    <row r="537" spans="1:18" x14ac:dyDescent="0.25">
      <c r="A537" t="s">
        <v>1777</v>
      </c>
      <c r="B537" s="89" t="s">
        <v>1854</v>
      </c>
      <c r="C537" t="s">
        <v>1</v>
      </c>
      <c r="D537" t="s">
        <v>0</v>
      </c>
      <c r="E537">
        <v>28676</v>
      </c>
      <c r="F537" t="s">
        <v>461</v>
      </c>
      <c r="G537" t="s">
        <v>463</v>
      </c>
      <c r="H537" s="3">
        <v>0.72</v>
      </c>
      <c r="I537" s="3">
        <v>0</v>
      </c>
      <c r="J537" s="3">
        <v>0</v>
      </c>
      <c r="K537" s="3">
        <v>12.64</v>
      </c>
      <c r="L537" s="3">
        <v>0</v>
      </c>
      <c r="M537" s="3">
        <v>0</v>
      </c>
      <c r="N537" s="3">
        <v>0</v>
      </c>
      <c r="O537" s="3">
        <v>1.6432000000000002</v>
      </c>
      <c r="P537" s="3">
        <v>15.003200000000001</v>
      </c>
      <c r="R537">
        <v>3</v>
      </c>
    </row>
    <row r="538" spans="1:18" x14ac:dyDescent="0.25">
      <c r="A538" t="s">
        <v>1777</v>
      </c>
      <c r="B538" s="89" t="s">
        <v>1854</v>
      </c>
      <c r="C538" t="s">
        <v>1</v>
      </c>
      <c r="D538" t="s">
        <v>0</v>
      </c>
      <c r="E538">
        <v>22431</v>
      </c>
      <c r="F538" t="s">
        <v>419</v>
      </c>
      <c r="G538" t="s">
        <v>420</v>
      </c>
      <c r="H538" s="3">
        <v>0</v>
      </c>
      <c r="I538" s="3">
        <v>0</v>
      </c>
      <c r="J538" s="3">
        <v>0</v>
      </c>
      <c r="K538" s="3">
        <v>200.7</v>
      </c>
      <c r="L538" s="3">
        <v>0</v>
      </c>
      <c r="M538" s="3">
        <v>0</v>
      </c>
      <c r="N538" s="3">
        <v>0</v>
      </c>
      <c r="O538" s="3">
        <v>26.091000000000001</v>
      </c>
      <c r="P538" s="3">
        <v>226.791</v>
      </c>
      <c r="R538">
        <v>3</v>
      </c>
    </row>
    <row r="539" spans="1:18" x14ac:dyDescent="0.25">
      <c r="A539" t="s">
        <v>1777</v>
      </c>
      <c r="B539" s="89" t="s">
        <v>2009</v>
      </c>
      <c r="C539" t="s">
        <v>1</v>
      </c>
      <c r="D539" t="s">
        <v>0</v>
      </c>
      <c r="E539">
        <v>56259</v>
      </c>
      <c r="F539" t="s">
        <v>461</v>
      </c>
      <c r="G539" t="s">
        <v>463</v>
      </c>
      <c r="H539" s="3">
        <v>0.99</v>
      </c>
      <c r="I539" s="3">
        <v>0</v>
      </c>
      <c r="J539" s="3">
        <v>0</v>
      </c>
      <c r="K539" s="3">
        <v>16.82</v>
      </c>
      <c r="L539" s="3">
        <v>0</v>
      </c>
      <c r="M539" s="3">
        <v>0</v>
      </c>
      <c r="N539" s="3">
        <v>0</v>
      </c>
      <c r="O539" s="3">
        <v>2.1866000000000003</v>
      </c>
      <c r="P539" s="3">
        <v>19.996600000000001</v>
      </c>
      <c r="R539">
        <v>3</v>
      </c>
    </row>
    <row r="540" spans="1:18" x14ac:dyDescent="0.25">
      <c r="A540" t="s">
        <v>1777</v>
      </c>
      <c r="B540" s="89" t="s">
        <v>2009</v>
      </c>
      <c r="C540" t="s">
        <v>1</v>
      </c>
      <c r="D540" t="s">
        <v>0</v>
      </c>
      <c r="E540">
        <v>1416</v>
      </c>
      <c r="F540" t="s">
        <v>405</v>
      </c>
      <c r="G540" t="s">
        <v>406</v>
      </c>
      <c r="H540" s="3">
        <v>0</v>
      </c>
      <c r="I540" s="3">
        <v>0</v>
      </c>
      <c r="J540" s="3">
        <v>0</v>
      </c>
      <c r="K540" s="3">
        <v>4.25</v>
      </c>
      <c r="L540" s="3">
        <v>0</v>
      </c>
      <c r="M540" s="3">
        <v>0</v>
      </c>
      <c r="N540" s="3">
        <v>0</v>
      </c>
      <c r="O540" s="3">
        <v>0.55249999999999999</v>
      </c>
      <c r="P540" s="3">
        <v>4.8025000000000002</v>
      </c>
      <c r="R540">
        <v>3</v>
      </c>
    </row>
    <row r="541" spans="1:18" x14ac:dyDescent="0.25">
      <c r="A541" t="s">
        <v>1777</v>
      </c>
      <c r="B541" s="89" t="s">
        <v>1863</v>
      </c>
      <c r="C541" t="s">
        <v>1</v>
      </c>
      <c r="D541" t="s">
        <v>0</v>
      </c>
      <c r="E541">
        <v>33825</v>
      </c>
      <c r="F541" t="s">
        <v>461</v>
      </c>
      <c r="G541" t="s">
        <v>463</v>
      </c>
      <c r="H541" s="3">
        <v>0.48</v>
      </c>
      <c r="I541" s="3">
        <v>0</v>
      </c>
      <c r="J541" s="3">
        <v>0</v>
      </c>
      <c r="K541" s="3">
        <v>8.42</v>
      </c>
      <c r="L541" s="3">
        <v>0</v>
      </c>
      <c r="M541" s="3">
        <v>0</v>
      </c>
      <c r="N541" s="3">
        <v>0</v>
      </c>
      <c r="O541" s="3">
        <v>1.0946</v>
      </c>
      <c r="P541" s="3">
        <v>9.9946000000000002</v>
      </c>
      <c r="R541">
        <v>3</v>
      </c>
    </row>
    <row r="542" spans="1:18" x14ac:dyDescent="0.25">
      <c r="A542" t="s">
        <v>1777</v>
      </c>
      <c r="B542" s="89" t="s">
        <v>1868</v>
      </c>
      <c r="C542" t="s">
        <v>1</v>
      </c>
      <c r="D542" t="s">
        <v>0</v>
      </c>
      <c r="E542">
        <v>1088</v>
      </c>
      <c r="F542" t="s">
        <v>1302</v>
      </c>
      <c r="G542" t="s">
        <v>1303</v>
      </c>
      <c r="H542" s="3">
        <v>0.24</v>
      </c>
      <c r="I542" s="3">
        <v>0</v>
      </c>
      <c r="J542" s="3">
        <v>0</v>
      </c>
      <c r="K542" s="3">
        <v>4.21</v>
      </c>
      <c r="L542" s="3">
        <v>0</v>
      </c>
      <c r="M542" s="3">
        <v>0</v>
      </c>
      <c r="N542" s="3">
        <v>0</v>
      </c>
      <c r="O542" s="3">
        <v>0.54730000000000001</v>
      </c>
      <c r="P542" s="3">
        <v>4.9973000000000001</v>
      </c>
      <c r="R542">
        <v>3</v>
      </c>
    </row>
    <row r="543" spans="1:18" x14ac:dyDescent="0.25">
      <c r="A543" t="s">
        <v>1777</v>
      </c>
      <c r="B543" s="89" t="s">
        <v>1868</v>
      </c>
      <c r="C543" t="s">
        <v>1</v>
      </c>
      <c r="D543" t="s">
        <v>0</v>
      </c>
      <c r="E543">
        <v>209522</v>
      </c>
      <c r="F543" t="s">
        <v>414</v>
      </c>
      <c r="G543" t="s">
        <v>415</v>
      </c>
      <c r="H543" s="3">
        <v>0</v>
      </c>
      <c r="I543" s="3">
        <v>0</v>
      </c>
      <c r="J543" s="3">
        <v>0</v>
      </c>
      <c r="K543" s="3">
        <v>194.69</v>
      </c>
      <c r="L543" s="3">
        <v>0</v>
      </c>
      <c r="M543" s="3">
        <v>0</v>
      </c>
      <c r="N543" s="3">
        <v>0</v>
      </c>
      <c r="O543" s="3">
        <v>25.309699999999999</v>
      </c>
      <c r="P543" s="3">
        <v>219.99969999999999</v>
      </c>
      <c r="R543">
        <v>3</v>
      </c>
    </row>
    <row r="544" spans="1:18" x14ac:dyDescent="0.25">
      <c r="A544" t="s">
        <v>1777</v>
      </c>
      <c r="B544" s="89" t="s">
        <v>1868</v>
      </c>
      <c r="C544" t="s">
        <v>1</v>
      </c>
      <c r="D544" t="s">
        <v>0</v>
      </c>
      <c r="E544">
        <v>1345</v>
      </c>
      <c r="F544" t="s">
        <v>405</v>
      </c>
      <c r="G544" t="s">
        <v>406</v>
      </c>
      <c r="H544" s="3">
        <v>0</v>
      </c>
      <c r="I544" s="3">
        <v>0</v>
      </c>
      <c r="J544" s="3">
        <v>0</v>
      </c>
      <c r="K544" s="3">
        <v>9.91</v>
      </c>
      <c r="L544" s="3">
        <v>0</v>
      </c>
      <c r="M544" s="3">
        <v>0</v>
      </c>
      <c r="N544" s="3">
        <v>0</v>
      </c>
      <c r="O544" s="3">
        <v>1.2883</v>
      </c>
      <c r="P544" s="3">
        <v>11.1983</v>
      </c>
      <c r="R544">
        <v>3</v>
      </c>
    </row>
    <row r="545" spans="1:18" x14ac:dyDescent="0.25">
      <c r="A545" t="s">
        <v>1777</v>
      </c>
      <c r="B545" s="89" t="s">
        <v>1868</v>
      </c>
      <c r="C545" t="s">
        <v>1</v>
      </c>
      <c r="D545" t="s">
        <v>0</v>
      </c>
      <c r="E545">
        <v>2405</v>
      </c>
      <c r="F545" t="s">
        <v>454</v>
      </c>
      <c r="G545" t="s">
        <v>456</v>
      </c>
      <c r="H545" s="3">
        <v>0</v>
      </c>
      <c r="I545" s="3">
        <v>0</v>
      </c>
      <c r="J545" s="3">
        <v>0</v>
      </c>
      <c r="K545" s="3">
        <v>118</v>
      </c>
      <c r="L545" s="3">
        <v>0</v>
      </c>
      <c r="M545" s="3">
        <v>0</v>
      </c>
      <c r="N545" s="3">
        <v>0</v>
      </c>
      <c r="O545" s="3">
        <v>15.34</v>
      </c>
      <c r="P545" s="3">
        <v>133.34</v>
      </c>
      <c r="R545">
        <v>3</v>
      </c>
    </row>
    <row r="546" spans="1:18" x14ac:dyDescent="0.25">
      <c r="A546" t="s">
        <v>1777</v>
      </c>
      <c r="B546" s="89" t="s">
        <v>1868</v>
      </c>
      <c r="C546" t="s">
        <v>1</v>
      </c>
      <c r="D546" t="s">
        <v>0</v>
      </c>
      <c r="E546">
        <v>4495</v>
      </c>
      <c r="F546" t="s">
        <v>397</v>
      </c>
      <c r="G546" t="s">
        <v>398</v>
      </c>
      <c r="H546" s="3">
        <v>0</v>
      </c>
      <c r="I546" s="3">
        <v>0</v>
      </c>
      <c r="J546" s="3">
        <v>0</v>
      </c>
      <c r="K546" s="3">
        <v>5.31</v>
      </c>
      <c r="L546" s="3">
        <v>0</v>
      </c>
      <c r="M546" s="3">
        <v>0</v>
      </c>
      <c r="N546" s="3">
        <v>0</v>
      </c>
      <c r="O546" s="3">
        <v>0.69030000000000002</v>
      </c>
      <c r="P546" s="3">
        <v>6.0002999999999993</v>
      </c>
      <c r="R546">
        <v>3</v>
      </c>
    </row>
    <row r="547" spans="1:18" x14ac:dyDescent="0.25">
      <c r="A547" t="s">
        <v>1777</v>
      </c>
      <c r="B547" s="89" t="s">
        <v>1868</v>
      </c>
      <c r="C547" t="s">
        <v>1</v>
      </c>
      <c r="D547" t="s">
        <v>0</v>
      </c>
      <c r="E547">
        <v>22378</v>
      </c>
      <c r="F547" t="s">
        <v>419</v>
      </c>
      <c r="G547" t="s">
        <v>420</v>
      </c>
      <c r="H547" s="3">
        <v>0</v>
      </c>
      <c r="I547" s="3">
        <v>0</v>
      </c>
      <c r="J547" s="3">
        <v>0</v>
      </c>
      <c r="K547" s="3">
        <v>35.5</v>
      </c>
      <c r="L547" s="3">
        <v>0</v>
      </c>
      <c r="M547" s="3">
        <v>0</v>
      </c>
      <c r="N547" s="3">
        <v>0</v>
      </c>
      <c r="O547" s="3">
        <v>4.6150000000000002</v>
      </c>
      <c r="P547" s="3">
        <v>40.115000000000002</v>
      </c>
      <c r="R547">
        <v>3</v>
      </c>
    </row>
    <row r="548" spans="1:18" x14ac:dyDescent="0.25">
      <c r="A548" t="s">
        <v>1777</v>
      </c>
      <c r="B548" s="89" t="s">
        <v>1882</v>
      </c>
      <c r="C548" t="s">
        <v>1</v>
      </c>
      <c r="D548" t="s">
        <v>0</v>
      </c>
      <c r="E548">
        <v>29223</v>
      </c>
      <c r="F548" t="s">
        <v>1307</v>
      </c>
      <c r="G548" t="s">
        <v>1308</v>
      </c>
      <c r="H548" s="3">
        <v>0</v>
      </c>
      <c r="I548" s="3">
        <v>0</v>
      </c>
      <c r="J548" s="3">
        <v>0</v>
      </c>
      <c r="K548" s="3">
        <v>50.55</v>
      </c>
      <c r="L548" s="3">
        <v>0</v>
      </c>
      <c r="M548" s="3">
        <v>0</v>
      </c>
      <c r="N548" s="3">
        <v>0</v>
      </c>
      <c r="O548" s="3">
        <v>6.5714999999999995</v>
      </c>
      <c r="P548" s="3">
        <v>57.121499999999997</v>
      </c>
      <c r="R548">
        <v>3</v>
      </c>
    </row>
    <row r="549" spans="1:18" x14ac:dyDescent="0.25">
      <c r="A549" t="s">
        <v>1777</v>
      </c>
      <c r="B549" s="89" t="s">
        <v>1882</v>
      </c>
      <c r="C549" t="s">
        <v>1</v>
      </c>
      <c r="D549" t="s">
        <v>0</v>
      </c>
      <c r="E549">
        <v>6266</v>
      </c>
      <c r="F549" t="s">
        <v>446</v>
      </c>
      <c r="G549" t="s">
        <v>447</v>
      </c>
      <c r="H549" s="3">
        <v>0</v>
      </c>
      <c r="I549" s="3">
        <v>0</v>
      </c>
      <c r="J549" s="3">
        <v>0</v>
      </c>
      <c r="K549" s="3">
        <v>13.32</v>
      </c>
      <c r="L549" s="3">
        <v>0</v>
      </c>
      <c r="M549" s="3">
        <v>0</v>
      </c>
      <c r="N549" s="3">
        <v>0</v>
      </c>
      <c r="O549" s="3">
        <v>1.7316</v>
      </c>
      <c r="P549" s="3">
        <v>15.051600000000001</v>
      </c>
      <c r="R549">
        <v>3</v>
      </c>
    </row>
    <row r="550" spans="1:18" x14ac:dyDescent="0.25">
      <c r="A550" t="s">
        <v>1777</v>
      </c>
      <c r="B550" s="89" t="s">
        <v>1897</v>
      </c>
      <c r="C550" t="s">
        <v>1</v>
      </c>
      <c r="D550" t="s">
        <v>0</v>
      </c>
      <c r="E550">
        <v>459</v>
      </c>
      <c r="F550" t="s">
        <v>2010</v>
      </c>
      <c r="G550" t="s">
        <v>2011</v>
      </c>
      <c r="H550" s="3">
        <v>0</v>
      </c>
      <c r="I550" s="3">
        <v>0</v>
      </c>
      <c r="J550" s="3">
        <v>0</v>
      </c>
      <c r="K550" s="3">
        <v>220</v>
      </c>
      <c r="L550" s="3">
        <v>0</v>
      </c>
      <c r="M550" s="3">
        <v>0</v>
      </c>
      <c r="N550" s="3">
        <v>0</v>
      </c>
      <c r="O550" s="3">
        <v>28.6</v>
      </c>
      <c r="P550" s="3">
        <v>248.6</v>
      </c>
      <c r="R550">
        <v>3</v>
      </c>
    </row>
    <row r="551" spans="1:18" x14ac:dyDescent="0.25">
      <c r="A551" t="s">
        <v>1777</v>
      </c>
      <c r="B551" s="89" t="s">
        <v>1897</v>
      </c>
      <c r="C551" t="s">
        <v>1</v>
      </c>
      <c r="D551" t="s">
        <v>0</v>
      </c>
      <c r="E551">
        <v>8476</v>
      </c>
      <c r="F551" t="s">
        <v>1297</v>
      </c>
      <c r="G551" t="s">
        <v>1298</v>
      </c>
      <c r="H551" s="3">
        <v>0</v>
      </c>
      <c r="I551" s="3">
        <v>0</v>
      </c>
      <c r="J551" s="3">
        <v>0</v>
      </c>
      <c r="K551" s="3">
        <v>28.85</v>
      </c>
      <c r="L551" s="3">
        <v>0</v>
      </c>
      <c r="M551" s="3">
        <v>0</v>
      </c>
      <c r="N551" s="3">
        <v>0</v>
      </c>
      <c r="O551" s="3">
        <v>3.7505000000000002</v>
      </c>
      <c r="P551" s="3">
        <v>32.600500000000004</v>
      </c>
      <c r="R551">
        <v>3</v>
      </c>
    </row>
    <row r="552" spans="1:18" x14ac:dyDescent="0.25">
      <c r="A552" t="s">
        <v>1777</v>
      </c>
      <c r="B552" s="89" t="s">
        <v>1897</v>
      </c>
      <c r="C552" t="s">
        <v>1</v>
      </c>
      <c r="D552" t="s">
        <v>0</v>
      </c>
      <c r="E552">
        <v>13277</v>
      </c>
      <c r="F552" t="s">
        <v>667</v>
      </c>
      <c r="G552" t="s">
        <v>668</v>
      </c>
      <c r="H552" s="3">
        <v>0</v>
      </c>
      <c r="I552" s="3">
        <v>0</v>
      </c>
      <c r="J552" s="3">
        <v>0</v>
      </c>
      <c r="K552" s="3">
        <v>7.58</v>
      </c>
      <c r="L552" s="3">
        <v>0</v>
      </c>
      <c r="M552" s="3">
        <v>0</v>
      </c>
      <c r="N552" s="3">
        <v>0</v>
      </c>
      <c r="O552" s="3">
        <v>0.98540000000000005</v>
      </c>
      <c r="P552" s="3">
        <v>8.5654000000000003</v>
      </c>
      <c r="R552">
        <v>3</v>
      </c>
    </row>
    <row r="553" spans="1:18" x14ac:dyDescent="0.25">
      <c r="A553" t="s">
        <v>1777</v>
      </c>
      <c r="B553" s="89" t="s">
        <v>1897</v>
      </c>
      <c r="C553" t="s">
        <v>1</v>
      </c>
      <c r="D553" t="s">
        <v>0</v>
      </c>
      <c r="E553">
        <v>2379</v>
      </c>
      <c r="F553" t="s">
        <v>454</v>
      </c>
      <c r="G553" t="s">
        <v>456</v>
      </c>
      <c r="H553" s="3">
        <v>0</v>
      </c>
      <c r="I553" s="3">
        <v>0</v>
      </c>
      <c r="J553" s="3">
        <v>0</v>
      </c>
      <c r="K553" s="3">
        <v>382.98</v>
      </c>
      <c r="L553" s="3">
        <v>0</v>
      </c>
      <c r="M553" s="3">
        <v>0</v>
      </c>
      <c r="N553" s="3">
        <v>0</v>
      </c>
      <c r="O553" s="3">
        <v>49.787400000000005</v>
      </c>
      <c r="P553" s="3">
        <v>432.76740000000001</v>
      </c>
      <c r="R553">
        <v>3</v>
      </c>
    </row>
    <row r="554" spans="1:18" x14ac:dyDescent="0.25">
      <c r="A554" t="s">
        <v>1777</v>
      </c>
      <c r="B554" s="89" t="s">
        <v>1897</v>
      </c>
      <c r="C554" t="s">
        <v>1</v>
      </c>
      <c r="D554" t="s">
        <v>0</v>
      </c>
      <c r="E554">
        <v>6228</v>
      </c>
      <c r="F554" t="s">
        <v>446</v>
      </c>
      <c r="G554" t="s">
        <v>447</v>
      </c>
      <c r="H554" s="3">
        <v>0</v>
      </c>
      <c r="I554" s="3">
        <v>0</v>
      </c>
      <c r="J554" s="3">
        <v>0</v>
      </c>
      <c r="K554" s="3">
        <v>16.46</v>
      </c>
      <c r="L554" s="3">
        <v>0</v>
      </c>
      <c r="M554" s="3">
        <v>0</v>
      </c>
      <c r="N554" s="3">
        <v>0</v>
      </c>
      <c r="O554" s="3">
        <v>2.1398000000000001</v>
      </c>
      <c r="P554" s="3">
        <v>18.599800000000002</v>
      </c>
      <c r="R554">
        <v>3</v>
      </c>
    </row>
    <row r="555" spans="1:18" x14ac:dyDescent="0.25">
      <c r="A555" t="s">
        <v>1777</v>
      </c>
      <c r="B555" s="89" t="s">
        <v>1897</v>
      </c>
      <c r="C555" t="s">
        <v>1</v>
      </c>
      <c r="D555" t="s">
        <v>0</v>
      </c>
      <c r="E555">
        <v>5584</v>
      </c>
      <c r="F555" t="s">
        <v>427</v>
      </c>
      <c r="G555" t="s">
        <v>428</v>
      </c>
      <c r="H555" s="3">
        <v>0</v>
      </c>
      <c r="I555" s="3">
        <v>0</v>
      </c>
      <c r="J555" s="3">
        <v>0</v>
      </c>
      <c r="K555" s="3">
        <v>18</v>
      </c>
      <c r="L555" s="3">
        <v>0</v>
      </c>
      <c r="M555" s="3">
        <v>0</v>
      </c>
      <c r="N555" s="3">
        <v>0</v>
      </c>
      <c r="O555" s="3">
        <v>2.34</v>
      </c>
      <c r="P555" s="3">
        <v>20.34</v>
      </c>
      <c r="R555">
        <v>3</v>
      </c>
    </row>
    <row r="556" spans="1:18" x14ac:dyDescent="0.25">
      <c r="A556" t="s">
        <v>1777</v>
      </c>
      <c r="B556" s="89" t="s">
        <v>1897</v>
      </c>
      <c r="C556" t="s">
        <v>1</v>
      </c>
      <c r="D556" t="s">
        <v>0</v>
      </c>
      <c r="E556">
        <v>96648</v>
      </c>
      <c r="F556" t="s">
        <v>900</v>
      </c>
      <c r="G556" t="s">
        <v>339</v>
      </c>
      <c r="H556" s="3">
        <v>1.79</v>
      </c>
      <c r="I556" s="3">
        <v>0</v>
      </c>
      <c r="J556" s="3">
        <v>0</v>
      </c>
      <c r="K556" s="3">
        <v>31.16</v>
      </c>
      <c r="L556" s="3">
        <v>0</v>
      </c>
      <c r="M556" s="3">
        <v>0</v>
      </c>
      <c r="N556" s="3">
        <v>0</v>
      </c>
      <c r="O556" s="3">
        <v>4.0507999999999997</v>
      </c>
      <c r="P556" s="3">
        <v>37.000800000000005</v>
      </c>
      <c r="R556">
        <v>3</v>
      </c>
    </row>
    <row r="557" spans="1:18" x14ac:dyDescent="0.25">
      <c r="A557" t="s">
        <v>1777</v>
      </c>
      <c r="B557" s="89" t="s">
        <v>1903</v>
      </c>
      <c r="C557" t="s">
        <v>1</v>
      </c>
      <c r="D557" t="s">
        <v>0</v>
      </c>
      <c r="E557">
        <v>13157</v>
      </c>
      <c r="F557" t="s">
        <v>403</v>
      </c>
      <c r="G557" t="s">
        <v>404</v>
      </c>
      <c r="H557" s="3">
        <v>0</v>
      </c>
      <c r="I557" s="3">
        <v>0</v>
      </c>
      <c r="J557" s="3">
        <v>0</v>
      </c>
      <c r="K557" s="3">
        <v>122.4</v>
      </c>
      <c r="L557" s="3">
        <v>0</v>
      </c>
      <c r="M557" s="3">
        <v>0</v>
      </c>
      <c r="N557" s="3">
        <v>0</v>
      </c>
      <c r="O557" s="3">
        <v>15.912000000000001</v>
      </c>
      <c r="P557" s="3">
        <v>138.31200000000001</v>
      </c>
      <c r="R557">
        <v>3</v>
      </c>
    </row>
    <row r="558" spans="1:18" x14ac:dyDescent="0.25">
      <c r="A558" t="s">
        <v>1777</v>
      </c>
      <c r="B558" s="89" t="s">
        <v>1903</v>
      </c>
      <c r="C558" t="s">
        <v>1</v>
      </c>
      <c r="D558" t="s">
        <v>0</v>
      </c>
      <c r="E558">
        <v>992</v>
      </c>
      <c r="F558" t="s">
        <v>421</v>
      </c>
      <c r="G558" t="s">
        <v>422</v>
      </c>
      <c r="H558" s="3">
        <v>0</v>
      </c>
      <c r="I558" s="3">
        <v>0</v>
      </c>
      <c r="J558" s="3">
        <v>0</v>
      </c>
      <c r="K558" s="3">
        <v>8.85</v>
      </c>
      <c r="L558" s="3">
        <v>0</v>
      </c>
      <c r="M558" s="3">
        <v>0</v>
      </c>
      <c r="N558" s="3">
        <v>0</v>
      </c>
      <c r="O558" s="3">
        <v>1.1505000000000001</v>
      </c>
      <c r="P558" s="3">
        <v>10.000499999999999</v>
      </c>
      <c r="R558">
        <v>3</v>
      </c>
    </row>
    <row r="559" spans="1:18" x14ac:dyDescent="0.25">
      <c r="A559" t="s">
        <v>1777</v>
      </c>
      <c r="B559" s="89" t="s">
        <v>1903</v>
      </c>
      <c r="C559" t="s">
        <v>1</v>
      </c>
      <c r="D559" t="s">
        <v>0</v>
      </c>
      <c r="E559">
        <v>1321</v>
      </c>
      <c r="F559" t="s">
        <v>405</v>
      </c>
      <c r="G559" t="s">
        <v>406</v>
      </c>
      <c r="H559" s="3">
        <v>0</v>
      </c>
      <c r="I559" s="3">
        <v>0</v>
      </c>
      <c r="J559" s="3">
        <v>0</v>
      </c>
      <c r="K559" s="3">
        <v>9.91</v>
      </c>
      <c r="L559" s="3">
        <v>0</v>
      </c>
      <c r="M559" s="3">
        <v>0</v>
      </c>
      <c r="N559" s="3">
        <v>0</v>
      </c>
      <c r="O559" s="3">
        <v>1.2883</v>
      </c>
      <c r="P559" s="3">
        <v>11.1983</v>
      </c>
      <c r="R559">
        <v>3</v>
      </c>
    </row>
    <row r="560" spans="1:18" x14ac:dyDescent="0.25">
      <c r="A560" t="s">
        <v>1777</v>
      </c>
      <c r="B560" s="89" t="s">
        <v>1903</v>
      </c>
      <c r="C560" t="s">
        <v>1</v>
      </c>
      <c r="D560" t="s">
        <v>0</v>
      </c>
      <c r="E560">
        <v>186487</v>
      </c>
      <c r="F560" t="s">
        <v>399</v>
      </c>
      <c r="G560" t="s">
        <v>400</v>
      </c>
      <c r="H560" s="3">
        <v>0</v>
      </c>
      <c r="I560" s="3">
        <v>0</v>
      </c>
      <c r="J560" s="3">
        <v>0</v>
      </c>
      <c r="K560" s="3">
        <v>65.069999999999993</v>
      </c>
      <c r="L560" s="3">
        <v>0</v>
      </c>
      <c r="M560" s="3">
        <v>0</v>
      </c>
      <c r="N560" s="3">
        <v>0</v>
      </c>
      <c r="O560" s="3">
        <v>8.4590999999999994</v>
      </c>
      <c r="P560" s="3">
        <v>73.5291</v>
      </c>
      <c r="R560">
        <v>3</v>
      </c>
    </row>
    <row r="561" spans="1:18" x14ac:dyDescent="0.25">
      <c r="A561" t="s">
        <v>1777</v>
      </c>
      <c r="B561" s="89" t="s">
        <v>1903</v>
      </c>
      <c r="C561" t="s">
        <v>1</v>
      </c>
      <c r="D561" t="s">
        <v>0</v>
      </c>
      <c r="E561">
        <v>993</v>
      </c>
      <c r="F561" t="s">
        <v>421</v>
      </c>
      <c r="G561" t="s">
        <v>422</v>
      </c>
      <c r="H561" s="3">
        <v>0</v>
      </c>
      <c r="I561" s="3">
        <v>0</v>
      </c>
      <c r="J561" s="3">
        <v>0</v>
      </c>
      <c r="K561" s="3">
        <v>2.21</v>
      </c>
      <c r="L561" s="3">
        <v>0</v>
      </c>
      <c r="M561" s="3">
        <v>0</v>
      </c>
      <c r="N561" s="3">
        <v>0</v>
      </c>
      <c r="O561" s="3">
        <v>0.2873</v>
      </c>
      <c r="P561" s="3">
        <v>2.4973000000000001</v>
      </c>
      <c r="R561">
        <v>3</v>
      </c>
    </row>
    <row r="562" spans="1:18" x14ac:dyDescent="0.25">
      <c r="A562" t="s">
        <v>1777</v>
      </c>
      <c r="B562" s="89" t="s">
        <v>1903</v>
      </c>
      <c r="C562" t="s">
        <v>1</v>
      </c>
      <c r="D562" t="s">
        <v>0</v>
      </c>
      <c r="E562">
        <v>6181</v>
      </c>
      <c r="F562" t="s">
        <v>446</v>
      </c>
      <c r="G562" t="s">
        <v>447</v>
      </c>
      <c r="H562" s="3">
        <v>0</v>
      </c>
      <c r="I562" s="3">
        <v>0</v>
      </c>
      <c r="J562" s="3">
        <v>0</v>
      </c>
      <c r="K562" s="3">
        <v>4.51</v>
      </c>
      <c r="L562" s="3">
        <v>0</v>
      </c>
      <c r="M562" s="3">
        <v>0</v>
      </c>
      <c r="N562" s="3">
        <v>0</v>
      </c>
      <c r="O562" s="3">
        <v>0.58630000000000004</v>
      </c>
      <c r="P562" s="3">
        <v>5.0962999999999994</v>
      </c>
      <c r="R562">
        <v>3</v>
      </c>
    </row>
    <row r="563" spans="1:18" x14ac:dyDescent="0.25">
      <c r="A563" t="s">
        <v>1777</v>
      </c>
      <c r="B563" s="89" t="s">
        <v>1903</v>
      </c>
      <c r="C563" t="s">
        <v>1</v>
      </c>
      <c r="D563" t="s">
        <v>0</v>
      </c>
      <c r="E563">
        <v>9403</v>
      </c>
      <c r="F563" t="s">
        <v>1752</v>
      </c>
      <c r="G563" t="s">
        <v>1753</v>
      </c>
      <c r="H563" s="3">
        <v>0.94</v>
      </c>
      <c r="I563" s="3">
        <v>0</v>
      </c>
      <c r="J563" s="3">
        <v>0</v>
      </c>
      <c r="K563" s="3">
        <v>16.87</v>
      </c>
      <c r="L563" s="3">
        <v>0</v>
      </c>
      <c r="M563" s="3">
        <v>0</v>
      </c>
      <c r="N563" s="3">
        <v>0</v>
      </c>
      <c r="O563" s="3">
        <v>2.1931000000000003</v>
      </c>
      <c r="P563" s="3">
        <v>20.003100000000003</v>
      </c>
      <c r="R563">
        <v>3</v>
      </c>
    </row>
    <row r="564" spans="1:18" x14ac:dyDescent="0.25">
      <c r="A564" t="s">
        <v>1777</v>
      </c>
      <c r="B564" s="89" t="s">
        <v>1903</v>
      </c>
      <c r="C564" t="s">
        <v>1</v>
      </c>
      <c r="D564" t="s">
        <v>0</v>
      </c>
      <c r="E564">
        <v>6166</v>
      </c>
      <c r="F564" t="s">
        <v>446</v>
      </c>
      <c r="G564" t="s">
        <v>447</v>
      </c>
      <c r="H564" s="3">
        <v>0</v>
      </c>
      <c r="I564" s="3">
        <v>0</v>
      </c>
      <c r="J564" s="3">
        <v>0</v>
      </c>
      <c r="K564" s="3">
        <v>8.5</v>
      </c>
      <c r="L564" s="3">
        <v>0</v>
      </c>
      <c r="M564" s="3">
        <v>0</v>
      </c>
      <c r="N564" s="3">
        <v>0</v>
      </c>
      <c r="O564" s="3">
        <v>1.105</v>
      </c>
      <c r="P564" s="3">
        <v>9.6050000000000004</v>
      </c>
      <c r="R564">
        <v>3</v>
      </c>
    </row>
    <row r="565" spans="1:18" x14ac:dyDescent="0.25">
      <c r="A565" t="s">
        <v>1777</v>
      </c>
      <c r="B565" s="89" t="s">
        <v>1903</v>
      </c>
      <c r="C565" t="s">
        <v>1</v>
      </c>
      <c r="D565" t="s">
        <v>0</v>
      </c>
      <c r="E565">
        <v>30217</v>
      </c>
      <c r="F565" t="s">
        <v>634</v>
      </c>
      <c r="G565" t="s">
        <v>635</v>
      </c>
      <c r="H565" s="3">
        <v>0.46</v>
      </c>
      <c r="I565" s="3">
        <v>0</v>
      </c>
      <c r="J565" s="3">
        <v>0</v>
      </c>
      <c r="K565" s="3">
        <v>8.44</v>
      </c>
      <c r="L565" s="3">
        <v>0</v>
      </c>
      <c r="M565" s="3">
        <v>0</v>
      </c>
      <c r="N565" s="3">
        <v>0</v>
      </c>
      <c r="O565" s="3">
        <v>1.0972</v>
      </c>
      <c r="P565" s="3">
        <v>9.9971999999999994</v>
      </c>
      <c r="R565">
        <v>3</v>
      </c>
    </row>
    <row r="566" spans="1:18" x14ac:dyDescent="0.25">
      <c r="A566" t="s">
        <v>1777</v>
      </c>
      <c r="B566" s="89" t="s">
        <v>1911</v>
      </c>
      <c r="C566" t="s">
        <v>1</v>
      </c>
      <c r="D566" t="s">
        <v>0</v>
      </c>
      <c r="E566">
        <v>22265</v>
      </c>
      <c r="F566" t="s">
        <v>419</v>
      </c>
      <c r="G566" t="s">
        <v>420</v>
      </c>
      <c r="H566" s="3">
        <v>0</v>
      </c>
      <c r="I566" s="3">
        <v>0</v>
      </c>
      <c r="J566" s="3">
        <v>0</v>
      </c>
      <c r="K566" s="3">
        <v>48</v>
      </c>
      <c r="L566" s="3">
        <v>0</v>
      </c>
      <c r="M566" s="3">
        <v>0</v>
      </c>
      <c r="N566" s="3">
        <v>0</v>
      </c>
      <c r="O566" s="3">
        <v>6.24</v>
      </c>
      <c r="P566" s="3">
        <v>54.24</v>
      </c>
      <c r="R566">
        <v>3</v>
      </c>
    </row>
    <row r="567" spans="1:18" x14ac:dyDescent="0.25">
      <c r="A567" t="s">
        <v>1777</v>
      </c>
      <c r="B567" s="89" t="s">
        <v>1911</v>
      </c>
      <c r="C567" t="s">
        <v>1</v>
      </c>
      <c r="D567" t="s">
        <v>0</v>
      </c>
      <c r="E567">
        <v>31085</v>
      </c>
      <c r="F567" t="s">
        <v>2012</v>
      </c>
      <c r="G567" t="s">
        <v>2013</v>
      </c>
      <c r="H567" s="3">
        <v>0.72</v>
      </c>
      <c r="I567" s="3">
        <v>0</v>
      </c>
      <c r="J567" s="3">
        <v>0</v>
      </c>
      <c r="K567" s="3">
        <v>12.64</v>
      </c>
      <c r="L567" s="3">
        <v>0</v>
      </c>
      <c r="M567" s="3">
        <v>0</v>
      </c>
      <c r="N567" s="3">
        <v>0</v>
      </c>
      <c r="O567" s="3">
        <v>1.6432000000000002</v>
      </c>
      <c r="P567" s="3">
        <v>15.003200000000001</v>
      </c>
      <c r="R567">
        <v>3</v>
      </c>
    </row>
    <row r="568" spans="1:18" x14ac:dyDescent="0.25">
      <c r="A568" t="s">
        <v>1777</v>
      </c>
      <c r="B568" s="89" t="s">
        <v>2014</v>
      </c>
      <c r="C568" t="s">
        <v>1</v>
      </c>
      <c r="D568" t="s">
        <v>0</v>
      </c>
      <c r="E568">
        <v>566963</v>
      </c>
      <c r="F568" t="s">
        <v>1304</v>
      </c>
      <c r="G568" t="s">
        <v>1306</v>
      </c>
      <c r="H568" s="3">
        <v>0.48</v>
      </c>
      <c r="I568" s="3">
        <v>0</v>
      </c>
      <c r="J568" s="3">
        <v>0</v>
      </c>
      <c r="K568" s="3">
        <v>8.42</v>
      </c>
      <c r="L568" s="3">
        <v>0</v>
      </c>
      <c r="M568" s="3">
        <v>0</v>
      </c>
      <c r="N568" s="3">
        <v>0</v>
      </c>
      <c r="O568" s="3">
        <v>1.0946</v>
      </c>
      <c r="P568" s="3">
        <v>9.9946000000000002</v>
      </c>
      <c r="R568">
        <v>3</v>
      </c>
    </row>
    <row r="569" spans="1:18" x14ac:dyDescent="0.25">
      <c r="A569" t="s">
        <v>1777</v>
      </c>
      <c r="B569" s="89" t="s">
        <v>1932</v>
      </c>
      <c r="C569" t="s">
        <v>1</v>
      </c>
      <c r="D569" t="s">
        <v>0</v>
      </c>
      <c r="E569">
        <v>186383</v>
      </c>
      <c r="F569" t="s">
        <v>399</v>
      </c>
      <c r="G569" t="s">
        <v>400</v>
      </c>
      <c r="H569" s="3">
        <v>0</v>
      </c>
      <c r="I569" s="3">
        <v>0</v>
      </c>
      <c r="J569" s="3">
        <v>0</v>
      </c>
      <c r="K569" s="3">
        <v>39.5</v>
      </c>
      <c r="L569" s="3">
        <v>0</v>
      </c>
      <c r="M569" s="3">
        <v>0</v>
      </c>
      <c r="N569" s="3">
        <v>0</v>
      </c>
      <c r="O569" s="3">
        <v>5.1349999999999998</v>
      </c>
      <c r="P569" s="3">
        <v>44.634999999999998</v>
      </c>
      <c r="R569">
        <v>3</v>
      </c>
    </row>
    <row r="570" spans="1:18" x14ac:dyDescent="0.25">
      <c r="A570" t="s">
        <v>1777</v>
      </c>
      <c r="B570" s="89" t="s">
        <v>1932</v>
      </c>
      <c r="C570" t="s">
        <v>1</v>
      </c>
      <c r="D570" t="s">
        <v>0</v>
      </c>
      <c r="E570">
        <v>11478</v>
      </c>
      <c r="F570" t="s">
        <v>113</v>
      </c>
      <c r="G570" t="s">
        <v>411</v>
      </c>
      <c r="H570" s="3">
        <v>0.99</v>
      </c>
      <c r="I570" s="3">
        <v>0</v>
      </c>
      <c r="J570" s="3">
        <v>0</v>
      </c>
      <c r="K570" s="3">
        <v>16.82</v>
      </c>
      <c r="L570" s="3">
        <v>0</v>
      </c>
      <c r="M570" s="3">
        <v>0</v>
      </c>
      <c r="N570" s="3">
        <v>0</v>
      </c>
      <c r="O570" s="3">
        <v>2.1866000000000003</v>
      </c>
      <c r="P570" s="3">
        <v>19.996600000000001</v>
      </c>
      <c r="R570">
        <v>3</v>
      </c>
    </row>
    <row r="571" spans="1:18" x14ac:dyDescent="0.25">
      <c r="A571" t="s">
        <v>1777</v>
      </c>
      <c r="B571" s="89" t="s">
        <v>1932</v>
      </c>
      <c r="C571" t="s">
        <v>1</v>
      </c>
      <c r="D571" t="s">
        <v>0</v>
      </c>
      <c r="E571">
        <v>12222</v>
      </c>
      <c r="F571" t="s">
        <v>431</v>
      </c>
      <c r="G571" t="s">
        <v>432</v>
      </c>
      <c r="H571" s="3">
        <v>0</v>
      </c>
      <c r="I571" s="3">
        <v>0</v>
      </c>
      <c r="J571" s="3">
        <v>0</v>
      </c>
      <c r="K571" s="3">
        <v>45.97</v>
      </c>
      <c r="L571" s="3">
        <v>0</v>
      </c>
      <c r="M571" s="3">
        <v>0</v>
      </c>
      <c r="N571" s="3">
        <v>0</v>
      </c>
      <c r="O571" s="3">
        <v>5.9760999999999997</v>
      </c>
      <c r="P571" s="3">
        <v>51.946100000000001</v>
      </c>
      <c r="R571">
        <v>3</v>
      </c>
    </row>
    <row r="572" spans="1:18" x14ac:dyDescent="0.25">
      <c r="A572" t="s">
        <v>1777</v>
      </c>
      <c r="B572" s="89" t="s">
        <v>1937</v>
      </c>
      <c r="C572" t="s">
        <v>1</v>
      </c>
      <c r="D572" t="s">
        <v>0</v>
      </c>
      <c r="E572">
        <v>29928</v>
      </c>
      <c r="F572" t="s">
        <v>634</v>
      </c>
      <c r="G572" t="s">
        <v>635</v>
      </c>
      <c r="H572" s="3">
        <v>0.24</v>
      </c>
      <c r="I572" s="3">
        <v>0</v>
      </c>
      <c r="J572" s="3">
        <v>0</v>
      </c>
      <c r="K572" s="3">
        <v>4.21</v>
      </c>
      <c r="L572" s="3">
        <v>0</v>
      </c>
      <c r="M572" s="3">
        <v>0</v>
      </c>
      <c r="N572" s="3">
        <v>0</v>
      </c>
      <c r="O572" s="3">
        <v>0.54730000000000001</v>
      </c>
      <c r="P572" s="3">
        <v>4.9973000000000001</v>
      </c>
      <c r="R572">
        <v>3</v>
      </c>
    </row>
    <row r="573" spans="1:18" x14ac:dyDescent="0.25">
      <c r="A573" t="s">
        <v>1777</v>
      </c>
      <c r="B573" s="89" t="s">
        <v>1937</v>
      </c>
      <c r="C573" t="s">
        <v>1</v>
      </c>
      <c r="D573" t="s">
        <v>0</v>
      </c>
      <c r="E573">
        <v>22202</v>
      </c>
      <c r="F573" t="s">
        <v>419</v>
      </c>
      <c r="G573" t="s">
        <v>420</v>
      </c>
      <c r="H573" s="3">
        <v>0</v>
      </c>
      <c r="I573" s="3">
        <v>0</v>
      </c>
      <c r="J573" s="3">
        <v>0</v>
      </c>
      <c r="K573" s="3">
        <v>272</v>
      </c>
      <c r="L573" s="3">
        <v>0</v>
      </c>
      <c r="M573" s="3">
        <v>0</v>
      </c>
      <c r="N573" s="3">
        <v>0</v>
      </c>
      <c r="O573" s="3">
        <v>35.36</v>
      </c>
      <c r="P573" s="3">
        <v>307.36</v>
      </c>
      <c r="R573">
        <v>3</v>
      </c>
    </row>
    <row r="574" spans="1:18" x14ac:dyDescent="0.25">
      <c r="A574" t="s">
        <v>1777</v>
      </c>
      <c r="B574" s="89" t="s">
        <v>1937</v>
      </c>
      <c r="C574" t="s">
        <v>1</v>
      </c>
      <c r="D574" t="s">
        <v>0</v>
      </c>
      <c r="E574">
        <v>660869</v>
      </c>
      <c r="F574" t="s">
        <v>409</v>
      </c>
      <c r="G574" t="s">
        <v>410</v>
      </c>
      <c r="H574" s="3">
        <v>0</v>
      </c>
      <c r="I574" s="3">
        <v>0</v>
      </c>
      <c r="J574" s="3">
        <v>0</v>
      </c>
      <c r="K574" s="3">
        <v>83.6</v>
      </c>
      <c r="L574" s="3">
        <v>0</v>
      </c>
      <c r="M574" s="3">
        <v>0</v>
      </c>
      <c r="N574" s="3">
        <v>0</v>
      </c>
      <c r="O574" s="3">
        <v>10.868</v>
      </c>
      <c r="P574" s="3">
        <v>94.467999999999989</v>
      </c>
      <c r="R574">
        <v>3</v>
      </c>
    </row>
    <row r="575" spans="1:18" x14ac:dyDescent="0.25">
      <c r="A575" t="s">
        <v>1777</v>
      </c>
      <c r="B575" s="89" t="s">
        <v>1937</v>
      </c>
      <c r="C575" t="s">
        <v>1</v>
      </c>
      <c r="D575" t="s">
        <v>0</v>
      </c>
      <c r="E575">
        <v>660870</v>
      </c>
      <c r="F575" t="s">
        <v>409</v>
      </c>
      <c r="G575" t="s">
        <v>410</v>
      </c>
      <c r="H575" s="3">
        <v>0</v>
      </c>
      <c r="I575" s="3">
        <v>0</v>
      </c>
      <c r="J575" s="3">
        <v>0</v>
      </c>
      <c r="K575" s="3">
        <v>53.16</v>
      </c>
      <c r="L575" s="3">
        <v>0</v>
      </c>
      <c r="M575" s="3">
        <v>0</v>
      </c>
      <c r="N575" s="3">
        <v>0</v>
      </c>
      <c r="O575" s="3">
        <v>6.9108000000000001</v>
      </c>
      <c r="P575" s="3">
        <v>60.070799999999998</v>
      </c>
      <c r="R575">
        <v>3</v>
      </c>
    </row>
    <row r="576" spans="1:18" x14ac:dyDescent="0.25">
      <c r="A576" t="s">
        <v>1777</v>
      </c>
      <c r="B576" s="89" t="s">
        <v>1937</v>
      </c>
      <c r="C576" t="s">
        <v>1</v>
      </c>
      <c r="D576" t="s">
        <v>0</v>
      </c>
      <c r="E576">
        <v>22220</v>
      </c>
      <c r="F576" t="s">
        <v>419</v>
      </c>
      <c r="G576" t="s">
        <v>420</v>
      </c>
      <c r="H576" s="3">
        <v>0</v>
      </c>
      <c r="I576" s="3">
        <v>0</v>
      </c>
      <c r="J576" s="3">
        <v>0</v>
      </c>
      <c r="K576" s="3">
        <v>28</v>
      </c>
      <c r="L576" s="3">
        <v>0</v>
      </c>
      <c r="M576" s="3">
        <v>0</v>
      </c>
      <c r="N576" s="3">
        <v>0</v>
      </c>
      <c r="O576" s="3">
        <v>3.64</v>
      </c>
      <c r="P576" s="3">
        <v>31.64</v>
      </c>
      <c r="R576">
        <v>3</v>
      </c>
    </row>
    <row r="577" spans="1:18" x14ac:dyDescent="0.25">
      <c r="A577" t="s">
        <v>1777</v>
      </c>
      <c r="B577" s="89" t="s">
        <v>1937</v>
      </c>
      <c r="C577" t="s">
        <v>1</v>
      </c>
      <c r="D577" t="s">
        <v>0</v>
      </c>
      <c r="E577">
        <v>4410</v>
      </c>
      <c r="F577" t="s">
        <v>397</v>
      </c>
      <c r="G577" t="s">
        <v>398</v>
      </c>
      <c r="H577" s="3">
        <v>0</v>
      </c>
      <c r="I577" s="3">
        <v>0</v>
      </c>
      <c r="J577" s="3">
        <v>0</v>
      </c>
      <c r="K577" s="3">
        <v>5.83</v>
      </c>
      <c r="L577" s="3">
        <v>0</v>
      </c>
      <c r="M577" s="3">
        <v>0</v>
      </c>
      <c r="N577" s="3">
        <v>0</v>
      </c>
      <c r="O577" s="3">
        <v>0.75790000000000002</v>
      </c>
      <c r="P577" s="3">
        <v>6.5879000000000003</v>
      </c>
      <c r="R577">
        <v>3</v>
      </c>
    </row>
    <row r="578" spans="1:18" x14ac:dyDescent="0.25">
      <c r="A578" t="s">
        <v>1777</v>
      </c>
      <c r="B578" s="89" t="s">
        <v>1937</v>
      </c>
      <c r="C578" t="s">
        <v>1</v>
      </c>
      <c r="D578" t="s">
        <v>0</v>
      </c>
      <c r="E578">
        <v>22203</v>
      </c>
      <c r="F578" t="s">
        <v>419</v>
      </c>
      <c r="G578" t="s">
        <v>420</v>
      </c>
      <c r="H578" s="3">
        <v>0</v>
      </c>
      <c r="I578" s="3">
        <v>0</v>
      </c>
      <c r="J578" s="3">
        <v>0</v>
      </c>
      <c r="K578" s="3">
        <v>24.6</v>
      </c>
      <c r="L578" s="3">
        <v>0</v>
      </c>
      <c r="M578" s="3">
        <v>0</v>
      </c>
      <c r="N578" s="3">
        <v>0</v>
      </c>
      <c r="O578" s="3">
        <v>3.1980000000000004</v>
      </c>
      <c r="P578" s="3">
        <v>27.798000000000002</v>
      </c>
      <c r="R578">
        <v>3</v>
      </c>
    </row>
    <row r="579" spans="1:18" x14ac:dyDescent="0.25">
      <c r="A579" t="s">
        <v>1777</v>
      </c>
      <c r="B579" s="89" t="s">
        <v>1937</v>
      </c>
      <c r="C579" t="s">
        <v>1</v>
      </c>
      <c r="D579" t="s">
        <v>0</v>
      </c>
      <c r="E579">
        <v>439</v>
      </c>
      <c r="F579" t="s">
        <v>2015</v>
      </c>
      <c r="G579" t="s">
        <v>749</v>
      </c>
      <c r="H579" s="3">
        <v>0.97</v>
      </c>
      <c r="I579" s="3">
        <v>0</v>
      </c>
      <c r="J579" s="3">
        <v>0</v>
      </c>
      <c r="K579" s="3">
        <v>16.84</v>
      </c>
      <c r="L579" s="3">
        <v>0</v>
      </c>
      <c r="M579" s="3">
        <v>0</v>
      </c>
      <c r="N579" s="3">
        <v>0</v>
      </c>
      <c r="O579" s="3">
        <v>2.1892</v>
      </c>
      <c r="P579" s="3">
        <v>19.999199999999998</v>
      </c>
      <c r="R579">
        <v>3</v>
      </c>
    </row>
    <row r="580" spans="1:18" x14ac:dyDescent="0.25">
      <c r="A580" t="s">
        <v>1777</v>
      </c>
      <c r="B580" s="89" t="s">
        <v>1943</v>
      </c>
      <c r="C580" t="s">
        <v>1</v>
      </c>
      <c r="D580" t="s">
        <v>0</v>
      </c>
      <c r="E580">
        <v>4402</v>
      </c>
      <c r="F580" t="s">
        <v>397</v>
      </c>
      <c r="G580" t="s">
        <v>398</v>
      </c>
      <c r="H580" s="3">
        <v>0</v>
      </c>
      <c r="I580" s="3">
        <v>0</v>
      </c>
      <c r="J580" s="3">
        <v>0</v>
      </c>
      <c r="K580" s="3">
        <v>20.190000000000001</v>
      </c>
      <c r="L580" s="3">
        <v>0</v>
      </c>
      <c r="M580" s="3">
        <v>0</v>
      </c>
      <c r="N580" s="3">
        <v>0</v>
      </c>
      <c r="O580" s="3">
        <v>2.6247000000000003</v>
      </c>
      <c r="P580" s="3">
        <v>22.814700000000002</v>
      </c>
      <c r="R580">
        <v>3</v>
      </c>
    </row>
    <row r="581" spans="1:18" x14ac:dyDescent="0.25">
      <c r="A581" t="s">
        <v>1777</v>
      </c>
      <c r="B581" s="89" t="s">
        <v>1943</v>
      </c>
      <c r="C581" t="s">
        <v>1</v>
      </c>
      <c r="D581" t="s">
        <v>0</v>
      </c>
      <c r="E581">
        <v>22171</v>
      </c>
      <c r="F581" t="s">
        <v>419</v>
      </c>
      <c r="G581" t="s">
        <v>420</v>
      </c>
      <c r="H581" s="3">
        <v>0</v>
      </c>
      <c r="I581" s="3">
        <v>0</v>
      </c>
      <c r="J581" s="3">
        <v>0</v>
      </c>
      <c r="K581" s="3">
        <v>16.5</v>
      </c>
      <c r="L581" s="3">
        <v>0</v>
      </c>
      <c r="M581" s="3">
        <v>0</v>
      </c>
      <c r="N581" s="3">
        <v>0</v>
      </c>
      <c r="O581" s="3">
        <v>2.145</v>
      </c>
      <c r="P581" s="3">
        <v>18.645</v>
      </c>
      <c r="R581">
        <v>3</v>
      </c>
    </row>
    <row r="582" spans="1:18" x14ac:dyDescent="0.25">
      <c r="A582" t="s">
        <v>1777</v>
      </c>
      <c r="B582" s="89" t="s">
        <v>1943</v>
      </c>
      <c r="C582" t="s">
        <v>1</v>
      </c>
      <c r="D582" t="s">
        <v>0</v>
      </c>
      <c r="E582">
        <v>29880</v>
      </c>
      <c r="F582" t="s">
        <v>634</v>
      </c>
      <c r="G582" t="s">
        <v>635</v>
      </c>
      <c r="H582" s="3">
        <v>0.48</v>
      </c>
      <c r="I582" s="3">
        <v>0</v>
      </c>
      <c r="J582" s="3">
        <v>0</v>
      </c>
      <c r="K582" s="3">
        <v>8.42</v>
      </c>
      <c r="L582" s="3">
        <v>0</v>
      </c>
      <c r="M582" s="3">
        <v>0</v>
      </c>
      <c r="N582" s="3">
        <v>0</v>
      </c>
      <c r="O582" s="3">
        <v>1.0946</v>
      </c>
      <c r="P582" s="3">
        <v>9.9946000000000002</v>
      </c>
      <c r="R582">
        <v>3</v>
      </c>
    </row>
    <row r="583" spans="1:18" x14ac:dyDescent="0.25">
      <c r="A583" t="s">
        <v>1777</v>
      </c>
      <c r="B583" s="89" t="s">
        <v>1943</v>
      </c>
      <c r="C583" t="s">
        <v>1</v>
      </c>
      <c r="D583" t="s">
        <v>0</v>
      </c>
      <c r="E583">
        <v>448548</v>
      </c>
      <c r="F583" t="s">
        <v>414</v>
      </c>
      <c r="G583" t="s">
        <v>415</v>
      </c>
      <c r="H583" s="3">
        <v>0</v>
      </c>
      <c r="I583" s="3">
        <v>0</v>
      </c>
      <c r="J583" s="3">
        <v>0</v>
      </c>
      <c r="K583" s="3">
        <v>0.81</v>
      </c>
      <c r="L583" s="3">
        <v>0</v>
      </c>
      <c r="M583" s="3">
        <v>0</v>
      </c>
      <c r="N583" s="3">
        <v>0</v>
      </c>
      <c r="O583" s="3">
        <v>0.1053</v>
      </c>
      <c r="P583" s="3">
        <v>0.9153</v>
      </c>
      <c r="R583">
        <v>3</v>
      </c>
    </row>
    <row r="584" spans="1:18" x14ac:dyDescent="0.25">
      <c r="A584" t="s">
        <v>1777</v>
      </c>
      <c r="B584" s="89" t="s">
        <v>1948</v>
      </c>
      <c r="C584" t="s">
        <v>1</v>
      </c>
      <c r="D584" t="s">
        <v>0</v>
      </c>
      <c r="E584">
        <v>12034</v>
      </c>
      <c r="F584" t="s">
        <v>431</v>
      </c>
      <c r="G584" t="s">
        <v>432</v>
      </c>
      <c r="H584" s="3">
        <v>0</v>
      </c>
      <c r="I584" s="3">
        <v>0</v>
      </c>
      <c r="J584" s="3">
        <v>0</v>
      </c>
      <c r="K584" s="3">
        <v>22.62</v>
      </c>
      <c r="L584" s="3">
        <v>0</v>
      </c>
      <c r="M584" s="3">
        <v>0</v>
      </c>
      <c r="N584" s="3">
        <v>0</v>
      </c>
      <c r="O584" s="3">
        <v>2.9406000000000003</v>
      </c>
      <c r="P584" s="3">
        <v>25.560600000000001</v>
      </c>
      <c r="R584">
        <v>3</v>
      </c>
    </row>
    <row r="585" spans="1:18" x14ac:dyDescent="0.25">
      <c r="A585" t="s">
        <v>1777</v>
      </c>
      <c r="B585" s="89" t="s">
        <v>1948</v>
      </c>
      <c r="C585" t="s">
        <v>1</v>
      </c>
      <c r="D585" t="s">
        <v>0</v>
      </c>
      <c r="E585">
        <v>186186</v>
      </c>
      <c r="F585" t="s">
        <v>399</v>
      </c>
      <c r="G585" t="s">
        <v>400</v>
      </c>
      <c r="H585" s="3">
        <v>0</v>
      </c>
      <c r="I585" s="3">
        <v>0</v>
      </c>
      <c r="J585" s="3">
        <v>0</v>
      </c>
      <c r="K585" s="3">
        <v>22.5</v>
      </c>
      <c r="L585" s="3">
        <v>0</v>
      </c>
      <c r="M585" s="3">
        <v>0</v>
      </c>
      <c r="N585" s="3">
        <v>0</v>
      </c>
      <c r="O585" s="3">
        <v>2.9250000000000003</v>
      </c>
      <c r="P585" s="3">
        <v>25.425000000000001</v>
      </c>
      <c r="R585">
        <v>3</v>
      </c>
    </row>
    <row r="586" spans="1:18" x14ac:dyDescent="0.25">
      <c r="A586" t="s">
        <v>1777</v>
      </c>
      <c r="B586" s="89" t="s">
        <v>1948</v>
      </c>
      <c r="C586" t="s">
        <v>1</v>
      </c>
      <c r="D586" t="s">
        <v>0</v>
      </c>
      <c r="E586">
        <v>3977</v>
      </c>
      <c r="F586" t="s">
        <v>431</v>
      </c>
      <c r="G586" t="s">
        <v>432</v>
      </c>
      <c r="H586" s="3">
        <v>0</v>
      </c>
      <c r="I586" s="3">
        <v>0</v>
      </c>
      <c r="J586" s="3">
        <v>0</v>
      </c>
      <c r="K586" s="3">
        <v>9.4</v>
      </c>
      <c r="L586" s="3">
        <v>0</v>
      </c>
      <c r="M586" s="3">
        <v>0</v>
      </c>
      <c r="N586" s="3">
        <v>0</v>
      </c>
      <c r="O586" s="3">
        <v>1.2220000000000002</v>
      </c>
      <c r="P586" s="3">
        <v>10.622</v>
      </c>
      <c r="R586">
        <v>3</v>
      </c>
    </row>
    <row r="587" spans="1:18" x14ac:dyDescent="0.25">
      <c r="A587" t="s">
        <v>1777</v>
      </c>
      <c r="B587" s="89" t="s">
        <v>1948</v>
      </c>
      <c r="C587" t="s">
        <v>1</v>
      </c>
      <c r="D587" t="s">
        <v>0</v>
      </c>
      <c r="E587">
        <v>186185</v>
      </c>
      <c r="F587" t="s">
        <v>399</v>
      </c>
      <c r="G587" t="s">
        <v>400</v>
      </c>
      <c r="H587" s="3">
        <v>0</v>
      </c>
      <c r="I587" s="3">
        <v>0</v>
      </c>
      <c r="J587" s="3">
        <v>0</v>
      </c>
      <c r="K587" s="3">
        <v>12</v>
      </c>
      <c r="L587" s="3">
        <v>0</v>
      </c>
      <c r="M587" s="3">
        <v>0</v>
      </c>
      <c r="N587" s="3">
        <v>0</v>
      </c>
      <c r="O587" s="3">
        <v>1.56</v>
      </c>
      <c r="P587" s="3">
        <v>13.56</v>
      </c>
      <c r="R587">
        <v>3</v>
      </c>
    </row>
    <row r="588" spans="1:18" x14ac:dyDescent="0.25">
      <c r="A588" t="s">
        <v>1777</v>
      </c>
      <c r="B588" s="89" t="s">
        <v>1961</v>
      </c>
      <c r="C588" t="s">
        <v>1</v>
      </c>
      <c r="D588" t="s">
        <v>0</v>
      </c>
      <c r="E588">
        <v>3925</v>
      </c>
      <c r="F588" t="s">
        <v>431</v>
      </c>
      <c r="G588" t="s">
        <v>432</v>
      </c>
      <c r="H588" s="3">
        <v>0</v>
      </c>
      <c r="I588" s="3">
        <v>0</v>
      </c>
      <c r="J588" s="3">
        <v>0</v>
      </c>
      <c r="K588" s="3">
        <v>26.33</v>
      </c>
      <c r="L588" s="3">
        <v>0</v>
      </c>
      <c r="M588" s="3">
        <v>0</v>
      </c>
      <c r="N588" s="3">
        <v>0</v>
      </c>
      <c r="O588" s="3">
        <v>3.4228999999999998</v>
      </c>
      <c r="P588" s="3">
        <v>29.752899999999997</v>
      </c>
      <c r="R588">
        <v>3</v>
      </c>
    </row>
    <row r="589" spans="1:18" x14ac:dyDescent="0.25">
      <c r="A589" t="s">
        <v>1777</v>
      </c>
      <c r="B589" s="89" t="s">
        <v>1961</v>
      </c>
      <c r="C589" t="s">
        <v>1</v>
      </c>
      <c r="D589" t="s">
        <v>0</v>
      </c>
      <c r="E589">
        <v>2646</v>
      </c>
      <c r="F589" t="s">
        <v>125</v>
      </c>
      <c r="G589" t="s">
        <v>897</v>
      </c>
      <c r="H589" s="3">
        <v>0</v>
      </c>
      <c r="I589" s="3">
        <v>0</v>
      </c>
      <c r="J589" s="3">
        <v>0</v>
      </c>
      <c r="K589" s="3">
        <v>44</v>
      </c>
      <c r="L589" s="3">
        <v>0</v>
      </c>
      <c r="M589" s="3">
        <v>0</v>
      </c>
      <c r="N589" s="3">
        <v>0</v>
      </c>
      <c r="O589" s="3">
        <v>5.7200000000000006</v>
      </c>
      <c r="P589" s="3">
        <v>49.72</v>
      </c>
      <c r="R589">
        <v>3</v>
      </c>
    </row>
    <row r="590" spans="1:18" x14ac:dyDescent="0.25">
      <c r="A590" t="s">
        <v>1777</v>
      </c>
      <c r="B590" s="89" t="s">
        <v>1961</v>
      </c>
      <c r="C590" t="s">
        <v>1</v>
      </c>
      <c r="D590" t="s">
        <v>0</v>
      </c>
      <c r="E590">
        <v>1265</v>
      </c>
      <c r="F590" t="s">
        <v>405</v>
      </c>
      <c r="G590" t="s">
        <v>406</v>
      </c>
      <c r="H590" s="3">
        <v>0</v>
      </c>
      <c r="I590" s="3">
        <v>0</v>
      </c>
      <c r="J590" s="3">
        <v>0</v>
      </c>
      <c r="K590" s="3">
        <v>16.989999999999998</v>
      </c>
      <c r="L590" s="3">
        <v>0</v>
      </c>
      <c r="M590" s="3">
        <v>0</v>
      </c>
      <c r="N590" s="3">
        <v>0</v>
      </c>
      <c r="O590" s="3">
        <v>2.2086999999999999</v>
      </c>
      <c r="P590" s="3">
        <v>19.198699999999999</v>
      </c>
      <c r="R590">
        <v>3</v>
      </c>
    </row>
    <row r="591" spans="1:18" x14ac:dyDescent="0.25">
      <c r="A591" t="s">
        <v>1777</v>
      </c>
      <c r="B591" s="89" t="s">
        <v>1961</v>
      </c>
      <c r="C591" t="s">
        <v>1</v>
      </c>
      <c r="D591" t="s">
        <v>0</v>
      </c>
      <c r="E591">
        <v>3169</v>
      </c>
      <c r="F591" t="s">
        <v>634</v>
      </c>
      <c r="G591" t="s">
        <v>635</v>
      </c>
      <c r="H591" s="3">
        <v>0.97</v>
      </c>
      <c r="I591" s="3">
        <v>0</v>
      </c>
      <c r="J591" s="3">
        <v>0</v>
      </c>
      <c r="K591" s="3">
        <v>16.84</v>
      </c>
      <c r="L591" s="3">
        <v>0</v>
      </c>
      <c r="M591" s="3">
        <v>0</v>
      </c>
      <c r="N591" s="3">
        <v>0</v>
      </c>
      <c r="O591" s="3">
        <v>2.1892</v>
      </c>
      <c r="P591" s="3">
        <v>19.999199999999998</v>
      </c>
      <c r="R591">
        <v>3</v>
      </c>
    </row>
    <row r="592" spans="1:18" x14ac:dyDescent="0.25">
      <c r="A592" t="s">
        <v>1777</v>
      </c>
      <c r="B592" s="89" t="s">
        <v>1961</v>
      </c>
      <c r="C592" t="s">
        <v>1</v>
      </c>
      <c r="D592" t="s">
        <v>0</v>
      </c>
      <c r="E592">
        <v>29726</v>
      </c>
      <c r="F592" t="s">
        <v>634</v>
      </c>
      <c r="G592" t="s">
        <v>635</v>
      </c>
      <c r="H592" s="3">
        <v>0.96</v>
      </c>
      <c r="I592" s="3">
        <v>0</v>
      </c>
      <c r="J592" s="3">
        <v>0</v>
      </c>
      <c r="K592" s="3">
        <v>16.850000000000001</v>
      </c>
      <c r="L592" s="3">
        <v>0</v>
      </c>
      <c r="M592" s="3">
        <v>0</v>
      </c>
      <c r="N592" s="3">
        <v>0</v>
      </c>
      <c r="O592" s="3">
        <v>2.1905000000000001</v>
      </c>
      <c r="P592" s="3">
        <v>20.000500000000002</v>
      </c>
      <c r="R592">
        <v>3</v>
      </c>
    </row>
    <row r="593" spans="1:18" x14ac:dyDescent="0.25">
      <c r="A593" t="s">
        <v>1777</v>
      </c>
      <c r="B593" s="89" t="s">
        <v>1961</v>
      </c>
      <c r="C593" t="s">
        <v>1</v>
      </c>
      <c r="D593" t="s">
        <v>0</v>
      </c>
      <c r="E593">
        <v>2991</v>
      </c>
      <c r="F593" t="s">
        <v>650</v>
      </c>
      <c r="G593" t="s">
        <v>651</v>
      </c>
      <c r="H593" s="3">
        <v>0</v>
      </c>
      <c r="I593" s="3">
        <v>0</v>
      </c>
      <c r="J593" s="3">
        <v>0</v>
      </c>
      <c r="K593" s="3">
        <v>11.24</v>
      </c>
      <c r="L593" s="3">
        <v>0</v>
      </c>
      <c r="M593" s="3">
        <v>0</v>
      </c>
      <c r="N593" s="3">
        <v>0</v>
      </c>
      <c r="O593" s="3">
        <v>1.4612000000000001</v>
      </c>
      <c r="P593" s="3">
        <v>12.7012</v>
      </c>
      <c r="R593">
        <v>3</v>
      </c>
    </row>
    <row r="594" spans="1:18" x14ac:dyDescent="0.25">
      <c r="A594" t="s">
        <v>1777</v>
      </c>
      <c r="B594" s="89" t="s">
        <v>1966</v>
      </c>
      <c r="C594" t="s">
        <v>1</v>
      </c>
      <c r="D594" t="s">
        <v>0</v>
      </c>
      <c r="E594">
        <v>562</v>
      </c>
      <c r="F594" t="s">
        <v>1302</v>
      </c>
      <c r="G594" t="s">
        <v>1303</v>
      </c>
      <c r="H594" s="3">
        <v>0.72</v>
      </c>
      <c r="I594" s="3">
        <v>0</v>
      </c>
      <c r="J594" s="3">
        <v>0</v>
      </c>
      <c r="K594" s="3">
        <v>12.64</v>
      </c>
      <c r="L594" s="3">
        <v>0</v>
      </c>
      <c r="M594" s="3">
        <v>0</v>
      </c>
      <c r="N594" s="3">
        <v>0</v>
      </c>
      <c r="O594" s="3">
        <v>1.6432000000000002</v>
      </c>
      <c r="P594" s="3">
        <v>15.003200000000001</v>
      </c>
      <c r="R594">
        <v>3</v>
      </c>
    </row>
    <row r="595" spans="1:18" x14ac:dyDescent="0.25">
      <c r="A595" t="s">
        <v>1777</v>
      </c>
      <c r="B595" s="89" t="s">
        <v>1966</v>
      </c>
      <c r="C595" t="s">
        <v>1</v>
      </c>
      <c r="D595" t="s">
        <v>0</v>
      </c>
      <c r="E595">
        <v>22086</v>
      </c>
      <c r="F595" t="s">
        <v>419</v>
      </c>
      <c r="G595" t="s">
        <v>420</v>
      </c>
      <c r="H595" s="3">
        <v>0</v>
      </c>
      <c r="I595" s="3">
        <v>0</v>
      </c>
      <c r="J595" s="3">
        <v>0</v>
      </c>
      <c r="K595" s="3">
        <v>74.3</v>
      </c>
      <c r="L595" s="3">
        <v>0</v>
      </c>
      <c r="M595" s="3">
        <v>0</v>
      </c>
      <c r="N595" s="3">
        <v>0</v>
      </c>
      <c r="O595" s="3">
        <v>9.6590000000000007</v>
      </c>
      <c r="P595" s="3">
        <v>83.959000000000003</v>
      </c>
      <c r="R595">
        <v>3</v>
      </c>
    </row>
    <row r="596" spans="1:18" x14ac:dyDescent="0.25">
      <c r="A596" t="s">
        <v>1777</v>
      </c>
      <c r="B596" s="89" t="s">
        <v>1966</v>
      </c>
      <c r="C596" t="s">
        <v>1</v>
      </c>
      <c r="D596" t="s">
        <v>0</v>
      </c>
      <c r="E596">
        <v>186088</v>
      </c>
      <c r="F596" t="s">
        <v>399</v>
      </c>
      <c r="G596" t="s">
        <v>400</v>
      </c>
      <c r="H596" s="3">
        <v>0</v>
      </c>
      <c r="I596" s="3">
        <v>0</v>
      </c>
      <c r="J596" s="3">
        <v>0</v>
      </c>
      <c r="K596" s="3">
        <v>3.75</v>
      </c>
      <c r="L596" s="3">
        <v>0</v>
      </c>
      <c r="M596" s="3">
        <v>0</v>
      </c>
      <c r="N596" s="3">
        <v>0</v>
      </c>
      <c r="O596" s="3">
        <v>0.48750000000000004</v>
      </c>
      <c r="P596" s="3">
        <v>4.2374999999999998</v>
      </c>
      <c r="R596">
        <v>3</v>
      </c>
    </row>
    <row r="597" spans="1:18" x14ac:dyDescent="0.25">
      <c r="A597" t="s">
        <v>1777</v>
      </c>
      <c r="B597" s="89" t="s">
        <v>1966</v>
      </c>
      <c r="C597" t="s">
        <v>1</v>
      </c>
      <c r="D597" t="s">
        <v>0</v>
      </c>
      <c r="E597">
        <v>4345</v>
      </c>
      <c r="F597" t="s">
        <v>397</v>
      </c>
      <c r="G597" t="s">
        <v>398</v>
      </c>
      <c r="H597" s="3">
        <v>0</v>
      </c>
      <c r="I597" s="3">
        <v>0</v>
      </c>
      <c r="J597" s="3">
        <v>0</v>
      </c>
      <c r="K597" s="3">
        <v>9.64</v>
      </c>
      <c r="L597" s="3">
        <v>0</v>
      </c>
      <c r="M597" s="3">
        <v>0</v>
      </c>
      <c r="N597" s="3">
        <v>0</v>
      </c>
      <c r="O597" s="3">
        <v>1.2532000000000001</v>
      </c>
      <c r="P597" s="3">
        <v>10.8932</v>
      </c>
      <c r="R597">
        <v>3</v>
      </c>
    </row>
    <row r="598" spans="1:18" x14ac:dyDescent="0.25">
      <c r="A598" t="s">
        <v>1777</v>
      </c>
      <c r="B598" s="89" t="s">
        <v>2016</v>
      </c>
      <c r="C598" t="s">
        <v>1</v>
      </c>
      <c r="D598" t="s">
        <v>0</v>
      </c>
      <c r="E598">
        <v>3740</v>
      </c>
      <c r="F598" t="s">
        <v>2017</v>
      </c>
      <c r="G598" t="s">
        <v>2018</v>
      </c>
      <c r="H598" s="3">
        <v>0.95</v>
      </c>
      <c r="I598" s="3">
        <v>0</v>
      </c>
      <c r="J598" s="3">
        <v>0</v>
      </c>
      <c r="K598" s="3">
        <v>16.850000000000001</v>
      </c>
      <c r="L598" s="3">
        <v>0</v>
      </c>
      <c r="M598" s="3">
        <v>0</v>
      </c>
      <c r="N598" s="3">
        <v>0</v>
      </c>
      <c r="O598" s="3">
        <v>2.1905000000000001</v>
      </c>
      <c r="P598" s="3">
        <v>19.990500000000001</v>
      </c>
      <c r="R598">
        <v>3</v>
      </c>
    </row>
    <row r="599" spans="1:18" x14ac:dyDescent="0.25">
      <c r="A599" t="s">
        <v>1777</v>
      </c>
      <c r="B599" s="89" t="s">
        <v>2019</v>
      </c>
      <c r="C599" t="s">
        <v>1</v>
      </c>
      <c r="D599" t="s">
        <v>0</v>
      </c>
      <c r="E599">
        <v>29484</v>
      </c>
      <c r="F599" t="s">
        <v>634</v>
      </c>
      <c r="G599" t="s">
        <v>635</v>
      </c>
      <c r="H599" s="3">
        <v>0.4</v>
      </c>
      <c r="I599" s="3">
        <v>0</v>
      </c>
      <c r="J599" s="3">
        <v>0</v>
      </c>
      <c r="K599" s="3">
        <v>7.21</v>
      </c>
      <c r="L599" s="3">
        <v>0</v>
      </c>
      <c r="M599" s="3">
        <v>0</v>
      </c>
      <c r="N599" s="3">
        <v>0</v>
      </c>
      <c r="O599" s="3">
        <v>0.93730000000000002</v>
      </c>
      <c r="P599" s="3">
        <v>8.5472999999999999</v>
      </c>
      <c r="R599">
        <v>3</v>
      </c>
    </row>
    <row r="600" spans="1:18" x14ac:dyDescent="0.25">
      <c r="A600" t="s">
        <v>1777</v>
      </c>
      <c r="B600" s="89" t="s">
        <v>2019</v>
      </c>
      <c r="C600" t="s">
        <v>1</v>
      </c>
      <c r="D600" t="s">
        <v>0</v>
      </c>
      <c r="E600">
        <v>29483</v>
      </c>
      <c r="F600" t="s">
        <v>634</v>
      </c>
      <c r="G600" t="s">
        <v>635</v>
      </c>
      <c r="H600" s="3">
        <v>0.94</v>
      </c>
      <c r="I600" s="3">
        <v>0</v>
      </c>
      <c r="J600" s="3">
        <v>0</v>
      </c>
      <c r="K600" s="3">
        <v>16.87</v>
      </c>
      <c r="L600" s="3">
        <v>0</v>
      </c>
      <c r="M600" s="3">
        <v>0</v>
      </c>
      <c r="N600" s="3">
        <v>0</v>
      </c>
      <c r="O600" s="3">
        <v>2.1931000000000003</v>
      </c>
      <c r="P600" s="3">
        <v>20.003100000000003</v>
      </c>
      <c r="R600">
        <v>3</v>
      </c>
    </row>
    <row r="601" spans="1:18" x14ac:dyDescent="0.25">
      <c r="A601" t="s">
        <v>1777</v>
      </c>
      <c r="B601" s="89" t="s">
        <v>1977</v>
      </c>
      <c r="C601" t="s">
        <v>1</v>
      </c>
      <c r="D601" t="s">
        <v>0</v>
      </c>
      <c r="E601">
        <v>253533</v>
      </c>
      <c r="F601" t="s">
        <v>414</v>
      </c>
      <c r="G601" t="s">
        <v>415</v>
      </c>
      <c r="H601" s="3">
        <v>0</v>
      </c>
      <c r="I601" s="3">
        <v>0</v>
      </c>
      <c r="J601" s="3">
        <v>0</v>
      </c>
      <c r="K601" s="3">
        <v>29.35</v>
      </c>
      <c r="L601" s="3">
        <v>0</v>
      </c>
      <c r="M601" s="3">
        <v>0</v>
      </c>
      <c r="N601" s="3">
        <v>0</v>
      </c>
      <c r="O601" s="3">
        <v>3.8155000000000001</v>
      </c>
      <c r="P601" s="3">
        <v>33.165500000000002</v>
      </c>
      <c r="R601">
        <v>3</v>
      </c>
    </row>
    <row r="602" spans="1:18" x14ac:dyDescent="0.25">
      <c r="A602" t="s">
        <v>1777</v>
      </c>
      <c r="B602" s="89" t="s">
        <v>1977</v>
      </c>
      <c r="C602" t="s">
        <v>1</v>
      </c>
      <c r="D602" t="s">
        <v>0</v>
      </c>
      <c r="E602">
        <v>2970</v>
      </c>
      <c r="F602" t="s">
        <v>650</v>
      </c>
      <c r="G602" t="s">
        <v>651</v>
      </c>
      <c r="H602" s="3">
        <v>0</v>
      </c>
      <c r="I602" s="3">
        <v>0</v>
      </c>
      <c r="J602" s="3">
        <v>0</v>
      </c>
      <c r="K602" s="3">
        <v>9.9600000000000009</v>
      </c>
      <c r="L602" s="3">
        <v>0</v>
      </c>
      <c r="M602" s="3">
        <v>0</v>
      </c>
      <c r="N602" s="3">
        <v>0</v>
      </c>
      <c r="O602" s="3">
        <v>1.2948000000000002</v>
      </c>
      <c r="P602" s="3">
        <v>11.254800000000001</v>
      </c>
      <c r="R602">
        <v>3</v>
      </c>
    </row>
    <row r="603" spans="1:18" x14ac:dyDescent="0.25">
      <c r="A603" t="s">
        <v>1777</v>
      </c>
      <c r="B603" s="89" t="s">
        <v>1977</v>
      </c>
      <c r="C603" t="s">
        <v>1</v>
      </c>
      <c r="D603" t="s">
        <v>0</v>
      </c>
      <c r="E603">
        <v>543866</v>
      </c>
      <c r="F603" t="s">
        <v>442</v>
      </c>
      <c r="G603" t="s">
        <v>443</v>
      </c>
      <c r="H603" s="3">
        <v>0</v>
      </c>
      <c r="I603" s="3">
        <v>0</v>
      </c>
      <c r="J603" s="3">
        <v>0</v>
      </c>
      <c r="K603" s="3">
        <v>58.09</v>
      </c>
      <c r="L603" s="3">
        <v>0</v>
      </c>
      <c r="M603" s="3">
        <v>0</v>
      </c>
      <c r="N603" s="3">
        <v>0</v>
      </c>
      <c r="O603" s="3">
        <v>7.5517000000000003</v>
      </c>
      <c r="P603" s="3">
        <v>65.6417</v>
      </c>
      <c r="R603">
        <v>3</v>
      </c>
    </row>
    <row r="604" spans="1:18" x14ac:dyDescent="0.25">
      <c r="A604" t="s">
        <v>1777</v>
      </c>
      <c r="B604" s="89" t="s">
        <v>1983</v>
      </c>
      <c r="C604" t="s">
        <v>1</v>
      </c>
      <c r="D604" t="s">
        <v>0</v>
      </c>
      <c r="E604">
        <v>31703211</v>
      </c>
      <c r="F604" t="s">
        <v>442</v>
      </c>
      <c r="G604" t="s">
        <v>443</v>
      </c>
      <c r="H604" s="3">
        <v>0</v>
      </c>
      <c r="I604" s="3">
        <v>0</v>
      </c>
      <c r="J604" s="3">
        <v>0</v>
      </c>
      <c r="K604" s="3">
        <v>37.159999999999997</v>
      </c>
      <c r="L604" s="3">
        <v>0</v>
      </c>
      <c r="M604" s="3">
        <v>0</v>
      </c>
      <c r="N604" s="3">
        <v>0</v>
      </c>
      <c r="O604" s="3">
        <v>4.8308</v>
      </c>
      <c r="P604" s="3">
        <v>41.990799999999993</v>
      </c>
      <c r="R604">
        <v>3</v>
      </c>
    </row>
    <row r="605" spans="1:18" x14ac:dyDescent="0.25">
      <c r="A605" t="s">
        <v>1777</v>
      </c>
      <c r="B605" s="89" t="s">
        <v>1983</v>
      </c>
      <c r="C605" t="s">
        <v>1</v>
      </c>
      <c r="D605" t="s">
        <v>0</v>
      </c>
      <c r="E605">
        <v>22035</v>
      </c>
      <c r="F605" t="s">
        <v>419</v>
      </c>
      <c r="G605" t="s">
        <v>420</v>
      </c>
      <c r="H605" s="3">
        <v>0</v>
      </c>
      <c r="I605" s="3">
        <v>0</v>
      </c>
      <c r="J605" s="3">
        <v>0</v>
      </c>
      <c r="K605" s="3">
        <v>160.9</v>
      </c>
      <c r="L605" s="3">
        <v>0</v>
      </c>
      <c r="M605" s="3">
        <v>0</v>
      </c>
      <c r="N605" s="3">
        <v>0</v>
      </c>
      <c r="O605" s="3">
        <v>20.917000000000002</v>
      </c>
      <c r="P605" s="3">
        <v>181.81700000000001</v>
      </c>
      <c r="R605">
        <v>3</v>
      </c>
    </row>
    <row r="606" spans="1:18" x14ac:dyDescent="0.25">
      <c r="A606" t="s">
        <v>1777</v>
      </c>
      <c r="B606" s="89" t="s">
        <v>1983</v>
      </c>
      <c r="C606" t="s">
        <v>1</v>
      </c>
      <c r="D606" t="s">
        <v>0</v>
      </c>
      <c r="E606">
        <v>13210</v>
      </c>
      <c r="F606" t="s">
        <v>667</v>
      </c>
      <c r="G606" t="s">
        <v>668</v>
      </c>
      <c r="H606" s="3">
        <v>0</v>
      </c>
      <c r="I606" s="3">
        <v>0</v>
      </c>
      <c r="J606" s="3">
        <v>0</v>
      </c>
      <c r="K606" s="3">
        <v>1.1100000000000001</v>
      </c>
      <c r="L606" s="3">
        <v>0</v>
      </c>
      <c r="M606" s="3">
        <v>0</v>
      </c>
      <c r="N606" s="3">
        <v>0</v>
      </c>
      <c r="O606" s="3">
        <v>0.14430000000000001</v>
      </c>
      <c r="P606" s="3">
        <v>1.2543000000000002</v>
      </c>
      <c r="R606">
        <v>3</v>
      </c>
    </row>
    <row r="607" spans="1:18" x14ac:dyDescent="0.25">
      <c r="A607" t="s">
        <v>1777</v>
      </c>
      <c r="B607" s="89" t="s">
        <v>1983</v>
      </c>
      <c r="C607" t="s">
        <v>1</v>
      </c>
      <c r="D607" t="s">
        <v>0</v>
      </c>
      <c r="E607">
        <v>31703210</v>
      </c>
      <c r="F607" t="s">
        <v>442</v>
      </c>
      <c r="G607" t="s">
        <v>443</v>
      </c>
      <c r="H607" s="3">
        <v>0</v>
      </c>
      <c r="I607" s="3">
        <v>0</v>
      </c>
      <c r="J607" s="3">
        <v>0</v>
      </c>
      <c r="K607" s="3">
        <v>37.69</v>
      </c>
      <c r="L607" s="3">
        <v>0</v>
      </c>
      <c r="M607" s="3">
        <v>0</v>
      </c>
      <c r="N607" s="3">
        <v>0</v>
      </c>
      <c r="O607" s="3">
        <v>4.8997000000000002</v>
      </c>
      <c r="P607" s="3">
        <v>42.589700000000001</v>
      </c>
      <c r="R607">
        <v>3</v>
      </c>
    </row>
    <row r="608" spans="1:18" x14ac:dyDescent="0.25">
      <c r="A608" t="s">
        <v>1777</v>
      </c>
      <c r="B608" s="89" t="s">
        <v>1983</v>
      </c>
      <c r="C608" t="s">
        <v>1</v>
      </c>
      <c r="D608" t="s">
        <v>0</v>
      </c>
      <c r="E608">
        <v>3132</v>
      </c>
      <c r="F608" t="s">
        <v>2015</v>
      </c>
      <c r="G608" t="s">
        <v>749</v>
      </c>
      <c r="H608" s="3">
        <v>0.97</v>
      </c>
      <c r="I608" s="3">
        <v>0</v>
      </c>
      <c r="J608" s="3">
        <v>0</v>
      </c>
      <c r="K608" s="3">
        <v>16.84</v>
      </c>
      <c r="L608" s="3">
        <v>0</v>
      </c>
      <c r="M608" s="3">
        <v>0</v>
      </c>
      <c r="N608" s="3">
        <v>0</v>
      </c>
      <c r="O608" s="3">
        <v>2.1892</v>
      </c>
      <c r="P608" s="3">
        <v>19.999199999999998</v>
      </c>
      <c r="R608">
        <v>3</v>
      </c>
    </row>
    <row r="609" spans="1:18" x14ac:dyDescent="0.25">
      <c r="A609" t="s">
        <v>1777</v>
      </c>
      <c r="B609" s="89" t="s">
        <v>1993</v>
      </c>
      <c r="C609" t="s">
        <v>1</v>
      </c>
      <c r="D609" t="s">
        <v>0</v>
      </c>
      <c r="E609">
        <v>17662</v>
      </c>
      <c r="F609" t="s">
        <v>2015</v>
      </c>
      <c r="G609" t="s">
        <v>749</v>
      </c>
      <c r="H609" s="3">
        <v>0.48</v>
      </c>
      <c r="I609" s="3">
        <v>0</v>
      </c>
      <c r="J609" s="3">
        <v>0</v>
      </c>
      <c r="K609" s="3">
        <v>8.42</v>
      </c>
      <c r="L609" s="3">
        <v>0</v>
      </c>
      <c r="M609" s="3">
        <v>0</v>
      </c>
      <c r="N609" s="3">
        <v>0</v>
      </c>
      <c r="O609" s="3">
        <v>1.0946</v>
      </c>
      <c r="P609" s="3">
        <v>9.9946000000000002</v>
      </c>
      <c r="R609">
        <v>3</v>
      </c>
    </row>
    <row r="610" spans="1:18" x14ac:dyDescent="0.25">
      <c r="A610" t="s">
        <v>1777</v>
      </c>
      <c r="B610" s="89" t="s">
        <v>1993</v>
      </c>
      <c r="C610" t="s">
        <v>1</v>
      </c>
      <c r="D610" t="s">
        <v>0</v>
      </c>
      <c r="E610">
        <v>551961</v>
      </c>
      <c r="F610" t="s">
        <v>414</v>
      </c>
      <c r="G610" t="s">
        <v>415</v>
      </c>
      <c r="H610" s="3">
        <v>0</v>
      </c>
      <c r="I610" s="3">
        <v>0</v>
      </c>
      <c r="J610" s="3">
        <v>0</v>
      </c>
      <c r="K610" s="3">
        <v>41.15</v>
      </c>
      <c r="L610" s="3">
        <v>0</v>
      </c>
      <c r="M610" s="3">
        <v>0</v>
      </c>
      <c r="N610" s="3">
        <v>0</v>
      </c>
      <c r="O610" s="3">
        <v>5.3494999999999999</v>
      </c>
      <c r="P610" s="3">
        <v>46.499499999999998</v>
      </c>
      <c r="R610">
        <v>3</v>
      </c>
    </row>
    <row r="611" spans="1:18" x14ac:dyDescent="0.25">
      <c r="A611" t="s">
        <v>1777</v>
      </c>
      <c r="B611" s="89" t="s">
        <v>1993</v>
      </c>
      <c r="C611" t="s">
        <v>1</v>
      </c>
      <c r="D611" t="s">
        <v>0</v>
      </c>
      <c r="E611">
        <v>5959</v>
      </c>
      <c r="F611" t="s">
        <v>446</v>
      </c>
      <c r="G611" t="s">
        <v>447</v>
      </c>
      <c r="H611" s="3">
        <v>0</v>
      </c>
      <c r="I611" s="3">
        <v>0</v>
      </c>
      <c r="J611" s="3">
        <v>0</v>
      </c>
      <c r="K611" s="3">
        <v>15.4</v>
      </c>
      <c r="L611" s="3">
        <v>0</v>
      </c>
      <c r="M611" s="3">
        <v>0</v>
      </c>
      <c r="N611" s="3">
        <v>0</v>
      </c>
      <c r="O611" s="3">
        <v>2.0020000000000002</v>
      </c>
      <c r="P611" s="3">
        <v>17.402000000000001</v>
      </c>
      <c r="R611">
        <v>3</v>
      </c>
    </row>
    <row r="612" spans="1:18" x14ac:dyDescent="0.25">
      <c r="A612" t="s">
        <v>1777</v>
      </c>
      <c r="B612" s="89" t="s">
        <v>1993</v>
      </c>
      <c r="C612" t="s">
        <v>1</v>
      </c>
      <c r="D612" t="s">
        <v>0</v>
      </c>
      <c r="E612">
        <v>545345</v>
      </c>
      <c r="F612" t="s">
        <v>414</v>
      </c>
      <c r="G612" t="s">
        <v>415</v>
      </c>
      <c r="H612" s="3">
        <v>0</v>
      </c>
      <c r="I612" s="3">
        <v>0</v>
      </c>
      <c r="J612" s="3">
        <v>0</v>
      </c>
      <c r="K612" s="3">
        <v>486.73</v>
      </c>
      <c r="L612" s="3">
        <v>0</v>
      </c>
      <c r="M612" s="3">
        <v>0</v>
      </c>
      <c r="N612" s="3">
        <v>0</v>
      </c>
      <c r="O612" s="3">
        <v>63.274900000000002</v>
      </c>
      <c r="P612" s="3">
        <v>550.00490000000002</v>
      </c>
      <c r="R612">
        <v>3</v>
      </c>
    </row>
    <row r="613" spans="1:18" x14ac:dyDescent="0.25">
      <c r="A613" t="s">
        <v>1777</v>
      </c>
      <c r="B613" s="89" t="s">
        <v>2003</v>
      </c>
      <c r="C613" t="s">
        <v>1</v>
      </c>
      <c r="D613" t="s">
        <v>0</v>
      </c>
      <c r="E613">
        <v>968</v>
      </c>
      <c r="F613" t="s">
        <v>421</v>
      </c>
      <c r="G613" t="s">
        <v>422</v>
      </c>
      <c r="H613" s="3">
        <v>0</v>
      </c>
      <c r="I613" s="3">
        <v>0</v>
      </c>
      <c r="J613" s="3">
        <v>0</v>
      </c>
      <c r="K613" s="3">
        <v>3.98</v>
      </c>
      <c r="L613" s="3">
        <v>0</v>
      </c>
      <c r="M613" s="3">
        <v>0</v>
      </c>
      <c r="N613" s="3">
        <v>0</v>
      </c>
      <c r="O613" s="3">
        <v>0.51739999999999997</v>
      </c>
      <c r="P613" s="3">
        <v>4.4973999999999998</v>
      </c>
      <c r="R613">
        <v>3</v>
      </c>
    </row>
    <row r="614" spans="1:18" x14ac:dyDescent="0.25">
      <c r="A614" t="s">
        <v>1777</v>
      </c>
      <c r="B614" s="89" t="s">
        <v>2003</v>
      </c>
      <c r="C614" t="s">
        <v>1</v>
      </c>
      <c r="D614" t="s">
        <v>0</v>
      </c>
      <c r="E614">
        <v>5962</v>
      </c>
      <c r="F614" t="s">
        <v>446</v>
      </c>
      <c r="G614" t="s">
        <v>447</v>
      </c>
      <c r="H614" s="3">
        <v>0</v>
      </c>
      <c r="I614" s="3">
        <v>0</v>
      </c>
      <c r="J614" s="3">
        <v>0</v>
      </c>
      <c r="K614" s="3">
        <v>6.28</v>
      </c>
      <c r="L614" s="3">
        <v>0</v>
      </c>
      <c r="M614" s="3">
        <v>0</v>
      </c>
      <c r="N614" s="3">
        <v>0</v>
      </c>
      <c r="O614" s="3">
        <v>0.81640000000000001</v>
      </c>
      <c r="P614" s="3">
        <v>7.0964</v>
      </c>
      <c r="R614">
        <v>3</v>
      </c>
    </row>
    <row r="615" spans="1:18" x14ac:dyDescent="0.25">
      <c r="A615" t="s">
        <v>1777</v>
      </c>
      <c r="B615" s="89" t="s">
        <v>2003</v>
      </c>
      <c r="C615" t="s">
        <v>1</v>
      </c>
      <c r="D615" t="s">
        <v>0</v>
      </c>
      <c r="E615">
        <v>90</v>
      </c>
      <c r="F615" t="s">
        <v>416</v>
      </c>
      <c r="G615" t="s">
        <v>417</v>
      </c>
      <c r="H615" s="3">
        <v>0</v>
      </c>
      <c r="I615" s="3">
        <v>0</v>
      </c>
      <c r="J615" s="3">
        <v>0</v>
      </c>
      <c r="K615" s="3">
        <v>27.17</v>
      </c>
      <c r="L615" s="3">
        <v>0</v>
      </c>
      <c r="M615" s="3">
        <v>0</v>
      </c>
      <c r="N615" s="3">
        <v>0</v>
      </c>
      <c r="O615" s="3">
        <v>3.5321000000000002</v>
      </c>
      <c r="P615" s="3">
        <v>30.702100000000002</v>
      </c>
      <c r="R615">
        <v>3</v>
      </c>
    </row>
    <row r="616" spans="1:18" x14ac:dyDescent="0.25">
      <c r="A616" t="s">
        <v>1777</v>
      </c>
      <c r="B616" s="89" t="s">
        <v>2003</v>
      </c>
      <c r="C616" t="s">
        <v>1</v>
      </c>
      <c r="D616" t="s">
        <v>0</v>
      </c>
      <c r="E616">
        <v>577038</v>
      </c>
      <c r="F616" t="s">
        <v>409</v>
      </c>
      <c r="G616" t="s">
        <v>410</v>
      </c>
      <c r="H616" s="3">
        <v>0</v>
      </c>
      <c r="I616" s="3">
        <v>0</v>
      </c>
      <c r="J616" s="3">
        <v>0</v>
      </c>
      <c r="K616" s="3">
        <v>4.2</v>
      </c>
      <c r="L616" s="3">
        <v>0</v>
      </c>
      <c r="M616" s="3">
        <v>0</v>
      </c>
      <c r="N616" s="3">
        <v>0</v>
      </c>
      <c r="O616" s="3">
        <v>0.54600000000000004</v>
      </c>
      <c r="P616" s="3">
        <v>4.7460000000000004</v>
      </c>
      <c r="R616">
        <v>3</v>
      </c>
    </row>
    <row r="617" spans="1:18" x14ac:dyDescent="0.25">
      <c r="A617" t="s">
        <v>1777</v>
      </c>
      <c r="B617" s="89" t="s">
        <v>2003</v>
      </c>
      <c r="C617" t="s">
        <v>1</v>
      </c>
      <c r="D617" t="s">
        <v>0</v>
      </c>
      <c r="E617">
        <v>700</v>
      </c>
      <c r="F617" t="s">
        <v>653</v>
      </c>
      <c r="G617" t="s">
        <v>654</v>
      </c>
      <c r="H617" s="3">
        <v>0</v>
      </c>
      <c r="I617" s="3">
        <v>0</v>
      </c>
      <c r="J617" s="3">
        <v>0</v>
      </c>
      <c r="K617" s="3">
        <v>28.8</v>
      </c>
      <c r="L617" s="3">
        <v>0</v>
      </c>
      <c r="M617" s="3">
        <v>0</v>
      </c>
      <c r="N617" s="3">
        <v>0</v>
      </c>
      <c r="O617" s="3">
        <v>3.7440000000000002</v>
      </c>
      <c r="P617" s="3">
        <v>32.544000000000004</v>
      </c>
      <c r="R617">
        <v>3</v>
      </c>
    </row>
    <row r="618" spans="1:18" x14ac:dyDescent="0.25">
      <c r="A618" t="s">
        <v>1777</v>
      </c>
      <c r="B618" s="89" t="s">
        <v>2003</v>
      </c>
      <c r="C618" t="s">
        <v>1</v>
      </c>
      <c r="D618" t="s">
        <v>0</v>
      </c>
      <c r="E618">
        <v>16205</v>
      </c>
      <c r="F618" t="s">
        <v>1553</v>
      </c>
      <c r="G618" t="s">
        <v>1554</v>
      </c>
      <c r="H618" s="3">
        <v>0</v>
      </c>
      <c r="I618" s="3">
        <v>0</v>
      </c>
      <c r="J618" s="3">
        <v>0</v>
      </c>
      <c r="K618" s="3">
        <v>279.87</v>
      </c>
      <c r="L618" s="3">
        <v>0</v>
      </c>
      <c r="M618" s="3">
        <v>0</v>
      </c>
      <c r="N618" s="3">
        <v>0</v>
      </c>
      <c r="O618" s="3">
        <v>36.383099999999999</v>
      </c>
      <c r="P618" s="3">
        <v>316.25310000000002</v>
      </c>
      <c r="R618">
        <v>3</v>
      </c>
    </row>
    <row r="619" spans="1:18" x14ac:dyDescent="0.25">
      <c r="A619" t="s">
        <v>1571</v>
      </c>
      <c r="B619" t="s">
        <v>1736</v>
      </c>
      <c r="C619" t="s">
        <v>1</v>
      </c>
      <c r="D619" t="s">
        <v>0</v>
      </c>
      <c r="E619">
        <v>4536</v>
      </c>
      <c r="F619" t="s">
        <v>438</v>
      </c>
      <c r="G619" t="s">
        <v>439</v>
      </c>
      <c r="H619" s="3">
        <v>0</v>
      </c>
      <c r="I619" s="3">
        <v>0</v>
      </c>
      <c r="J619" s="3">
        <v>0</v>
      </c>
      <c r="K619" s="3">
        <v>83.25</v>
      </c>
      <c r="L619" s="3">
        <v>0</v>
      </c>
      <c r="M619" s="3">
        <v>0</v>
      </c>
      <c r="N619" s="3">
        <v>0</v>
      </c>
      <c r="O619" s="3">
        <v>10.8225</v>
      </c>
      <c r="P619" s="3">
        <v>94.072500000000005</v>
      </c>
      <c r="R619">
        <v>3</v>
      </c>
    </row>
    <row r="620" spans="1:18" x14ac:dyDescent="0.25">
      <c r="A620" t="s">
        <v>1571</v>
      </c>
      <c r="B620" t="s">
        <v>1736</v>
      </c>
      <c r="C620" t="s">
        <v>1</v>
      </c>
      <c r="D620" t="s">
        <v>0</v>
      </c>
      <c r="E620">
        <v>4537</v>
      </c>
      <c r="F620" t="s">
        <v>438</v>
      </c>
      <c r="G620" t="s">
        <v>439</v>
      </c>
      <c r="H620" s="3">
        <v>0</v>
      </c>
      <c r="I620" s="3">
        <v>0</v>
      </c>
      <c r="J620" s="3">
        <v>0</v>
      </c>
      <c r="K620" s="3">
        <v>105.75</v>
      </c>
      <c r="L620" s="3">
        <v>0</v>
      </c>
      <c r="M620" s="3">
        <v>0</v>
      </c>
      <c r="N620" s="3">
        <v>0</v>
      </c>
      <c r="O620" s="3">
        <v>13.7475</v>
      </c>
      <c r="P620" s="3">
        <v>119.4975</v>
      </c>
      <c r="R620">
        <v>3</v>
      </c>
    </row>
    <row r="621" spans="1:18" x14ac:dyDescent="0.25">
      <c r="A621" t="s">
        <v>1571</v>
      </c>
      <c r="B621" t="s">
        <v>1736</v>
      </c>
      <c r="C621" t="s">
        <v>1</v>
      </c>
      <c r="D621" t="s">
        <v>0</v>
      </c>
      <c r="E621">
        <v>115</v>
      </c>
      <c r="F621" t="s">
        <v>407</v>
      </c>
      <c r="G621" t="s">
        <v>408</v>
      </c>
      <c r="H621" s="3">
        <v>0</v>
      </c>
      <c r="I621" s="3">
        <v>0</v>
      </c>
      <c r="J621" s="3">
        <v>0</v>
      </c>
      <c r="K621" s="3">
        <v>22.52</v>
      </c>
      <c r="L621" s="3">
        <v>0</v>
      </c>
      <c r="M621" s="3">
        <v>0</v>
      </c>
      <c r="N621" s="3">
        <v>0</v>
      </c>
      <c r="O621" s="3">
        <v>2.9276</v>
      </c>
      <c r="P621" s="3">
        <v>25.447600000000001</v>
      </c>
      <c r="R621">
        <v>3</v>
      </c>
    </row>
    <row r="622" spans="1:18" x14ac:dyDescent="0.25">
      <c r="A622" t="s">
        <v>1571</v>
      </c>
      <c r="B622" t="s">
        <v>1733</v>
      </c>
      <c r="C622" t="s">
        <v>1</v>
      </c>
      <c r="D622" t="s">
        <v>0</v>
      </c>
      <c r="E622">
        <v>394350</v>
      </c>
      <c r="F622" t="s">
        <v>414</v>
      </c>
      <c r="G622" t="s">
        <v>415</v>
      </c>
      <c r="H622" s="3">
        <v>0</v>
      </c>
      <c r="I622" s="3">
        <v>0</v>
      </c>
      <c r="J622" s="3">
        <v>0</v>
      </c>
      <c r="K622" s="3">
        <v>62.75</v>
      </c>
      <c r="L622" s="3">
        <v>0</v>
      </c>
      <c r="M622" s="3">
        <v>0</v>
      </c>
      <c r="N622" s="3">
        <v>0</v>
      </c>
      <c r="O622" s="3">
        <v>8.1575000000000006</v>
      </c>
      <c r="P622" s="3">
        <v>70.907499999999999</v>
      </c>
      <c r="R622">
        <v>3</v>
      </c>
    </row>
    <row r="623" spans="1:18" x14ac:dyDescent="0.25">
      <c r="A623" t="s">
        <v>1571</v>
      </c>
      <c r="B623" t="s">
        <v>1733</v>
      </c>
      <c r="C623" t="s">
        <v>1</v>
      </c>
      <c r="D623" t="s">
        <v>0</v>
      </c>
      <c r="E623">
        <v>545328</v>
      </c>
      <c r="F623" t="s">
        <v>414</v>
      </c>
      <c r="G623" t="s">
        <v>415</v>
      </c>
      <c r="H623" s="3">
        <v>0</v>
      </c>
      <c r="I623" s="3">
        <v>0</v>
      </c>
      <c r="J623" s="3">
        <v>0</v>
      </c>
      <c r="K623" s="3">
        <v>292.04000000000002</v>
      </c>
      <c r="L623" s="3">
        <v>0</v>
      </c>
      <c r="M623" s="3">
        <v>0</v>
      </c>
      <c r="N623" s="3">
        <v>0</v>
      </c>
      <c r="O623" s="3">
        <v>37.965200000000003</v>
      </c>
      <c r="P623" s="3">
        <v>330.0052</v>
      </c>
      <c r="R623">
        <v>3</v>
      </c>
    </row>
    <row r="624" spans="1:18" x14ac:dyDescent="0.25">
      <c r="A624" t="s">
        <v>1571</v>
      </c>
      <c r="B624" t="s">
        <v>1755</v>
      </c>
      <c r="C624" t="s">
        <v>1</v>
      </c>
      <c r="D624" t="s">
        <v>0</v>
      </c>
      <c r="E624">
        <v>268</v>
      </c>
      <c r="F624" t="s">
        <v>468</v>
      </c>
      <c r="G624" t="s">
        <v>469</v>
      </c>
      <c r="H624" s="3">
        <v>0</v>
      </c>
      <c r="I624" s="3">
        <v>0</v>
      </c>
      <c r="J624" s="3">
        <v>0</v>
      </c>
      <c r="K624" s="3">
        <v>225</v>
      </c>
      <c r="L624" s="3">
        <v>0</v>
      </c>
      <c r="M624" s="3">
        <v>0</v>
      </c>
      <c r="N624" s="3">
        <v>0</v>
      </c>
      <c r="O624" s="3">
        <v>29.25</v>
      </c>
      <c r="P624" s="3">
        <v>254.25</v>
      </c>
      <c r="R624">
        <v>3</v>
      </c>
    </row>
    <row r="625" spans="1:18" x14ac:dyDescent="0.25">
      <c r="A625" t="s">
        <v>1571</v>
      </c>
      <c r="B625" t="s">
        <v>1755</v>
      </c>
      <c r="C625" t="s">
        <v>1</v>
      </c>
      <c r="D625" t="s">
        <v>0</v>
      </c>
      <c r="E625">
        <v>21868</v>
      </c>
      <c r="F625" t="s">
        <v>419</v>
      </c>
      <c r="G625" t="s">
        <v>420</v>
      </c>
      <c r="H625" s="3">
        <v>0</v>
      </c>
      <c r="I625" s="3">
        <v>0</v>
      </c>
      <c r="J625" s="3">
        <v>0</v>
      </c>
      <c r="K625" s="3">
        <v>19.95</v>
      </c>
      <c r="L625" s="3">
        <v>0</v>
      </c>
      <c r="M625" s="3">
        <v>0</v>
      </c>
      <c r="N625" s="3">
        <v>0</v>
      </c>
      <c r="O625" s="3">
        <v>2.5935000000000001</v>
      </c>
      <c r="P625" s="3">
        <v>22.543499999999998</v>
      </c>
      <c r="R625">
        <v>3</v>
      </c>
    </row>
    <row r="626" spans="1:18" x14ac:dyDescent="0.25">
      <c r="A626" t="s">
        <v>1571</v>
      </c>
      <c r="B626" t="s">
        <v>1755</v>
      </c>
      <c r="C626" t="s">
        <v>1</v>
      </c>
      <c r="D626" t="s">
        <v>0</v>
      </c>
      <c r="E626">
        <v>576634</v>
      </c>
      <c r="F626" t="s">
        <v>409</v>
      </c>
      <c r="G626" t="s">
        <v>410</v>
      </c>
      <c r="H626" s="3">
        <v>0</v>
      </c>
      <c r="I626" s="3">
        <v>0</v>
      </c>
      <c r="J626" s="3">
        <v>0</v>
      </c>
      <c r="K626" s="3">
        <v>90</v>
      </c>
      <c r="L626" s="3">
        <v>0</v>
      </c>
      <c r="M626" s="3">
        <v>0</v>
      </c>
      <c r="N626" s="3">
        <v>0</v>
      </c>
      <c r="O626" s="3">
        <v>11.700000000000001</v>
      </c>
      <c r="P626" s="3">
        <v>101.7</v>
      </c>
      <c r="R626">
        <v>3</v>
      </c>
    </row>
    <row r="627" spans="1:18" x14ac:dyDescent="0.25">
      <c r="A627" t="s">
        <v>1571</v>
      </c>
      <c r="B627" t="s">
        <v>1754</v>
      </c>
      <c r="C627" t="s">
        <v>1</v>
      </c>
      <c r="D627" t="s">
        <v>0</v>
      </c>
      <c r="E627">
        <v>375</v>
      </c>
      <c r="F627" t="s">
        <v>1302</v>
      </c>
      <c r="G627" t="s">
        <v>1303</v>
      </c>
      <c r="H627" s="3">
        <v>0</v>
      </c>
      <c r="I627" s="3">
        <v>0</v>
      </c>
      <c r="J627" s="3">
        <v>0</v>
      </c>
      <c r="K627" s="3">
        <v>12.64</v>
      </c>
      <c r="L627" s="3">
        <v>0</v>
      </c>
      <c r="M627" s="3">
        <v>0</v>
      </c>
      <c r="N627" s="3">
        <v>0</v>
      </c>
      <c r="O627" s="3">
        <v>1.6432000000000002</v>
      </c>
      <c r="P627" s="3">
        <v>14.283200000000001</v>
      </c>
      <c r="R627">
        <v>3</v>
      </c>
    </row>
    <row r="628" spans="1:18" x14ac:dyDescent="0.25">
      <c r="A628" t="s">
        <v>1571</v>
      </c>
      <c r="B628" t="s">
        <v>1754</v>
      </c>
      <c r="C628" t="s">
        <v>1</v>
      </c>
      <c r="D628" t="s">
        <v>0</v>
      </c>
      <c r="E628">
        <v>1076</v>
      </c>
      <c r="F628" t="s">
        <v>405</v>
      </c>
      <c r="G628" t="s">
        <v>406</v>
      </c>
      <c r="H628" s="3">
        <v>0</v>
      </c>
      <c r="I628" s="3">
        <v>0</v>
      </c>
      <c r="J628" s="3">
        <v>0</v>
      </c>
      <c r="K628" s="3">
        <v>11.33</v>
      </c>
      <c r="L628" s="3">
        <v>0</v>
      </c>
      <c r="M628" s="3">
        <v>0</v>
      </c>
      <c r="N628" s="3">
        <v>0</v>
      </c>
      <c r="O628" s="3">
        <v>1.4729000000000001</v>
      </c>
      <c r="P628" s="3">
        <v>12.802900000000001</v>
      </c>
      <c r="R628">
        <v>3</v>
      </c>
    </row>
    <row r="629" spans="1:18" x14ac:dyDescent="0.25">
      <c r="A629" t="s">
        <v>1571</v>
      </c>
      <c r="B629" t="s">
        <v>1754</v>
      </c>
      <c r="C629" t="s">
        <v>1</v>
      </c>
      <c r="D629" t="s">
        <v>0</v>
      </c>
      <c r="E629">
        <v>21790</v>
      </c>
      <c r="F629" t="s">
        <v>419</v>
      </c>
      <c r="G629" t="s">
        <v>420</v>
      </c>
      <c r="H629" s="3">
        <v>0</v>
      </c>
      <c r="I629" s="3">
        <v>0</v>
      </c>
      <c r="J629" s="3">
        <v>0</v>
      </c>
      <c r="K629" s="3">
        <v>32.4</v>
      </c>
      <c r="L629" s="3">
        <v>0</v>
      </c>
      <c r="M629" s="3">
        <v>0</v>
      </c>
      <c r="N629" s="3">
        <v>0</v>
      </c>
      <c r="O629" s="3">
        <v>4.2119999999999997</v>
      </c>
      <c r="P629" s="3">
        <v>36.611999999999995</v>
      </c>
      <c r="R629">
        <v>3</v>
      </c>
    </row>
    <row r="630" spans="1:18" x14ac:dyDescent="0.25">
      <c r="A630" t="s">
        <v>1571</v>
      </c>
      <c r="B630" t="s">
        <v>1754</v>
      </c>
      <c r="C630" t="s">
        <v>1</v>
      </c>
      <c r="D630" t="s">
        <v>0</v>
      </c>
      <c r="E630">
        <v>9789</v>
      </c>
      <c r="F630" t="s">
        <v>416</v>
      </c>
      <c r="G630" t="s">
        <v>417</v>
      </c>
      <c r="H630" s="3">
        <v>0</v>
      </c>
      <c r="I630" s="3">
        <v>0</v>
      </c>
      <c r="J630" s="3">
        <v>0</v>
      </c>
      <c r="K630" s="3">
        <v>84.65</v>
      </c>
      <c r="L630" s="3">
        <v>0</v>
      </c>
      <c r="M630" s="3">
        <v>0</v>
      </c>
      <c r="N630" s="3">
        <v>0</v>
      </c>
      <c r="O630" s="3">
        <v>11.004500000000002</v>
      </c>
      <c r="P630" s="3">
        <v>95.654500000000013</v>
      </c>
      <c r="R630">
        <v>3</v>
      </c>
    </row>
    <row r="631" spans="1:18" x14ac:dyDescent="0.25">
      <c r="A631" t="s">
        <v>1571</v>
      </c>
      <c r="B631" t="s">
        <v>1754</v>
      </c>
      <c r="C631" t="s">
        <v>1</v>
      </c>
      <c r="D631" t="s">
        <v>0</v>
      </c>
      <c r="E631">
        <v>9788</v>
      </c>
      <c r="F631" t="s">
        <v>416</v>
      </c>
      <c r="G631" t="s">
        <v>417</v>
      </c>
      <c r="H631" s="3">
        <v>0</v>
      </c>
      <c r="I631" s="3">
        <v>0</v>
      </c>
      <c r="J631" s="3">
        <v>0</v>
      </c>
      <c r="K631" s="3">
        <v>68.59</v>
      </c>
      <c r="L631" s="3">
        <v>0</v>
      </c>
      <c r="M631" s="3">
        <v>0</v>
      </c>
      <c r="N631" s="3">
        <v>0</v>
      </c>
      <c r="O631" s="3">
        <v>8.9167000000000005</v>
      </c>
      <c r="P631" s="3">
        <v>77.506700000000009</v>
      </c>
      <c r="R631">
        <v>3</v>
      </c>
    </row>
    <row r="632" spans="1:18" x14ac:dyDescent="0.25">
      <c r="A632" t="s">
        <v>1571</v>
      </c>
      <c r="B632" t="s">
        <v>1701</v>
      </c>
      <c r="C632" t="s">
        <v>1</v>
      </c>
      <c r="D632" t="s">
        <v>0</v>
      </c>
      <c r="E632">
        <v>21764</v>
      </c>
      <c r="F632" t="s">
        <v>419</v>
      </c>
      <c r="G632" t="s">
        <v>420</v>
      </c>
      <c r="H632" s="3">
        <v>0</v>
      </c>
      <c r="I632" s="3">
        <v>0</v>
      </c>
      <c r="J632" s="3">
        <v>0</v>
      </c>
      <c r="K632" s="3">
        <v>44.1</v>
      </c>
      <c r="L632" s="3">
        <v>0</v>
      </c>
      <c r="M632" s="3">
        <v>0</v>
      </c>
      <c r="N632" s="3">
        <v>0</v>
      </c>
      <c r="O632" s="3">
        <v>5.7330000000000005</v>
      </c>
      <c r="P632" s="3">
        <v>49.832999999999998</v>
      </c>
      <c r="R632">
        <v>3</v>
      </c>
    </row>
    <row r="633" spans="1:18" x14ac:dyDescent="0.25">
      <c r="A633" t="s">
        <v>1571</v>
      </c>
      <c r="B633" t="s">
        <v>1701</v>
      </c>
      <c r="C633" t="s">
        <v>1</v>
      </c>
      <c r="D633" t="s">
        <v>0</v>
      </c>
      <c r="E633">
        <v>6643</v>
      </c>
      <c r="F633" t="s">
        <v>1752</v>
      </c>
      <c r="G633" t="s">
        <v>1753</v>
      </c>
      <c r="H633" s="3">
        <v>0.9</v>
      </c>
      <c r="I633" s="3">
        <v>0</v>
      </c>
      <c r="J633" s="3">
        <v>0</v>
      </c>
      <c r="K633" s="3">
        <v>16.899999999999999</v>
      </c>
      <c r="L633" s="3">
        <v>0</v>
      </c>
      <c r="M633" s="3">
        <v>0</v>
      </c>
      <c r="N633" s="3">
        <v>0</v>
      </c>
      <c r="O633" s="3">
        <v>2.1970000000000001</v>
      </c>
      <c r="P633" s="3">
        <v>19.996999999999996</v>
      </c>
      <c r="R633">
        <v>3</v>
      </c>
    </row>
    <row r="634" spans="1:18" x14ac:dyDescent="0.25">
      <c r="A634" t="s">
        <v>1571</v>
      </c>
      <c r="B634" t="s">
        <v>1701</v>
      </c>
      <c r="C634" t="s">
        <v>1</v>
      </c>
      <c r="D634" t="s">
        <v>0</v>
      </c>
      <c r="E634">
        <v>545287</v>
      </c>
      <c r="F634" t="s">
        <v>414</v>
      </c>
      <c r="G634" t="s">
        <v>415</v>
      </c>
      <c r="H634" s="3">
        <v>0</v>
      </c>
      <c r="I634" s="3">
        <v>0</v>
      </c>
      <c r="J634" s="3">
        <v>0</v>
      </c>
      <c r="K634" s="3">
        <v>233.63</v>
      </c>
      <c r="L634" s="3">
        <v>0</v>
      </c>
      <c r="M634" s="3">
        <v>0</v>
      </c>
      <c r="N634" s="3">
        <v>0</v>
      </c>
      <c r="O634" s="3">
        <v>30.3719</v>
      </c>
      <c r="P634" s="3">
        <v>264.00189999999998</v>
      </c>
      <c r="R634">
        <v>3</v>
      </c>
    </row>
    <row r="635" spans="1:18" x14ac:dyDescent="0.25">
      <c r="A635" t="s">
        <v>1571</v>
      </c>
      <c r="B635" t="s">
        <v>1751</v>
      </c>
      <c r="C635" t="s">
        <v>1</v>
      </c>
      <c r="D635" t="s">
        <v>0</v>
      </c>
      <c r="E635">
        <v>3015</v>
      </c>
      <c r="F635" t="s">
        <v>412</v>
      </c>
      <c r="G635" t="s">
        <v>413</v>
      </c>
      <c r="H635" s="3">
        <v>0</v>
      </c>
      <c r="I635" s="3">
        <v>0</v>
      </c>
      <c r="J635" s="3">
        <v>0</v>
      </c>
      <c r="K635" s="3">
        <v>175.09</v>
      </c>
      <c r="L635" s="3">
        <v>0</v>
      </c>
      <c r="M635" s="3">
        <v>0</v>
      </c>
      <c r="N635" s="3">
        <v>0</v>
      </c>
      <c r="O635" s="3">
        <v>22.761700000000001</v>
      </c>
      <c r="P635" s="3">
        <v>197.85169999999999</v>
      </c>
      <c r="R635">
        <v>3</v>
      </c>
    </row>
    <row r="636" spans="1:18" x14ac:dyDescent="0.25">
      <c r="A636" t="s">
        <v>1571</v>
      </c>
      <c r="B636" t="s">
        <v>1751</v>
      </c>
      <c r="C636" t="s">
        <v>1</v>
      </c>
      <c r="D636" t="s">
        <v>0</v>
      </c>
      <c r="E636">
        <v>5078</v>
      </c>
      <c r="F636" t="s">
        <v>436</v>
      </c>
      <c r="G636" t="s">
        <v>437</v>
      </c>
      <c r="H636" s="3">
        <v>0</v>
      </c>
      <c r="I636" s="3">
        <v>0</v>
      </c>
      <c r="J636" s="3">
        <v>0</v>
      </c>
      <c r="K636" s="3">
        <v>31</v>
      </c>
      <c r="L636" s="3">
        <v>0</v>
      </c>
      <c r="M636" s="3">
        <v>0</v>
      </c>
      <c r="N636" s="3">
        <v>0</v>
      </c>
      <c r="O636" s="3">
        <v>4.03</v>
      </c>
      <c r="P636" s="3">
        <v>35.03</v>
      </c>
      <c r="R636">
        <v>3</v>
      </c>
    </row>
    <row r="637" spans="1:18" x14ac:dyDescent="0.25">
      <c r="A637" t="s">
        <v>1571</v>
      </c>
      <c r="B637" t="s">
        <v>1751</v>
      </c>
      <c r="C637" t="s">
        <v>1</v>
      </c>
      <c r="D637" t="s">
        <v>0</v>
      </c>
      <c r="E637">
        <v>3013</v>
      </c>
      <c r="F637" t="s">
        <v>412</v>
      </c>
      <c r="G637" t="s">
        <v>413</v>
      </c>
      <c r="H637" s="3">
        <v>0</v>
      </c>
      <c r="I637" s="3">
        <v>0</v>
      </c>
      <c r="J637" s="3">
        <v>0</v>
      </c>
      <c r="K637" s="3">
        <v>38.270000000000003</v>
      </c>
      <c r="L637" s="3">
        <v>0</v>
      </c>
      <c r="M637" s="3">
        <v>0</v>
      </c>
      <c r="N637" s="3">
        <v>0</v>
      </c>
      <c r="O637" s="3">
        <v>4.9751000000000003</v>
      </c>
      <c r="P637" s="3">
        <v>43.245100000000001</v>
      </c>
      <c r="R637">
        <v>3</v>
      </c>
    </row>
    <row r="638" spans="1:18" x14ac:dyDescent="0.25">
      <c r="A638" t="s">
        <v>1571</v>
      </c>
      <c r="B638" t="s">
        <v>1751</v>
      </c>
      <c r="C638" t="s">
        <v>1</v>
      </c>
      <c r="D638" t="s">
        <v>0</v>
      </c>
      <c r="E638">
        <v>944</v>
      </c>
      <c r="F638" t="s">
        <v>421</v>
      </c>
      <c r="G638" t="s">
        <v>422</v>
      </c>
      <c r="H638" s="3">
        <v>0</v>
      </c>
      <c r="I638" s="3">
        <v>0</v>
      </c>
      <c r="J638" s="3">
        <v>0</v>
      </c>
      <c r="K638" s="3">
        <v>4.43</v>
      </c>
      <c r="L638" s="3">
        <v>0</v>
      </c>
      <c r="M638" s="3">
        <v>0</v>
      </c>
      <c r="N638" s="3">
        <v>0</v>
      </c>
      <c r="O638" s="3">
        <v>0.57589999999999997</v>
      </c>
      <c r="P638" s="3">
        <v>5.0058999999999996</v>
      </c>
      <c r="R638">
        <v>3</v>
      </c>
    </row>
    <row r="639" spans="1:18" x14ac:dyDescent="0.25">
      <c r="A639" t="s">
        <v>1571</v>
      </c>
      <c r="B639" t="s">
        <v>1751</v>
      </c>
      <c r="C639" t="s">
        <v>1</v>
      </c>
      <c r="D639" t="s">
        <v>0</v>
      </c>
      <c r="E639">
        <v>5083</v>
      </c>
      <c r="F639" t="s">
        <v>436</v>
      </c>
      <c r="G639" t="s">
        <v>437</v>
      </c>
      <c r="H639" s="3">
        <v>0</v>
      </c>
      <c r="I639" s="3">
        <v>0</v>
      </c>
      <c r="J639" s="3">
        <v>0</v>
      </c>
      <c r="K639" s="3">
        <v>55</v>
      </c>
      <c r="L639" s="3">
        <v>0</v>
      </c>
      <c r="M639" s="3">
        <v>0</v>
      </c>
      <c r="N639" s="3">
        <v>0</v>
      </c>
      <c r="O639" s="3">
        <v>7.15</v>
      </c>
      <c r="P639" s="3">
        <v>62.15</v>
      </c>
      <c r="R639">
        <v>3</v>
      </c>
    </row>
    <row r="640" spans="1:18" x14ac:dyDescent="0.25">
      <c r="A640" t="s">
        <v>1571</v>
      </c>
      <c r="B640" t="s">
        <v>1689</v>
      </c>
      <c r="C640" t="s">
        <v>1</v>
      </c>
      <c r="D640" t="s">
        <v>0</v>
      </c>
      <c r="E640">
        <v>2223</v>
      </c>
      <c r="F640" t="s">
        <v>125</v>
      </c>
      <c r="G640" t="s">
        <v>897</v>
      </c>
      <c r="H640" s="3">
        <v>0</v>
      </c>
      <c r="I640" s="3">
        <v>0</v>
      </c>
      <c r="J640" s="3">
        <v>0</v>
      </c>
      <c r="K640" s="3">
        <v>181.5</v>
      </c>
      <c r="L640" s="3">
        <v>0</v>
      </c>
      <c r="M640" s="3">
        <v>0</v>
      </c>
      <c r="N640" s="3">
        <v>0</v>
      </c>
      <c r="O640" s="3">
        <v>23.595000000000002</v>
      </c>
      <c r="P640" s="3">
        <v>205.095</v>
      </c>
      <c r="R640">
        <v>3</v>
      </c>
    </row>
    <row r="641" spans="1:18" x14ac:dyDescent="0.25">
      <c r="A641" t="s">
        <v>1571</v>
      </c>
      <c r="B641" t="s">
        <v>1689</v>
      </c>
      <c r="C641" t="s">
        <v>1</v>
      </c>
      <c r="D641" t="s">
        <v>0</v>
      </c>
      <c r="E641">
        <v>21684</v>
      </c>
      <c r="F641" t="s">
        <v>419</v>
      </c>
      <c r="G641" t="s">
        <v>420</v>
      </c>
      <c r="H641" s="3">
        <v>0</v>
      </c>
      <c r="I641" s="3">
        <v>0</v>
      </c>
      <c r="J641" s="3">
        <v>0</v>
      </c>
      <c r="K641" s="3">
        <v>27.3</v>
      </c>
      <c r="L641" s="3">
        <v>0</v>
      </c>
      <c r="M641" s="3">
        <v>0</v>
      </c>
      <c r="N641" s="3">
        <v>0</v>
      </c>
      <c r="O641" s="3">
        <v>3.5490000000000004</v>
      </c>
      <c r="P641" s="3">
        <v>30.849</v>
      </c>
      <c r="R641">
        <v>3</v>
      </c>
    </row>
    <row r="642" spans="1:18" x14ac:dyDescent="0.25">
      <c r="A642" t="s">
        <v>1571</v>
      </c>
      <c r="B642" t="s">
        <v>1750</v>
      </c>
      <c r="C642" t="s">
        <v>1</v>
      </c>
      <c r="D642" t="s">
        <v>0</v>
      </c>
      <c r="E642">
        <v>12630</v>
      </c>
      <c r="F642" t="s">
        <v>403</v>
      </c>
      <c r="G642" t="s">
        <v>404</v>
      </c>
      <c r="H642" s="3">
        <v>0</v>
      </c>
      <c r="I642" s="3">
        <v>0</v>
      </c>
      <c r="J642" s="3">
        <v>0</v>
      </c>
      <c r="K642" s="3">
        <v>103.35</v>
      </c>
      <c r="L642" s="3">
        <v>0</v>
      </c>
      <c r="M642" s="3">
        <v>0</v>
      </c>
      <c r="N642" s="3">
        <v>0</v>
      </c>
      <c r="O642" s="3">
        <v>13.435499999999999</v>
      </c>
      <c r="P642" s="3">
        <v>116.7855</v>
      </c>
      <c r="R642">
        <v>3</v>
      </c>
    </row>
    <row r="643" spans="1:18" x14ac:dyDescent="0.25">
      <c r="A643" t="s">
        <v>1571</v>
      </c>
      <c r="B643" t="s">
        <v>1750</v>
      </c>
      <c r="C643" t="s">
        <v>1</v>
      </c>
      <c r="D643" t="s">
        <v>0</v>
      </c>
      <c r="E643">
        <v>1111</v>
      </c>
      <c r="F643" t="s">
        <v>405</v>
      </c>
      <c r="G643" t="s">
        <v>406</v>
      </c>
      <c r="H643" s="3">
        <v>0</v>
      </c>
      <c r="I643" s="3">
        <v>0</v>
      </c>
      <c r="J643" s="3">
        <v>0</v>
      </c>
      <c r="K643" s="3">
        <v>16.989999999999998</v>
      </c>
      <c r="L643" s="3">
        <v>0</v>
      </c>
      <c r="M643" s="3">
        <v>0</v>
      </c>
      <c r="N643" s="3">
        <v>0</v>
      </c>
      <c r="O643" s="3">
        <v>2.2086999999999999</v>
      </c>
      <c r="P643" s="3">
        <v>19.198699999999999</v>
      </c>
      <c r="R643">
        <v>3</v>
      </c>
    </row>
    <row r="644" spans="1:18" x14ac:dyDescent="0.25">
      <c r="A644" t="s">
        <v>1571</v>
      </c>
      <c r="B644" t="s">
        <v>1679</v>
      </c>
      <c r="C644" t="s">
        <v>1</v>
      </c>
      <c r="D644" t="s">
        <v>0</v>
      </c>
      <c r="E644">
        <v>213</v>
      </c>
      <c r="F644" t="s">
        <v>1302</v>
      </c>
      <c r="G644" t="s">
        <v>1303</v>
      </c>
      <c r="H644" s="3">
        <v>0</v>
      </c>
      <c r="I644" s="3">
        <v>0</v>
      </c>
      <c r="J644" s="3">
        <v>0</v>
      </c>
      <c r="K644" s="3">
        <v>12.63</v>
      </c>
      <c r="L644" s="3">
        <v>0</v>
      </c>
      <c r="M644" s="3">
        <v>0</v>
      </c>
      <c r="N644" s="3">
        <v>0</v>
      </c>
      <c r="O644" s="3">
        <v>1.6419000000000001</v>
      </c>
      <c r="P644" s="3">
        <v>14.2719</v>
      </c>
      <c r="R644">
        <v>3</v>
      </c>
    </row>
    <row r="645" spans="1:18" x14ac:dyDescent="0.25">
      <c r="A645" t="s">
        <v>1571</v>
      </c>
      <c r="B645" t="s">
        <v>1750</v>
      </c>
      <c r="C645" t="s">
        <v>1</v>
      </c>
      <c r="D645" t="s">
        <v>0</v>
      </c>
      <c r="E645">
        <v>939</v>
      </c>
      <c r="F645" t="s">
        <v>421</v>
      </c>
      <c r="G645" t="s">
        <v>422</v>
      </c>
      <c r="H645" s="3">
        <v>0</v>
      </c>
      <c r="I645" s="3">
        <v>0</v>
      </c>
      <c r="J645" s="3">
        <v>0</v>
      </c>
      <c r="K645" s="3">
        <v>13.27</v>
      </c>
      <c r="L645" s="3">
        <v>0</v>
      </c>
      <c r="M645" s="3">
        <v>0</v>
      </c>
      <c r="N645" s="3">
        <v>0</v>
      </c>
      <c r="O645" s="3">
        <v>1.7251000000000001</v>
      </c>
      <c r="P645" s="3">
        <v>14.995099999999999</v>
      </c>
      <c r="R645">
        <v>3</v>
      </c>
    </row>
    <row r="646" spans="1:18" x14ac:dyDescent="0.25">
      <c r="A646" t="s">
        <v>1571</v>
      </c>
      <c r="B646" t="s">
        <v>1679</v>
      </c>
      <c r="C646" t="s">
        <v>1</v>
      </c>
      <c r="D646" t="s">
        <v>0</v>
      </c>
      <c r="E646">
        <v>5697</v>
      </c>
      <c r="F646" t="s">
        <v>446</v>
      </c>
      <c r="G646" t="s">
        <v>447</v>
      </c>
      <c r="H646" s="3">
        <v>0</v>
      </c>
      <c r="I646" s="3">
        <v>0</v>
      </c>
      <c r="J646" s="3">
        <v>0</v>
      </c>
      <c r="K646" s="3">
        <v>15.4</v>
      </c>
      <c r="L646" s="3">
        <v>0</v>
      </c>
      <c r="M646" s="3">
        <v>0</v>
      </c>
      <c r="N646" s="3">
        <v>0</v>
      </c>
      <c r="O646" s="3">
        <v>2.0020000000000002</v>
      </c>
      <c r="P646" s="3">
        <v>17.402000000000001</v>
      </c>
      <c r="R646">
        <v>3</v>
      </c>
    </row>
    <row r="647" spans="1:18" x14ac:dyDescent="0.25">
      <c r="A647" t="s">
        <v>1571</v>
      </c>
      <c r="B647" t="s">
        <v>1748</v>
      </c>
      <c r="C647" t="s">
        <v>1</v>
      </c>
      <c r="D647" t="s">
        <v>0</v>
      </c>
      <c r="E647">
        <v>176093</v>
      </c>
      <c r="F647" t="s">
        <v>429</v>
      </c>
      <c r="G647" t="s">
        <v>430</v>
      </c>
      <c r="H647" s="3">
        <v>0</v>
      </c>
      <c r="I647" s="3">
        <v>0</v>
      </c>
      <c r="J647" s="3">
        <v>0</v>
      </c>
      <c r="K647" s="3">
        <v>44.9</v>
      </c>
      <c r="L647" s="3">
        <v>0</v>
      </c>
      <c r="M647" s="3">
        <v>0</v>
      </c>
      <c r="N647" s="3">
        <v>0</v>
      </c>
      <c r="O647" s="3">
        <v>5.8369999999999997</v>
      </c>
      <c r="P647" s="3">
        <v>50.736999999999995</v>
      </c>
      <c r="R647">
        <v>3</v>
      </c>
    </row>
    <row r="648" spans="1:18" x14ac:dyDescent="0.25">
      <c r="A648" t="s">
        <v>1571</v>
      </c>
      <c r="B648" t="s">
        <v>1748</v>
      </c>
      <c r="C648" t="s">
        <v>1</v>
      </c>
      <c r="D648" t="s">
        <v>0</v>
      </c>
      <c r="E648">
        <v>175711</v>
      </c>
      <c r="F648" t="s">
        <v>429</v>
      </c>
      <c r="G648" t="s">
        <v>430</v>
      </c>
      <c r="H648" s="3">
        <v>0</v>
      </c>
      <c r="I648" s="3">
        <v>0</v>
      </c>
      <c r="J648" s="3">
        <v>0</v>
      </c>
      <c r="K648" s="3">
        <v>77.290000000000006</v>
      </c>
      <c r="L648" s="3">
        <v>0</v>
      </c>
      <c r="M648" s="3">
        <v>0</v>
      </c>
      <c r="N648" s="3">
        <v>0</v>
      </c>
      <c r="O648" s="3">
        <v>10.047700000000001</v>
      </c>
      <c r="P648" s="3">
        <v>87.337700000000012</v>
      </c>
      <c r="R648">
        <v>3</v>
      </c>
    </row>
    <row r="649" spans="1:18" x14ac:dyDescent="0.25">
      <c r="A649" t="s">
        <v>1571</v>
      </c>
      <c r="B649" t="s">
        <v>1649</v>
      </c>
      <c r="C649" t="s">
        <v>1</v>
      </c>
      <c r="D649" t="s">
        <v>0</v>
      </c>
      <c r="E649">
        <v>21519</v>
      </c>
      <c r="F649" t="s">
        <v>419</v>
      </c>
      <c r="G649" t="s">
        <v>420</v>
      </c>
      <c r="H649" s="3">
        <v>0</v>
      </c>
      <c r="I649" s="3">
        <v>0</v>
      </c>
      <c r="J649" s="3">
        <v>0</v>
      </c>
      <c r="K649" s="3">
        <v>32.5</v>
      </c>
      <c r="L649" s="3">
        <v>0</v>
      </c>
      <c r="M649" s="3">
        <v>0</v>
      </c>
      <c r="N649" s="3">
        <v>0</v>
      </c>
      <c r="O649" s="3">
        <v>4.2250000000000005</v>
      </c>
      <c r="P649" s="3">
        <v>36.725000000000001</v>
      </c>
      <c r="R649">
        <v>3</v>
      </c>
    </row>
    <row r="650" spans="1:18" x14ac:dyDescent="0.25">
      <c r="A650" t="s">
        <v>1571</v>
      </c>
      <c r="B650" t="s">
        <v>1749</v>
      </c>
      <c r="C650" t="s">
        <v>1</v>
      </c>
      <c r="D650" t="s">
        <v>0</v>
      </c>
      <c r="E650">
        <v>2000</v>
      </c>
      <c r="F650" t="s">
        <v>454</v>
      </c>
      <c r="G650" t="s">
        <v>456</v>
      </c>
      <c r="H650" s="3">
        <v>0</v>
      </c>
      <c r="I650" s="3">
        <v>0</v>
      </c>
      <c r="J650" s="3">
        <v>0</v>
      </c>
      <c r="K650" s="3">
        <v>81.62</v>
      </c>
      <c r="L650" s="3">
        <v>0</v>
      </c>
      <c r="M650" s="3">
        <v>0</v>
      </c>
      <c r="N650" s="3">
        <v>0</v>
      </c>
      <c r="O650" s="3">
        <v>10.610600000000002</v>
      </c>
      <c r="P650" s="3">
        <v>92.23060000000001</v>
      </c>
      <c r="R650">
        <v>3</v>
      </c>
    </row>
    <row r="651" spans="1:18" x14ac:dyDescent="0.25">
      <c r="A651" t="s">
        <v>1571</v>
      </c>
      <c r="B651" t="s">
        <v>1748</v>
      </c>
      <c r="C651" t="s">
        <v>1</v>
      </c>
      <c r="D651" t="s">
        <v>0</v>
      </c>
      <c r="E651">
        <v>2225</v>
      </c>
      <c r="F651" t="s">
        <v>474</v>
      </c>
      <c r="G651" t="s">
        <v>475</v>
      </c>
      <c r="H651" s="3">
        <v>0</v>
      </c>
      <c r="I651" s="3">
        <v>0</v>
      </c>
      <c r="J651" s="3">
        <v>0</v>
      </c>
      <c r="K651" s="3">
        <v>171.9</v>
      </c>
      <c r="L651" s="3">
        <v>0</v>
      </c>
      <c r="M651" s="3">
        <v>0</v>
      </c>
      <c r="N651" s="3">
        <v>0</v>
      </c>
      <c r="O651" s="3">
        <v>22.347000000000001</v>
      </c>
      <c r="P651" s="3">
        <v>194.24700000000001</v>
      </c>
      <c r="R651">
        <v>3</v>
      </c>
    </row>
    <row r="652" spans="1:18" x14ac:dyDescent="0.25">
      <c r="A652" t="s">
        <v>1571</v>
      </c>
      <c r="B652" t="s">
        <v>1748</v>
      </c>
      <c r="C652" t="s">
        <v>1</v>
      </c>
      <c r="D652" t="s">
        <v>0</v>
      </c>
      <c r="E652">
        <v>90784</v>
      </c>
      <c r="F652" t="s">
        <v>900</v>
      </c>
      <c r="G652" t="s">
        <v>339</v>
      </c>
      <c r="H652" s="3">
        <v>0.97</v>
      </c>
      <c r="I652" s="3">
        <v>0</v>
      </c>
      <c r="J652" s="3">
        <v>0</v>
      </c>
      <c r="K652" s="3">
        <v>16.84</v>
      </c>
      <c r="L652" s="3">
        <v>0</v>
      </c>
      <c r="M652" s="3">
        <v>0</v>
      </c>
      <c r="N652" s="3">
        <v>0</v>
      </c>
      <c r="O652" s="3">
        <v>2.1892</v>
      </c>
      <c r="P652" s="3">
        <v>19.999199999999998</v>
      </c>
      <c r="R652">
        <v>3</v>
      </c>
    </row>
    <row r="653" spans="1:18" x14ac:dyDescent="0.25">
      <c r="A653" t="s">
        <v>1571</v>
      </c>
      <c r="B653" t="s">
        <v>1748</v>
      </c>
      <c r="C653" t="s">
        <v>1</v>
      </c>
      <c r="D653" t="s">
        <v>0</v>
      </c>
      <c r="E653">
        <v>450541</v>
      </c>
      <c r="F653" t="s">
        <v>414</v>
      </c>
      <c r="G653" t="s">
        <v>415</v>
      </c>
      <c r="H653" s="3">
        <v>0</v>
      </c>
      <c r="I653" s="3">
        <v>0</v>
      </c>
      <c r="J653" s="3">
        <v>0</v>
      </c>
      <c r="K653" s="3">
        <v>47.3</v>
      </c>
      <c r="L653" s="3">
        <v>0</v>
      </c>
      <c r="M653" s="3">
        <v>0</v>
      </c>
      <c r="N653" s="3">
        <v>0</v>
      </c>
      <c r="O653" s="3">
        <v>6.149</v>
      </c>
      <c r="P653" s="3">
        <v>53.448999999999998</v>
      </c>
      <c r="R653">
        <v>3</v>
      </c>
    </row>
    <row r="654" spans="1:18" x14ac:dyDescent="0.25">
      <c r="A654" t="s">
        <v>1571</v>
      </c>
      <c r="B654" t="s">
        <v>1748</v>
      </c>
      <c r="C654" t="s">
        <v>1</v>
      </c>
      <c r="D654" t="s">
        <v>0</v>
      </c>
      <c r="E654">
        <v>4944</v>
      </c>
      <c r="F654" t="s">
        <v>436</v>
      </c>
      <c r="G654" t="s">
        <v>437</v>
      </c>
      <c r="H654" s="3">
        <v>0</v>
      </c>
      <c r="I654" s="3">
        <v>0</v>
      </c>
      <c r="J654" s="3">
        <v>0</v>
      </c>
      <c r="K654" s="3">
        <v>31.2</v>
      </c>
      <c r="L654" s="3">
        <v>0</v>
      </c>
      <c r="M654" s="3">
        <v>0</v>
      </c>
      <c r="N654" s="3">
        <v>0</v>
      </c>
      <c r="O654" s="3">
        <v>4.056</v>
      </c>
      <c r="P654" s="3">
        <v>35.256</v>
      </c>
      <c r="R654">
        <v>3</v>
      </c>
    </row>
    <row r="655" spans="1:18" x14ac:dyDescent="0.25">
      <c r="A655" t="s">
        <v>1571</v>
      </c>
      <c r="B655" t="s">
        <v>1748</v>
      </c>
      <c r="C655" t="s">
        <v>1</v>
      </c>
      <c r="D655" t="s">
        <v>0</v>
      </c>
      <c r="E655">
        <v>658940</v>
      </c>
      <c r="F655" t="s">
        <v>409</v>
      </c>
      <c r="G655" t="s">
        <v>410</v>
      </c>
      <c r="H655" s="3">
        <v>0</v>
      </c>
      <c r="I655" s="3">
        <v>0</v>
      </c>
      <c r="J655" s="3">
        <v>0</v>
      </c>
      <c r="K655" s="3">
        <v>21.18</v>
      </c>
      <c r="L655" s="3">
        <v>0</v>
      </c>
      <c r="M655" s="3">
        <v>0</v>
      </c>
      <c r="N655" s="3">
        <v>0</v>
      </c>
      <c r="O655" s="3">
        <v>2.7534000000000001</v>
      </c>
      <c r="P655" s="3">
        <v>23.933399999999999</v>
      </c>
      <c r="R655">
        <v>3</v>
      </c>
    </row>
    <row r="656" spans="1:18" x14ac:dyDescent="0.25">
      <c r="A656" t="s">
        <v>1571</v>
      </c>
      <c r="B656" t="s">
        <v>1748</v>
      </c>
      <c r="C656" t="s">
        <v>1</v>
      </c>
      <c r="D656" t="s">
        <v>0</v>
      </c>
      <c r="E656">
        <v>7918</v>
      </c>
      <c r="F656" t="s">
        <v>634</v>
      </c>
      <c r="G656" t="s">
        <v>635</v>
      </c>
      <c r="H656" s="3">
        <v>0.97</v>
      </c>
      <c r="I656" s="3">
        <v>0</v>
      </c>
      <c r="J656" s="3">
        <v>0</v>
      </c>
      <c r="K656" s="3">
        <v>16.84</v>
      </c>
      <c r="L656" s="3">
        <v>0</v>
      </c>
      <c r="M656" s="3">
        <v>0</v>
      </c>
      <c r="N656" s="3">
        <v>0</v>
      </c>
      <c r="O656" s="3">
        <v>2.1892</v>
      </c>
      <c r="P656" s="3">
        <v>19.999199999999998</v>
      </c>
      <c r="R656">
        <v>3</v>
      </c>
    </row>
    <row r="657" spans="1:18" x14ac:dyDescent="0.25">
      <c r="A657" t="s">
        <v>1571</v>
      </c>
      <c r="B657" t="s">
        <v>1649</v>
      </c>
      <c r="C657" t="s">
        <v>1</v>
      </c>
      <c r="D657" t="s">
        <v>0</v>
      </c>
      <c r="E657">
        <v>2520</v>
      </c>
      <c r="F657" t="s">
        <v>431</v>
      </c>
      <c r="G657" t="s">
        <v>432</v>
      </c>
      <c r="H657" s="3">
        <v>0</v>
      </c>
      <c r="I657" s="3">
        <v>0</v>
      </c>
      <c r="J657" s="3">
        <v>0</v>
      </c>
      <c r="K657" s="3">
        <v>55.66</v>
      </c>
      <c r="L657" s="3">
        <v>0</v>
      </c>
      <c r="M657" s="3">
        <v>0</v>
      </c>
      <c r="N657" s="3">
        <v>0</v>
      </c>
      <c r="O657" s="3">
        <v>7.2358000000000002</v>
      </c>
      <c r="P657" s="3">
        <v>62.895799999999994</v>
      </c>
      <c r="R657">
        <v>3</v>
      </c>
    </row>
    <row r="658" spans="1:18" x14ac:dyDescent="0.25">
      <c r="A658" t="s">
        <v>1571</v>
      </c>
      <c r="B658" t="s">
        <v>1642</v>
      </c>
      <c r="C658" t="s">
        <v>1</v>
      </c>
      <c r="D658" t="s">
        <v>0</v>
      </c>
      <c r="E658">
        <v>90307</v>
      </c>
      <c r="F658" t="s">
        <v>900</v>
      </c>
      <c r="G658" t="s">
        <v>339</v>
      </c>
      <c r="H658" s="3">
        <v>1.93</v>
      </c>
      <c r="I658" s="3">
        <v>0</v>
      </c>
      <c r="J658" s="3">
        <v>0</v>
      </c>
      <c r="K658" s="3">
        <v>33.69</v>
      </c>
      <c r="L658" s="3">
        <v>0</v>
      </c>
      <c r="M658" s="3">
        <v>0</v>
      </c>
      <c r="N658" s="3">
        <v>0</v>
      </c>
      <c r="O658" s="3">
        <v>4.3796999999999997</v>
      </c>
      <c r="P658" s="3">
        <v>39.999699999999997</v>
      </c>
      <c r="R658">
        <v>3</v>
      </c>
    </row>
    <row r="659" spans="1:18" x14ac:dyDescent="0.25">
      <c r="A659" t="s">
        <v>1571</v>
      </c>
      <c r="B659" t="s">
        <v>1642</v>
      </c>
      <c r="C659" t="s">
        <v>1</v>
      </c>
      <c r="D659" t="s">
        <v>0</v>
      </c>
      <c r="E659">
        <v>112171</v>
      </c>
      <c r="F659" t="s">
        <v>409</v>
      </c>
      <c r="G659" t="s">
        <v>410</v>
      </c>
      <c r="H659" s="3">
        <v>0</v>
      </c>
      <c r="I659" s="3">
        <v>0</v>
      </c>
      <c r="J659" s="3">
        <v>0</v>
      </c>
      <c r="K659" s="3">
        <v>140.04</v>
      </c>
      <c r="L659" s="3">
        <v>0</v>
      </c>
      <c r="M659" s="3">
        <v>0</v>
      </c>
      <c r="N659" s="3">
        <v>0</v>
      </c>
      <c r="O659" s="3">
        <v>18.205199999999998</v>
      </c>
      <c r="P659" s="3">
        <v>158.24519999999998</v>
      </c>
      <c r="R659">
        <v>3</v>
      </c>
    </row>
    <row r="660" spans="1:18" x14ac:dyDescent="0.25">
      <c r="A660" t="s">
        <v>1571</v>
      </c>
      <c r="B660" t="s">
        <v>1620</v>
      </c>
      <c r="C660" t="s">
        <v>1</v>
      </c>
      <c r="D660" t="s">
        <v>0</v>
      </c>
      <c r="E660">
        <v>3732</v>
      </c>
      <c r="F660" t="s">
        <v>438</v>
      </c>
      <c r="G660" t="s">
        <v>439</v>
      </c>
      <c r="H660" s="3">
        <v>0</v>
      </c>
      <c r="I660" s="3">
        <v>0</v>
      </c>
      <c r="J660" s="3">
        <v>0</v>
      </c>
      <c r="K660" s="3">
        <v>99.12</v>
      </c>
      <c r="L660" s="3">
        <v>0</v>
      </c>
      <c r="M660" s="3">
        <v>0</v>
      </c>
      <c r="N660" s="3">
        <v>0</v>
      </c>
      <c r="O660" s="3">
        <v>12.8856</v>
      </c>
      <c r="P660" s="3">
        <v>112.0056</v>
      </c>
      <c r="R660">
        <v>3</v>
      </c>
    </row>
    <row r="661" spans="1:18" x14ac:dyDescent="0.25">
      <c r="A661" t="s">
        <v>1571</v>
      </c>
      <c r="B661" t="s">
        <v>1620</v>
      </c>
      <c r="C661" t="s">
        <v>1</v>
      </c>
      <c r="D661" t="s">
        <v>0</v>
      </c>
      <c r="E661">
        <v>2303</v>
      </c>
      <c r="F661" t="s">
        <v>431</v>
      </c>
      <c r="G661" t="s">
        <v>432</v>
      </c>
      <c r="H661" s="3">
        <v>0</v>
      </c>
      <c r="I661" s="3">
        <v>0</v>
      </c>
      <c r="J661" s="3">
        <v>0</v>
      </c>
      <c r="K661" s="3">
        <v>238.78</v>
      </c>
      <c r="L661" s="3">
        <v>0</v>
      </c>
      <c r="M661" s="3">
        <v>0</v>
      </c>
      <c r="N661" s="3">
        <v>0</v>
      </c>
      <c r="O661" s="3">
        <v>31.041399999999999</v>
      </c>
      <c r="P661" s="3">
        <v>269.82139999999998</v>
      </c>
      <c r="R661">
        <v>3</v>
      </c>
    </row>
    <row r="662" spans="1:18" x14ac:dyDescent="0.25">
      <c r="A662" t="s">
        <v>1571</v>
      </c>
      <c r="B662" t="s">
        <v>1620</v>
      </c>
      <c r="C662" t="s">
        <v>1</v>
      </c>
      <c r="D662" t="s">
        <v>0</v>
      </c>
      <c r="E662">
        <v>4357</v>
      </c>
      <c r="F662" t="s">
        <v>427</v>
      </c>
      <c r="G662" t="s">
        <v>428</v>
      </c>
      <c r="H662" s="3">
        <v>0</v>
      </c>
      <c r="I662" s="3">
        <v>0</v>
      </c>
      <c r="J662" s="3">
        <v>0</v>
      </c>
      <c r="K662" s="3">
        <v>91.88</v>
      </c>
      <c r="L662" s="3">
        <v>0</v>
      </c>
      <c r="M662" s="3">
        <v>0</v>
      </c>
      <c r="N662" s="3">
        <v>0</v>
      </c>
      <c r="O662" s="3">
        <v>11.9444</v>
      </c>
      <c r="P662" s="3">
        <v>103.8244</v>
      </c>
      <c r="R662">
        <v>3</v>
      </c>
    </row>
    <row r="663" spans="1:18" x14ac:dyDescent="0.25">
      <c r="A663" t="s">
        <v>1571</v>
      </c>
      <c r="B663" t="s">
        <v>1620</v>
      </c>
      <c r="C663" t="s">
        <v>1</v>
      </c>
      <c r="D663" t="s">
        <v>0</v>
      </c>
      <c r="E663">
        <v>21397</v>
      </c>
      <c r="F663" t="s">
        <v>419</v>
      </c>
      <c r="G663" t="s">
        <v>420</v>
      </c>
      <c r="H663" s="3">
        <v>0</v>
      </c>
      <c r="I663" s="3">
        <v>0</v>
      </c>
      <c r="J663" s="3">
        <v>0</v>
      </c>
      <c r="K663" s="3">
        <v>34.5</v>
      </c>
      <c r="L663" s="3">
        <v>0</v>
      </c>
      <c r="M663" s="3">
        <v>0</v>
      </c>
      <c r="N663" s="3">
        <v>0</v>
      </c>
      <c r="O663" s="3">
        <v>4.4850000000000003</v>
      </c>
      <c r="P663" s="3">
        <v>38.984999999999999</v>
      </c>
      <c r="R663">
        <v>3</v>
      </c>
    </row>
    <row r="664" spans="1:18" x14ac:dyDescent="0.25">
      <c r="A664" t="s">
        <v>1571</v>
      </c>
      <c r="B664" t="s">
        <v>1620</v>
      </c>
      <c r="C664" t="s">
        <v>1</v>
      </c>
      <c r="D664" t="s">
        <v>0</v>
      </c>
      <c r="E664">
        <v>1938</v>
      </c>
      <c r="F664" t="s">
        <v>454</v>
      </c>
      <c r="G664" t="s">
        <v>456</v>
      </c>
      <c r="H664" s="3">
        <v>0</v>
      </c>
      <c r="I664" s="3">
        <v>0</v>
      </c>
      <c r="J664" s="3">
        <v>0</v>
      </c>
      <c r="K664" s="3">
        <v>274.56</v>
      </c>
      <c r="L664" s="3">
        <v>0</v>
      </c>
      <c r="M664" s="3">
        <v>0</v>
      </c>
      <c r="N664" s="3">
        <v>0</v>
      </c>
      <c r="O664" s="3">
        <v>35.692799999999998</v>
      </c>
      <c r="P664" s="3">
        <v>310.25279999999998</v>
      </c>
      <c r="R664">
        <v>3</v>
      </c>
    </row>
    <row r="665" spans="1:18" x14ac:dyDescent="0.25">
      <c r="A665" t="s">
        <v>1571</v>
      </c>
      <c r="B665" t="s">
        <v>1602</v>
      </c>
      <c r="C665" t="s">
        <v>1</v>
      </c>
      <c r="D665" t="s">
        <v>0</v>
      </c>
      <c r="E665">
        <v>2192</v>
      </c>
      <c r="F665" t="s">
        <v>431</v>
      </c>
      <c r="G665" t="s">
        <v>432</v>
      </c>
      <c r="H665" s="3">
        <v>0</v>
      </c>
      <c r="I665" s="3">
        <v>0</v>
      </c>
      <c r="J665" s="3">
        <v>0</v>
      </c>
      <c r="K665" s="3">
        <v>201.54</v>
      </c>
      <c r="L665" s="3">
        <v>0</v>
      </c>
      <c r="M665" s="3">
        <v>0</v>
      </c>
      <c r="N665" s="3">
        <v>0</v>
      </c>
      <c r="O665" s="3">
        <v>26.200199999999999</v>
      </c>
      <c r="P665" s="3">
        <v>227.74019999999999</v>
      </c>
      <c r="R665">
        <v>3</v>
      </c>
    </row>
    <row r="666" spans="1:18" x14ac:dyDescent="0.25">
      <c r="A666" t="s">
        <v>1571</v>
      </c>
      <c r="B666" t="s">
        <v>1602</v>
      </c>
      <c r="C666" t="s">
        <v>1</v>
      </c>
      <c r="D666" t="s">
        <v>0</v>
      </c>
      <c r="E666">
        <v>9305</v>
      </c>
      <c r="F666" t="s">
        <v>416</v>
      </c>
      <c r="G666" t="s">
        <v>417</v>
      </c>
      <c r="H666" s="3">
        <v>0</v>
      </c>
      <c r="I666" s="3">
        <v>0</v>
      </c>
      <c r="J666" s="3">
        <v>0</v>
      </c>
      <c r="K666" s="3">
        <v>69.38</v>
      </c>
      <c r="L666" s="3">
        <v>0</v>
      </c>
      <c r="M666" s="3">
        <v>0</v>
      </c>
      <c r="N666" s="3">
        <v>0</v>
      </c>
      <c r="O666" s="3">
        <v>9.0193999999999992</v>
      </c>
      <c r="P666" s="3">
        <v>78.3994</v>
      </c>
      <c r="R666">
        <v>3</v>
      </c>
    </row>
    <row r="667" spans="1:18" x14ac:dyDescent="0.25">
      <c r="A667" t="s">
        <v>1571</v>
      </c>
      <c r="B667" t="s">
        <v>1602</v>
      </c>
      <c r="C667" t="s">
        <v>1</v>
      </c>
      <c r="D667" t="s">
        <v>0</v>
      </c>
      <c r="E667">
        <v>658268</v>
      </c>
      <c r="F667" t="s">
        <v>409</v>
      </c>
      <c r="G667" t="s">
        <v>410</v>
      </c>
      <c r="H667" s="3">
        <v>0</v>
      </c>
      <c r="I667" s="3">
        <v>0</v>
      </c>
      <c r="J667" s="3">
        <v>0</v>
      </c>
      <c r="K667" s="3">
        <v>54.85</v>
      </c>
      <c r="L667" s="3">
        <v>0</v>
      </c>
      <c r="M667" s="3">
        <v>0</v>
      </c>
      <c r="N667" s="3">
        <v>0</v>
      </c>
      <c r="O667" s="3">
        <v>7.1305000000000005</v>
      </c>
      <c r="P667" s="3">
        <v>61.980499999999999</v>
      </c>
      <c r="R667">
        <v>3</v>
      </c>
    </row>
    <row r="668" spans="1:18" x14ac:dyDescent="0.25">
      <c r="A668" t="s">
        <v>1571</v>
      </c>
      <c r="B668" t="s">
        <v>1747</v>
      </c>
      <c r="C668" t="s">
        <v>1</v>
      </c>
      <c r="D668" t="s">
        <v>0</v>
      </c>
      <c r="E668">
        <v>546799</v>
      </c>
      <c r="F668" t="s">
        <v>414</v>
      </c>
      <c r="G668" t="s">
        <v>415</v>
      </c>
      <c r="H668" s="3">
        <v>0</v>
      </c>
      <c r="I668" s="3">
        <v>0</v>
      </c>
      <c r="J668" s="3">
        <v>0</v>
      </c>
      <c r="K668" s="3">
        <v>19.47</v>
      </c>
      <c r="L668" s="3">
        <v>0</v>
      </c>
      <c r="M668" s="3">
        <v>0</v>
      </c>
      <c r="N668" s="3">
        <v>0</v>
      </c>
      <c r="O668" s="3">
        <v>2.5310999999999999</v>
      </c>
      <c r="P668" s="3">
        <v>22.001099999999997</v>
      </c>
      <c r="R668">
        <v>3</v>
      </c>
    </row>
    <row r="669" spans="1:18" x14ac:dyDescent="0.25">
      <c r="A669" t="s">
        <v>1571</v>
      </c>
      <c r="B669" t="s">
        <v>1747</v>
      </c>
      <c r="C669" t="s">
        <v>1</v>
      </c>
      <c r="D669" t="s">
        <v>0</v>
      </c>
      <c r="E669">
        <v>12292</v>
      </c>
      <c r="F669" t="s">
        <v>403</v>
      </c>
      <c r="G669" t="s">
        <v>404</v>
      </c>
      <c r="H669" s="3">
        <v>0</v>
      </c>
      <c r="I669" s="3">
        <v>0</v>
      </c>
      <c r="J669" s="3">
        <v>0</v>
      </c>
      <c r="K669" s="3">
        <v>26.1</v>
      </c>
      <c r="L669" s="3">
        <v>0</v>
      </c>
      <c r="M669" s="3">
        <v>0</v>
      </c>
      <c r="N669" s="3">
        <v>0</v>
      </c>
      <c r="O669" s="3">
        <v>3.3930000000000002</v>
      </c>
      <c r="P669" s="3">
        <v>29.493000000000002</v>
      </c>
      <c r="R669">
        <v>3</v>
      </c>
    </row>
    <row r="670" spans="1:18" x14ac:dyDescent="0.25">
      <c r="A670" t="s">
        <v>1571</v>
      </c>
      <c r="B670" t="s">
        <v>1747</v>
      </c>
      <c r="C670" t="s">
        <v>1</v>
      </c>
      <c r="D670" t="s">
        <v>0</v>
      </c>
      <c r="E670">
        <v>989</v>
      </c>
      <c r="F670" t="s">
        <v>405</v>
      </c>
      <c r="G670" t="s">
        <v>406</v>
      </c>
      <c r="H670" s="3">
        <v>0</v>
      </c>
      <c r="I670" s="3">
        <v>0</v>
      </c>
      <c r="J670" s="3">
        <v>0</v>
      </c>
      <c r="K670" s="3">
        <v>11.33</v>
      </c>
      <c r="L670" s="3">
        <v>0</v>
      </c>
      <c r="M670" s="3">
        <v>0</v>
      </c>
      <c r="N670" s="3">
        <v>0</v>
      </c>
      <c r="O670" s="3">
        <v>1.4729000000000001</v>
      </c>
      <c r="P670" s="3">
        <v>12.802900000000001</v>
      </c>
      <c r="R670">
        <v>3</v>
      </c>
    </row>
    <row r="671" spans="1:18" x14ac:dyDescent="0.25">
      <c r="A671" t="s">
        <v>1571</v>
      </c>
      <c r="B671" t="s">
        <v>1747</v>
      </c>
      <c r="C671" t="s">
        <v>1</v>
      </c>
      <c r="D671" t="s">
        <v>0</v>
      </c>
      <c r="E671">
        <v>540463</v>
      </c>
      <c r="F671" t="s">
        <v>414</v>
      </c>
      <c r="G671" t="s">
        <v>415</v>
      </c>
      <c r="H671" s="3">
        <v>0</v>
      </c>
      <c r="I671" s="3">
        <v>0</v>
      </c>
      <c r="J671" s="3">
        <v>0</v>
      </c>
      <c r="K671" s="3">
        <v>136.28</v>
      </c>
      <c r="L671" s="3">
        <v>0</v>
      </c>
      <c r="M671" s="3">
        <v>0</v>
      </c>
      <c r="N671" s="3">
        <v>0</v>
      </c>
      <c r="O671" s="3">
        <v>17.7164</v>
      </c>
      <c r="P671" s="3">
        <v>153.99639999999999</v>
      </c>
      <c r="R671">
        <v>3</v>
      </c>
    </row>
    <row r="672" spans="1:18" x14ac:dyDescent="0.25">
      <c r="A672" t="s">
        <v>1571</v>
      </c>
      <c r="B672" t="s">
        <v>1588</v>
      </c>
      <c r="C672" t="s">
        <v>1</v>
      </c>
      <c r="D672" t="s">
        <v>0</v>
      </c>
      <c r="E672">
        <v>3542</v>
      </c>
      <c r="F672" t="s">
        <v>438</v>
      </c>
      <c r="G672" t="s">
        <v>439</v>
      </c>
      <c r="H672" s="3">
        <v>0</v>
      </c>
      <c r="I672" s="3">
        <v>0</v>
      </c>
      <c r="J672" s="3">
        <v>0</v>
      </c>
      <c r="K672" s="3">
        <v>99.12</v>
      </c>
      <c r="L672" s="3">
        <v>0</v>
      </c>
      <c r="M672" s="3">
        <v>0</v>
      </c>
      <c r="N672" s="3">
        <v>0</v>
      </c>
      <c r="O672" s="3">
        <v>12.8856</v>
      </c>
      <c r="P672" s="3">
        <v>112.0056</v>
      </c>
      <c r="R672">
        <v>3</v>
      </c>
    </row>
    <row r="673" spans="1:18" x14ac:dyDescent="0.25">
      <c r="A673" t="s">
        <v>1571</v>
      </c>
      <c r="B673" t="s">
        <v>1588</v>
      </c>
      <c r="C673" t="s">
        <v>1</v>
      </c>
      <c r="D673" t="s">
        <v>0</v>
      </c>
      <c r="E673">
        <v>89120</v>
      </c>
      <c r="F673" t="s">
        <v>900</v>
      </c>
      <c r="G673" t="s">
        <v>339</v>
      </c>
      <c r="H673" s="3">
        <v>1.46</v>
      </c>
      <c r="I673" s="3">
        <v>0</v>
      </c>
      <c r="J673" s="3">
        <v>0</v>
      </c>
      <c r="K673" s="3">
        <v>25.26</v>
      </c>
      <c r="L673" s="3">
        <v>0</v>
      </c>
      <c r="M673" s="3">
        <v>0</v>
      </c>
      <c r="N673" s="3">
        <v>0</v>
      </c>
      <c r="O673" s="3">
        <v>3.2838000000000003</v>
      </c>
      <c r="P673" s="3">
        <v>30.003800000000002</v>
      </c>
      <c r="R673">
        <v>3</v>
      </c>
    </row>
    <row r="674" spans="1:18" x14ac:dyDescent="0.25">
      <c r="A674" t="s">
        <v>1571</v>
      </c>
      <c r="B674" t="s">
        <v>1572</v>
      </c>
      <c r="C674" t="s">
        <v>1</v>
      </c>
      <c r="D674" t="s">
        <v>0</v>
      </c>
      <c r="E674">
        <v>21245</v>
      </c>
      <c r="F674" t="s">
        <v>419</v>
      </c>
      <c r="G674" t="s">
        <v>420</v>
      </c>
      <c r="H674" s="3">
        <v>0</v>
      </c>
      <c r="I674" s="3">
        <v>0</v>
      </c>
      <c r="J674" s="3">
        <v>0</v>
      </c>
      <c r="K674" s="3">
        <v>440</v>
      </c>
      <c r="L674" s="3">
        <v>0</v>
      </c>
      <c r="M674" s="3">
        <v>0</v>
      </c>
      <c r="N674" s="3">
        <v>0</v>
      </c>
      <c r="O674" s="3">
        <v>57.2</v>
      </c>
      <c r="P674" s="3">
        <v>497.2</v>
      </c>
      <c r="R674">
        <v>3</v>
      </c>
    </row>
    <row r="675" spans="1:18" x14ac:dyDescent="0.25">
      <c r="A675" t="s">
        <v>1571</v>
      </c>
      <c r="B675" t="s">
        <v>1572</v>
      </c>
      <c r="C675" t="s">
        <v>1</v>
      </c>
      <c r="D675" t="s">
        <v>0</v>
      </c>
      <c r="E675">
        <v>4103</v>
      </c>
      <c r="F675" t="s">
        <v>427</v>
      </c>
      <c r="G675" t="s">
        <v>428</v>
      </c>
      <c r="H675" s="3">
        <v>0</v>
      </c>
      <c r="I675" s="3">
        <v>0</v>
      </c>
      <c r="J675" s="3">
        <v>0</v>
      </c>
      <c r="K675" s="3">
        <v>33.85</v>
      </c>
      <c r="L675" s="3">
        <v>0</v>
      </c>
      <c r="M675" s="3">
        <v>0</v>
      </c>
      <c r="N675" s="3">
        <v>0</v>
      </c>
      <c r="O675" s="3">
        <v>4.4005000000000001</v>
      </c>
      <c r="P675" s="3">
        <v>38.250500000000002</v>
      </c>
      <c r="R675">
        <v>3</v>
      </c>
    </row>
    <row r="676" spans="1:18" x14ac:dyDescent="0.25">
      <c r="A676" t="s">
        <v>1571</v>
      </c>
      <c r="B676" t="s">
        <v>1572</v>
      </c>
      <c r="C676" t="s">
        <v>1</v>
      </c>
      <c r="D676" t="s">
        <v>0</v>
      </c>
      <c r="E676">
        <v>66361</v>
      </c>
      <c r="F676" t="s">
        <v>1745</v>
      </c>
      <c r="G676" t="s">
        <v>1746</v>
      </c>
      <c r="H676" s="3">
        <v>0</v>
      </c>
      <c r="I676" s="3">
        <v>0</v>
      </c>
      <c r="J676" s="3">
        <v>0</v>
      </c>
      <c r="K676" s="3">
        <v>57.52</v>
      </c>
      <c r="L676" s="3">
        <v>0</v>
      </c>
      <c r="M676" s="3">
        <v>0</v>
      </c>
      <c r="N676" s="3">
        <v>0</v>
      </c>
      <c r="O676" s="3">
        <v>7.4776000000000007</v>
      </c>
      <c r="P676" s="3">
        <v>64.997600000000006</v>
      </c>
      <c r="R676">
        <v>3</v>
      </c>
    </row>
    <row r="677" spans="1:18" x14ac:dyDescent="0.25">
      <c r="A677" t="s">
        <v>1571</v>
      </c>
      <c r="B677" t="s">
        <v>1544</v>
      </c>
      <c r="C677" t="s">
        <v>1</v>
      </c>
      <c r="D677" t="s">
        <v>0</v>
      </c>
      <c r="E677">
        <v>6761</v>
      </c>
      <c r="F677" t="s">
        <v>634</v>
      </c>
      <c r="G677" t="s">
        <v>635</v>
      </c>
      <c r="H677" s="3">
        <v>0.72</v>
      </c>
      <c r="I677" s="3">
        <v>0</v>
      </c>
      <c r="J677" s="3">
        <v>0</v>
      </c>
      <c r="K677" s="3">
        <v>12.64</v>
      </c>
      <c r="L677" s="3">
        <v>0</v>
      </c>
      <c r="M677" s="3">
        <v>0</v>
      </c>
      <c r="N677" s="3">
        <v>0</v>
      </c>
      <c r="O677" s="3">
        <v>1.6432000000000002</v>
      </c>
      <c r="P677" s="3">
        <v>15.003200000000001</v>
      </c>
      <c r="R677">
        <v>3</v>
      </c>
    </row>
    <row r="678" spans="1:18" x14ac:dyDescent="0.25">
      <c r="A678" t="s">
        <v>1571</v>
      </c>
      <c r="B678" t="s">
        <v>1550</v>
      </c>
      <c r="C678" t="s">
        <v>1</v>
      </c>
      <c r="D678" t="s">
        <v>0</v>
      </c>
      <c r="E678">
        <v>4646856</v>
      </c>
      <c r="F678" t="s">
        <v>444</v>
      </c>
      <c r="G678" t="s">
        <v>445</v>
      </c>
      <c r="H678" s="3">
        <v>0</v>
      </c>
      <c r="I678" s="3">
        <v>0</v>
      </c>
      <c r="J678" s="3">
        <v>0</v>
      </c>
      <c r="K678" s="3">
        <v>59.5</v>
      </c>
      <c r="L678" s="3">
        <v>0</v>
      </c>
      <c r="M678" s="3">
        <v>0</v>
      </c>
      <c r="N678" s="3">
        <v>0</v>
      </c>
      <c r="O678" s="3">
        <v>7.7350000000000003</v>
      </c>
      <c r="P678" s="3">
        <v>67.234999999999999</v>
      </c>
      <c r="R678">
        <v>3</v>
      </c>
    </row>
    <row r="679" spans="1:18" x14ac:dyDescent="0.25">
      <c r="A679" t="s">
        <v>1571</v>
      </c>
      <c r="B679" t="s">
        <v>1550</v>
      </c>
      <c r="C679" t="s">
        <v>1</v>
      </c>
      <c r="D679" t="s">
        <v>0</v>
      </c>
      <c r="E679">
        <v>4646896</v>
      </c>
      <c r="F679" t="s">
        <v>444</v>
      </c>
      <c r="G679" t="s">
        <v>445</v>
      </c>
      <c r="H679" s="3">
        <v>0</v>
      </c>
      <c r="I679" s="3">
        <v>0</v>
      </c>
      <c r="J679" s="3">
        <v>0</v>
      </c>
      <c r="K679" s="3">
        <v>139.72999999999999</v>
      </c>
      <c r="L679" s="3">
        <v>0</v>
      </c>
      <c r="M679" s="3">
        <v>0</v>
      </c>
      <c r="N679" s="3">
        <v>0</v>
      </c>
      <c r="O679" s="3">
        <v>18.164899999999999</v>
      </c>
      <c r="P679" s="3">
        <v>157.89489999999998</v>
      </c>
      <c r="R679">
        <v>3</v>
      </c>
    </row>
    <row r="680" spans="1:18" x14ac:dyDescent="0.25">
      <c r="A680" t="s">
        <v>1571</v>
      </c>
      <c r="B680" t="s">
        <v>1539</v>
      </c>
      <c r="C680" t="s">
        <v>1</v>
      </c>
      <c r="D680" t="s">
        <v>0</v>
      </c>
      <c r="E680">
        <v>31673998</v>
      </c>
      <c r="F680" t="s">
        <v>442</v>
      </c>
      <c r="G680" t="s">
        <v>443</v>
      </c>
      <c r="H680" s="3">
        <v>0</v>
      </c>
      <c r="I680" s="3">
        <v>0</v>
      </c>
      <c r="J680" s="3">
        <v>0</v>
      </c>
      <c r="K680" s="3">
        <v>41.22</v>
      </c>
      <c r="L680" s="3">
        <v>0</v>
      </c>
      <c r="M680" s="3">
        <v>0</v>
      </c>
      <c r="N680" s="3">
        <v>0</v>
      </c>
      <c r="O680" s="3">
        <v>5.3586</v>
      </c>
      <c r="P680" s="3">
        <v>46.578600000000002</v>
      </c>
      <c r="R680">
        <v>3</v>
      </c>
    </row>
    <row r="681" spans="1:18" x14ac:dyDescent="0.25">
      <c r="A681" t="s">
        <v>1571</v>
      </c>
      <c r="B681" t="s">
        <v>1539</v>
      </c>
      <c r="C681" t="s">
        <v>1</v>
      </c>
      <c r="D681" t="s">
        <v>0</v>
      </c>
      <c r="E681">
        <v>31673999</v>
      </c>
      <c r="F681" t="s">
        <v>442</v>
      </c>
      <c r="G681" t="s">
        <v>443</v>
      </c>
      <c r="H681" s="3">
        <v>0</v>
      </c>
      <c r="I681" s="3">
        <v>0</v>
      </c>
      <c r="J681" s="3">
        <v>0</v>
      </c>
      <c r="K681" s="3">
        <v>40.69</v>
      </c>
      <c r="L681" s="3">
        <v>0</v>
      </c>
      <c r="M681" s="3">
        <v>0</v>
      </c>
      <c r="N681" s="3">
        <v>0</v>
      </c>
      <c r="O681" s="3">
        <v>5.2896999999999998</v>
      </c>
      <c r="P681" s="3">
        <v>45.979699999999994</v>
      </c>
      <c r="R681">
        <v>3</v>
      </c>
    </row>
    <row r="682" spans="1:18" x14ac:dyDescent="0.25">
      <c r="A682" t="s">
        <v>1571</v>
      </c>
      <c r="B682" t="s">
        <v>1515</v>
      </c>
      <c r="C682" t="s">
        <v>1</v>
      </c>
      <c r="D682" t="s">
        <v>0</v>
      </c>
      <c r="E682">
        <v>263</v>
      </c>
      <c r="F682" t="s">
        <v>468</v>
      </c>
      <c r="G682" t="s">
        <v>469</v>
      </c>
      <c r="H682" s="3">
        <v>0</v>
      </c>
      <c r="I682" s="3">
        <v>0</v>
      </c>
      <c r="J682" s="3">
        <v>0</v>
      </c>
      <c r="K682" s="3">
        <v>225</v>
      </c>
      <c r="L682" s="3">
        <v>0</v>
      </c>
      <c r="M682" s="3">
        <v>0</v>
      </c>
      <c r="N682" s="3">
        <v>0</v>
      </c>
      <c r="O682" s="3">
        <v>29.25</v>
      </c>
      <c r="P682" s="3">
        <v>254.25</v>
      </c>
      <c r="R682">
        <v>3</v>
      </c>
    </row>
    <row r="683" spans="1:18" x14ac:dyDescent="0.25">
      <c r="A683" t="s">
        <v>1311</v>
      </c>
      <c r="B683" t="s">
        <v>1515</v>
      </c>
      <c r="C683" t="s">
        <v>1</v>
      </c>
      <c r="D683" t="s">
        <v>0</v>
      </c>
      <c r="E683">
        <v>21227</v>
      </c>
      <c r="F683" t="s">
        <v>419</v>
      </c>
      <c r="G683" t="s">
        <v>420</v>
      </c>
      <c r="H683" s="3">
        <v>0</v>
      </c>
      <c r="I683" s="3">
        <v>0</v>
      </c>
      <c r="J683" s="3">
        <v>0</v>
      </c>
      <c r="K683" s="3">
        <v>116.25</v>
      </c>
      <c r="L683" s="3">
        <v>0</v>
      </c>
      <c r="M683" s="3">
        <v>0</v>
      </c>
      <c r="N683" s="3">
        <v>0</v>
      </c>
      <c r="O683" s="3">
        <v>15.112500000000001</v>
      </c>
      <c r="P683" s="3">
        <v>131.36250000000001</v>
      </c>
      <c r="R683">
        <v>3</v>
      </c>
    </row>
    <row r="684" spans="1:18" x14ac:dyDescent="0.25">
      <c r="A684" t="s">
        <v>1311</v>
      </c>
      <c r="B684" t="s">
        <v>1515</v>
      </c>
      <c r="C684" t="s">
        <v>1</v>
      </c>
      <c r="D684" t="s">
        <v>0</v>
      </c>
      <c r="E684">
        <v>2861</v>
      </c>
      <c r="F684" t="s">
        <v>650</v>
      </c>
      <c r="G684" t="s">
        <v>651</v>
      </c>
      <c r="H684" s="3">
        <v>0</v>
      </c>
      <c r="I684" s="3">
        <v>0</v>
      </c>
      <c r="J684" s="3">
        <v>0</v>
      </c>
      <c r="K684" s="3">
        <v>25.89</v>
      </c>
      <c r="L684" s="3">
        <v>0</v>
      </c>
      <c r="M684" s="3">
        <v>0</v>
      </c>
      <c r="N684" s="3">
        <v>0</v>
      </c>
      <c r="O684" s="3">
        <v>3.3657000000000004</v>
      </c>
      <c r="P684" s="3">
        <v>29.255700000000001</v>
      </c>
      <c r="R684">
        <v>3</v>
      </c>
    </row>
    <row r="685" spans="1:18" x14ac:dyDescent="0.25">
      <c r="A685" t="s">
        <v>1311</v>
      </c>
      <c r="B685" t="s">
        <v>1515</v>
      </c>
      <c r="C685" t="s">
        <v>1</v>
      </c>
      <c r="D685" t="s">
        <v>0</v>
      </c>
      <c r="E685">
        <v>574296</v>
      </c>
      <c r="F685" t="s">
        <v>409</v>
      </c>
      <c r="G685" t="s">
        <v>410</v>
      </c>
      <c r="H685" s="3">
        <v>0</v>
      </c>
      <c r="I685" s="3">
        <v>0</v>
      </c>
      <c r="J685" s="3">
        <v>0</v>
      </c>
      <c r="K685" s="3">
        <v>115</v>
      </c>
      <c r="L685" s="3">
        <v>0</v>
      </c>
      <c r="M685" s="3">
        <v>0</v>
      </c>
      <c r="N685" s="3">
        <v>0</v>
      </c>
      <c r="O685" s="3">
        <v>14.950000000000001</v>
      </c>
      <c r="P685" s="3">
        <v>129.94999999999999</v>
      </c>
      <c r="R685">
        <v>3</v>
      </c>
    </row>
    <row r="686" spans="1:18" x14ac:dyDescent="0.25">
      <c r="A686" t="s">
        <v>1311</v>
      </c>
      <c r="B686" t="s">
        <v>1515</v>
      </c>
      <c r="C686" t="s">
        <v>1</v>
      </c>
      <c r="D686" t="s">
        <v>0</v>
      </c>
      <c r="E686">
        <v>4633</v>
      </c>
      <c r="F686" t="s">
        <v>436</v>
      </c>
      <c r="G686" t="s">
        <v>437</v>
      </c>
      <c r="H686" s="3">
        <v>0</v>
      </c>
      <c r="I686" s="3">
        <v>0</v>
      </c>
      <c r="J686" s="3">
        <v>0</v>
      </c>
      <c r="K686" s="3">
        <v>75</v>
      </c>
      <c r="L686" s="3">
        <v>0</v>
      </c>
      <c r="M686" s="3">
        <v>0</v>
      </c>
      <c r="N686" s="3">
        <v>0</v>
      </c>
      <c r="O686" s="3">
        <v>9.75</v>
      </c>
      <c r="P686" s="3">
        <v>84.75</v>
      </c>
      <c r="R686">
        <v>3</v>
      </c>
    </row>
    <row r="687" spans="1:18" x14ac:dyDescent="0.25">
      <c r="A687" t="s">
        <v>1311</v>
      </c>
      <c r="B687" t="s">
        <v>1555</v>
      </c>
      <c r="C687" t="s">
        <v>1</v>
      </c>
      <c r="D687" t="s">
        <v>0</v>
      </c>
      <c r="E687">
        <v>4016</v>
      </c>
      <c r="F687" t="s">
        <v>427</v>
      </c>
      <c r="G687" t="s">
        <v>428</v>
      </c>
      <c r="H687" s="3">
        <v>0</v>
      </c>
      <c r="I687" s="3">
        <v>0</v>
      </c>
      <c r="J687" s="3">
        <v>0</v>
      </c>
      <c r="K687" s="3">
        <v>63.63</v>
      </c>
      <c r="L687" s="3">
        <v>0</v>
      </c>
      <c r="M687" s="3">
        <v>0</v>
      </c>
      <c r="N687" s="3">
        <v>0</v>
      </c>
      <c r="O687" s="3">
        <v>8.2719000000000005</v>
      </c>
      <c r="P687" s="3">
        <v>71.901899999999998</v>
      </c>
      <c r="R687">
        <v>3</v>
      </c>
    </row>
    <row r="688" spans="1:18" x14ac:dyDescent="0.25">
      <c r="A688" t="s">
        <v>1311</v>
      </c>
      <c r="B688" t="s">
        <v>1555</v>
      </c>
      <c r="C688" t="s">
        <v>1</v>
      </c>
      <c r="D688" t="s">
        <v>0</v>
      </c>
      <c r="E688">
        <v>259126</v>
      </c>
      <c r="F688" t="s">
        <v>414</v>
      </c>
      <c r="G688" t="s">
        <v>415</v>
      </c>
      <c r="H688" s="3">
        <v>0</v>
      </c>
      <c r="I688" s="3">
        <v>0</v>
      </c>
      <c r="J688" s="3">
        <v>0</v>
      </c>
      <c r="K688" s="3">
        <v>194.69</v>
      </c>
      <c r="L688" s="3">
        <v>0</v>
      </c>
      <c r="M688" s="3">
        <v>0</v>
      </c>
      <c r="N688" s="3">
        <v>0</v>
      </c>
      <c r="O688" s="3">
        <v>25.309699999999999</v>
      </c>
      <c r="P688" s="3">
        <v>219.99969999999999</v>
      </c>
      <c r="R688">
        <v>3</v>
      </c>
    </row>
    <row r="689" spans="1:18" x14ac:dyDescent="0.25">
      <c r="A689" t="s">
        <v>1311</v>
      </c>
      <c r="B689" t="s">
        <v>1555</v>
      </c>
      <c r="C689" t="s">
        <v>1</v>
      </c>
      <c r="D689" t="s">
        <v>0</v>
      </c>
      <c r="E689">
        <v>249647</v>
      </c>
      <c r="F689" t="s">
        <v>414</v>
      </c>
      <c r="G689" t="s">
        <v>415</v>
      </c>
      <c r="H689" s="3">
        <v>0</v>
      </c>
      <c r="I689" s="3">
        <v>0</v>
      </c>
      <c r="J689" s="3">
        <v>0</v>
      </c>
      <c r="K689" s="3">
        <v>45.58</v>
      </c>
      <c r="L689" s="3">
        <v>0</v>
      </c>
      <c r="M689" s="3">
        <v>0</v>
      </c>
      <c r="N689" s="3">
        <v>0</v>
      </c>
      <c r="O689" s="3">
        <v>5.9253999999999998</v>
      </c>
      <c r="P689" s="3">
        <v>51.505399999999995</v>
      </c>
      <c r="R689">
        <v>3</v>
      </c>
    </row>
    <row r="690" spans="1:18" x14ac:dyDescent="0.25">
      <c r="A690" t="s">
        <v>1311</v>
      </c>
      <c r="B690" t="s">
        <v>1544</v>
      </c>
      <c r="C690" t="s">
        <v>1</v>
      </c>
      <c r="D690" t="s">
        <v>0</v>
      </c>
      <c r="E690">
        <v>21182</v>
      </c>
      <c r="F690" t="s">
        <v>419</v>
      </c>
      <c r="G690" t="s">
        <v>420</v>
      </c>
      <c r="H690" s="3">
        <v>0</v>
      </c>
      <c r="I690" s="3">
        <v>0</v>
      </c>
      <c r="J690" s="3">
        <v>0</v>
      </c>
      <c r="K690" s="3">
        <v>44.7</v>
      </c>
      <c r="L690" s="3">
        <v>0</v>
      </c>
      <c r="M690" s="3">
        <v>0</v>
      </c>
      <c r="N690" s="3">
        <v>0</v>
      </c>
      <c r="O690" s="3">
        <v>5.8110000000000008</v>
      </c>
      <c r="P690" s="3">
        <v>50.511000000000003</v>
      </c>
      <c r="R690">
        <v>3</v>
      </c>
    </row>
    <row r="691" spans="1:18" x14ac:dyDescent="0.25">
      <c r="A691" t="s">
        <v>1311</v>
      </c>
      <c r="B691" t="s">
        <v>1544</v>
      </c>
      <c r="C691" t="s">
        <v>1</v>
      </c>
      <c r="D691" t="s">
        <v>0</v>
      </c>
      <c r="E691">
        <v>930</v>
      </c>
      <c r="F691" t="s">
        <v>405</v>
      </c>
      <c r="G691" t="s">
        <v>406</v>
      </c>
      <c r="H691" s="3">
        <v>0</v>
      </c>
      <c r="I691" s="3">
        <v>0</v>
      </c>
      <c r="J691" s="3">
        <v>0</v>
      </c>
      <c r="K691" s="3">
        <v>14.16</v>
      </c>
      <c r="L691" s="3">
        <v>0</v>
      </c>
      <c r="M691" s="3">
        <v>0</v>
      </c>
      <c r="N691" s="3">
        <v>0</v>
      </c>
      <c r="O691" s="3">
        <v>1.8408</v>
      </c>
      <c r="P691" s="3">
        <v>16.000800000000002</v>
      </c>
      <c r="R691">
        <v>3</v>
      </c>
    </row>
    <row r="692" spans="1:18" x14ac:dyDescent="0.25">
      <c r="A692" t="s">
        <v>1311</v>
      </c>
      <c r="B692" t="s">
        <v>1544</v>
      </c>
      <c r="C692" t="s">
        <v>1</v>
      </c>
      <c r="D692" t="s">
        <v>0</v>
      </c>
      <c r="E692">
        <v>3964</v>
      </c>
      <c r="F692" t="s">
        <v>427</v>
      </c>
      <c r="G692" t="s">
        <v>428</v>
      </c>
      <c r="H692" s="3">
        <v>0</v>
      </c>
      <c r="I692" s="3">
        <v>0</v>
      </c>
      <c r="J692" s="3">
        <v>0</v>
      </c>
      <c r="K692" s="3">
        <v>28.84</v>
      </c>
      <c r="L692" s="3">
        <v>0</v>
      </c>
      <c r="M692" s="3">
        <v>0</v>
      </c>
      <c r="N692" s="3">
        <v>0</v>
      </c>
      <c r="O692" s="3">
        <v>3.7492000000000001</v>
      </c>
      <c r="P692" s="3">
        <v>32.589199999999998</v>
      </c>
      <c r="R692">
        <v>3</v>
      </c>
    </row>
    <row r="693" spans="1:18" x14ac:dyDescent="0.25">
      <c r="A693" t="s">
        <v>1311</v>
      </c>
      <c r="B693" t="s">
        <v>1500</v>
      </c>
      <c r="C693" t="s">
        <v>1</v>
      </c>
      <c r="D693" t="s">
        <v>0</v>
      </c>
      <c r="E693">
        <v>61715</v>
      </c>
      <c r="F693" t="s">
        <v>431</v>
      </c>
      <c r="G693" t="s">
        <v>432</v>
      </c>
      <c r="H693" s="3">
        <v>0</v>
      </c>
      <c r="I693" s="3">
        <v>0</v>
      </c>
      <c r="J693" s="3">
        <v>0</v>
      </c>
      <c r="K693" s="3">
        <v>47.34</v>
      </c>
      <c r="L693" s="3">
        <v>0</v>
      </c>
      <c r="M693" s="3">
        <v>0</v>
      </c>
      <c r="N693" s="3">
        <v>0</v>
      </c>
      <c r="O693" s="3">
        <v>6.1542000000000003</v>
      </c>
      <c r="P693" s="3">
        <v>53.494200000000006</v>
      </c>
      <c r="R693">
        <v>3</v>
      </c>
    </row>
    <row r="694" spans="1:18" x14ac:dyDescent="0.25">
      <c r="A694" t="s">
        <v>1311</v>
      </c>
      <c r="B694" t="s">
        <v>1500</v>
      </c>
      <c r="C694" t="s">
        <v>1</v>
      </c>
      <c r="D694" t="s">
        <v>0</v>
      </c>
      <c r="E694">
        <v>1728</v>
      </c>
      <c r="F694" t="s">
        <v>125</v>
      </c>
      <c r="G694" t="s">
        <v>897</v>
      </c>
      <c r="H694" s="3">
        <v>0</v>
      </c>
      <c r="I694" s="3">
        <v>0</v>
      </c>
      <c r="J694" s="3">
        <v>0</v>
      </c>
      <c r="K694" s="3">
        <v>22</v>
      </c>
      <c r="L694" s="3">
        <v>0</v>
      </c>
      <c r="M694" s="3">
        <v>0</v>
      </c>
      <c r="N694" s="3">
        <v>0</v>
      </c>
      <c r="O694" s="3">
        <v>2.8600000000000003</v>
      </c>
      <c r="P694" s="3">
        <v>24.86</v>
      </c>
      <c r="R694">
        <v>3</v>
      </c>
    </row>
    <row r="695" spans="1:18" x14ac:dyDescent="0.25">
      <c r="A695" t="s">
        <v>1311</v>
      </c>
      <c r="B695" t="s">
        <v>1500</v>
      </c>
      <c r="C695" t="s">
        <v>1</v>
      </c>
      <c r="D695" t="s">
        <v>0</v>
      </c>
      <c r="E695">
        <v>8947</v>
      </c>
      <c r="F695" t="s">
        <v>416</v>
      </c>
      <c r="G695" t="s">
        <v>417</v>
      </c>
      <c r="H695" s="3">
        <v>0</v>
      </c>
      <c r="I695" s="3">
        <v>0</v>
      </c>
      <c r="J695" s="3">
        <v>0</v>
      </c>
      <c r="K695" s="3">
        <v>58.85</v>
      </c>
      <c r="L695" s="3">
        <v>0</v>
      </c>
      <c r="M695" s="3">
        <v>0</v>
      </c>
      <c r="N695" s="3">
        <v>0</v>
      </c>
      <c r="O695" s="3">
        <v>7.6505000000000001</v>
      </c>
      <c r="P695" s="3">
        <v>66.500500000000002</v>
      </c>
      <c r="R695">
        <v>3</v>
      </c>
    </row>
    <row r="696" spans="1:18" x14ac:dyDescent="0.25">
      <c r="A696" t="s">
        <v>1311</v>
      </c>
      <c r="B696" t="s">
        <v>1543</v>
      </c>
      <c r="C696" t="s">
        <v>1</v>
      </c>
      <c r="D696" t="s">
        <v>0</v>
      </c>
      <c r="E696">
        <v>61580</v>
      </c>
      <c r="F696" t="s">
        <v>431</v>
      </c>
      <c r="G696" t="s">
        <v>432</v>
      </c>
      <c r="H696" s="3">
        <v>0</v>
      </c>
      <c r="I696" s="3">
        <v>0</v>
      </c>
      <c r="J696" s="3">
        <v>0</v>
      </c>
      <c r="K696" s="3">
        <v>20.28</v>
      </c>
      <c r="L696" s="3">
        <v>0</v>
      </c>
      <c r="M696" s="3">
        <v>0</v>
      </c>
      <c r="N696" s="3">
        <v>0</v>
      </c>
      <c r="O696" s="3">
        <v>2.6364000000000001</v>
      </c>
      <c r="P696" s="3">
        <v>22.916400000000003</v>
      </c>
      <c r="R696">
        <v>3</v>
      </c>
    </row>
    <row r="697" spans="1:18" x14ac:dyDescent="0.25">
      <c r="A697" t="s">
        <v>1311</v>
      </c>
      <c r="B697" t="s">
        <v>1543</v>
      </c>
      <c r="C697" t="s">
        <v>1</v>
      </c>
      <c r="D697" t="s">
        <v>0</v>
      </c>
      <c r="E697">
        <v>15070</v>
      </c>
      <c r="F697" t="s">
        <v>1553</v>
      </c>
      <c r="G697" t="s">
        <v>1554</v>
      </c>
      <c r="H697" s="3">
        <v>0</v>
      </c>
      <c r="I697" s="3">
        <v>0</v>
      </c>
      <c r="J697" s="3">
        <v>0</v>
      </c>
      <c r="K697" s="3">
        <v>37.46</v>
      </c>
      <c r="L697" s="3">
        <v>0</v>
      </c>
      <c r="M697" s="3">
        <v>0</v>
      </c>
      <c r="N697" s="3">
        <v>0</v>
      </c>
      <c r="O697" s="3">
        <v>4.8698000000000006</v>
      </c>
      <c r="P697" s="3">
        <v>42.329799999999999</v>
      </c>
      <c r="R697">
        <v>3</v>
      </c>
    </row>
    <row r="698" spans="1:18" x14ac:dyDescent="0.25">
      <c r="A698" t="s">
        <v>1311</v>
      </c>
      <c r="B698" t="s">
        <v>1543</v>
      </c>
      <c r="C698" t="s">
        <v>1</v>
      </c>
      <c r="D698" t="s">
        <v>0</v>
      </c>
      <c r="E698">
        <v>6594</v>
      </c>
      <c r="F698" t="s">
        <v>634</v>
      </c>
      <c r="G698" t="s">
        <v>635</v>
      </c>
      <c r="H698" s="3">
        <v>1.45</v>
      </c>
      <c r="I698" s="3">
        <v>0</v>
      </c>
      <c r="J698" s="3">
        <v>0</v>
      </c>
      <c r="K698" s="3">
        <v>25.27</v>
      </c>
      <c r="L698" s="3">
        <v>0</v>
      </c>
      <c r="M698" s="3">
        <v>0</v>
      </c>
      <c r="N698" s="3">
        <v>0</v>
      </c>
      <c r="O698" s="3">
        <v>3.2850999999999999</v>
      </c>
      <c r="P698" s="3">
        <v>30.005099999999999</v>
      </c>
      <c r="R698">
        <v>3</v>
      </c>
    </row>
    <row r="699" spans="1:18" x14ac:dyDescent="0.25">
      <c r="A699" t="s">
        <v>1311</v>
      </c>
      <c r="B699" t="s">
        <v>1543</v>
      </c>
      <c r="C699" t="s">
        <v>1</v>
      </c>
      <c r="D699" t="s">
        <v>0</v>
      </c>
      <c r="E699">
        <v>54</v>
      </c>
      <c r="F699" t="s">
        <v>1551</v>
      </c>
      <c r="G699" t="s">
        <v>1552</v>
      </c>
      <c r="H699" s="3">
        <v>0</v>
      </c>
      <c r="I699" s="3">
        <v>0</v>
      </c>
      <c r="J699" s="3">
        <v>0</v>
      </c>
      <c r="K699" s="3">
        <v>132.74</v>
      </c>
      <c r="L699" s="3">
        <v>0</v>
      </c>
      <c r="M699" s="3">
        <v>0</v>
      </c>
      <c r="N699" s="3">
        <v>0</v>
      </c>
      <c r="O699" s="3">
        <v>17.256200000000003</v>
      </c>
      <c r="P699" s="3">
        <v>149.99620000000002</v>
      </c>
      <c r="R699">
        <v>3</v>
      </c>
    </row>
    <row r="700" spans="1:18" x14ac:dyDescent="0.25">
      <c r="A700" t="s">
        <v>1311</v>
      </c>
      <c r="B700" t="s">
        <v>1543</v>
      </c>
      <c r="C700" t="s">
        <v>1</v>
      </c>
      <c r="D700" t="s">
        <v>0</v>
      </c>
      <c r="E700">
        <v>603</v>
      </c>
      <c r="F700" t="s">
        <v>459</v>
      </c>
      <c r="G700" t="s">
        <v>460</v>
      </c>
      <c r="H700" s="3">
        <v>0</v>
      </c>
      <c r="I700" s="3">
        <v>0</v>
      </c>
      <c r="J700" s="3">
        <v>0</v>
      </c>
      <c r="K700" s="3">
        <v>23.01</v>
      </c>
      <c r="L700" s="3">
        <v>0</v>
      </c>
      <c r="M700" s="3">
        <v>0</v>
      </c>
      <c r="N700" s="3">
        <v>0</v>
      </c>
      <c r="O700" s="3">
        <v>2.9913000000000003</v>
      </c>
      <c r="P700" s="3">
        <v>26.001300000000001</v>
      </c>
      <c r="R700">
        <v>3</v>
      </c>
    </row>
    <row r="701" spans="1:18" x14ac:dyDescent="0.25">
      <c r="A701" t="s">
        <v>1311</v>
      </c>
      <c r="B701" t="s">
        <v>1543</v>
      </c>
      <c r="C701" t="s">
        <v>1</v>
      </c>
      <c r="D701" t="s">
        <v>0</v>
      </c>
      <c r="E701">
        <v>111597</v>
      </c>
      <c r="F701" t="s">
        <v>409</v>
      </c>
      <c r="G701" t="s">
        <v>410</v>
      </c>
      <c r="H701" s="3">
        <v>0</v>
      </c>
      <c r="I701" s="3">
        <v>0</v>
      </c>
      <c r="J701" s="3">
        <v>0</v>
      </c>
      <c r="K701" s="3">
        <v>240</v>
      </c>
      <c r="L701" s="3">
        <v>0</v>
      </c>
      <c r="M701" s="3">
        <v>0</v>
      </c>
      <c r="N701" s="3">
        <v>0</v>
      </c>
      <c r="O701" s="3">
        <v>31.200000000000003</v>
      </c>
      <c r="P701" s="3">
        <v>271.2</v>
      </c>
      <c r="R701">
        <v>3</v>
      </c>
    </row>
    <row r="702" spans="1:18" x14ac:dyDescent="0.25">
      <c r="A702" t="s">
        <v>1311</v>
      </c>
      <c r="B702" t="s">
        <v>1550</v>
      </c>
      <c r="C702" t="s">
        <v>1</v>
      </c>
      <c r="D702" t="s">
        <v>0</v>
      </c>
      <c r="E702">
        <v>21103</v>
      </c>
      <c r="F702" t="s">
        <v>419</v>
      </c>
      <c r="G702" t="s">
        <v>420</v>
      </c>
      <c r="H702" s="3">
        <v>0</v>
      </c>
      <c r="I702" s="3">
        <v>0</v>
      </c>
      <c r="J702" s="3">
        <v>0</v>
      </c>
      <c r="K702" s="3">
        <v>39.4</v>
      </c>
      <c r="L702" s="3">
        <v>0</v>
      </c>
      <c r="M702" s="3">
        <v>0</v>
      </c>
      <c r="N702" s="3">
        <v>0</v>
      </c>
      <c r="O702" s="3">
        <v>5.1219999999999999</v>
      </c>
      <c r="P702" s="3">
        <v>44.521999999999998</v>
      </c>
      <c r="R702">
        <v>3</v>
      </c>
    </row>
    <row r="703" spans="1:18" x14ac:dyDescent="0.25">
      <c r="A703" t="s">
        <v>1311</v>
      </c>
      <c r="B703" t="s">
        <v>1550</v>
      </c>
      <c r="C703" t="s">
        <v>1</v>
      </c>
      <c r="D703" t="s">
        <v>0</v>
      </c>
      <c r="E703">
        <v>250687</v>
      </c>
      <c r="F703" t="s">
        <v>414</v>
      </c>
      <c r="G703" t="s">
        <v>415</v>
      </c>
      <c r="H703" s="3">
        <v>0</v>
      </c>
      <c r="I703" s="3">
        <v>0</v>
      </c>
      <c r="J703" s="3">
        <v>0</v>
      </c>
      <c r="K703" s="3">
        <v>23.74</v>
      </c>
      <c r="L703" s="3">
        <v>0</v>
      </c>
      <c r="M703" s="3">
        <v>0</v>
      </c>
      <c r="N703" s="3">
        <v>0</v>
      </c>
      <c r="O703" s="3">
        <v>3.0861999999999998</v>
      </c>
      <c r="P703" s="3">
        <v>26.8262</v>
      </c>
      <c r="R703">
        <v>3</v>
      </c>
    </row>
    <row r="704" spans="1:18" x14ac:dyDescent="0.25">
      <c r="A704" t="s">
        <v>1311</v>
      </c>
      <c r="B704" t="s">
        <v>1487</v>
      </c>
      <c r="C704" t="s">
        <v>1</v>
      </c>
      <c r="D704" t="s">
        <v>0</v>
      </c>
      <c r="E704">
        <v>259859</v>
      </c>
      <c r="F704" t="s">
        <v>414</v>
      </c>
      <c r="G704" t="s">
        <v>415</v>
      </c>
      <c r="H704" s="3">
        <v>0</v>
      </c>
      <c r="I704" s="3">
        <v>0</v>
      </c>
      <c r="J704" s="3">
        <v>0</v>
      </c>
      <c r="K704" s="3">
        <v>40.700000000000003</v>
      </c>
      <c r="L704" s="3">
        <v>0</v>
      </c>
      <c r="M704" s="3">
        <v>0</v>
      </c>
      <c r="N704" s="3">
        <v>0</v>
      </c>
      <c r="O704" s="3">
        <v>5.2910000000000004</v>
      </c>
      <c r="P704" s="3">
        <v>45.991</v>
      </c>
      <c r="R704">
        <v>3</v>
      </c>
    </row>
    <row r="705" spans="1:18" x14ac:dyDescent="0.25">
      <c r="A705" t="s">
        <v>1311</v>
      </c>
      <c r="B705" t="s">
        <v>1487</v>
      </c>
      <c r="C705" t="s">
        <v>1</v>
      </c>
      <c r="D705" t="s">
        <v>0</v>
      </c>
      <c r="E705">
        <v>1767</v>
      </c>
      <c r="F705" t="s">
        <v>454</v>
      </c>
      <c r="G705" t="s">
        <v>456</v>
      </c>
      <c r="H705" s="3">
        <v>0</v>
      </c>
      <c r="I705" s="3">
        <v>0</v>
      </c>
      <c r="J705" s="3">
        <v>0</v>
      </c>
      <c r="K705" s="3">
        <v>177.5</v>
      </c>
      <c r="L705" s="3">
        <v>0</v>
      </c>
      <c r="M705" s="3">
        <v>0</v>
      </c>
      <c r="N705" s="3">
        <v>0</v>
      </c>
      <c r="O705" s="3">
        <v>23.074999999999999</v>
      </c>
      <c r="P705" s="3">
        <v>200.57499999999999</v>
      </c>
      <c r="R705">
        <v>3</v>
      </c>
    </row>
    <row r="706" spans="1:18" x14ac:dyDescent="0.25">
      <c r="A706" t="s">
        <v>1311</v>
      </c>
      <c r="B706" t="s">
        <v>1487</v>
      </c>
      <c r="C706" t="s">
        <v>1</v>
      </c>
      <c r="D706" t="s">
        <v>0</v>
      </c>
      <c r="E706">
        <v>90</v>
      </c>
      <c r="F706" t="s">
        <v>407</v>
      </c>
      <c r="G706" t="s">
        <v>408</v>
      </c>
      <c r="H706" s="3">
        <v>0</v>
      </c>
      <c r="I706" s="3">
        <v>0</v>
      </c>
      <c r="J706" s="3">
        <v>0</v>
      </c>
      <c r="K706" s="3">
        <v>28</v>
      </c>
      <c r="L706" s="3">
        <v>0</v>
      </c>
      <c r="M706" s="3">
        <v>0</v>
      </c>
      <c r="N706" s="3">
        <v>0</v>
      </c>
      <c r="O706" s="3">
        <v>3.64</v>
      </c>
      <c r="P706" s="3">
        <v>31.64</v>
      </c>
      <c r="R706">
        <v>3</v>
      </c>
    </row>
    <row r="707" spans="1:18" x14ac:dyDescent="0.25">
      <c r="A707" t="s">
        <v>1311</v>
      </c>
      <c r="B707" t="s">
        <v>1487</v>
      </c>
      <c r="C707" t="s">
        <v>1</v>
      </c>
      <c r="D707" t="s">
        <v>0</v>
      </c>
      <c r="E707">
        <v>61499</v>
      </c>
      <c r="F707" t="s">
        <v>431</v>
      </c>
      <c r="G707" t="s">
        <v>432</v>
      </c>
      <c r="H707" s="3">
        <v>0</v>
      </c>
      <c r="I707" s="3">
        <v>0</v>
      </c>
      <c r="J707" s="3">
        <v>0</v>
      </c>
      <c r="K707" s="3">
        <v>25.84</v>
      </c>
      <c r="L707" s="3">
        <v>0</v>
      </c>
      <c r="M707" s="3">
        <v>0</v>
      </c>
      <c r="N707" s="3">
        <v>0</v>
      </c>
      <c r="O707" s="3">
        <v>3.3592</v>
      </c>
      <c r="P707" s="3">
        <v>29.199200000000001</v>
      </c>
      <c r="R707">
        <v>3</v>
      </c>
    </row>
    <row r="708" spans="1:18" x14ac:dyDescent="0.25">
      <c r="A708" t="s">
        <v>1311</v>
      </c>
      <c r="B708" t="s">
        <v>1542</v>
      </c>
      <c r="C708" t="s">
        <v>1</v>
      </c>
      <c r="D708" t="s">
        <v>0</v>
      </c>
      <c r="E708">
        <v>21011</v>
      </c>
      <c r="F708" t="s">
        <v>419</v>
      </c>
      <c r="G708" t="s">
        <v>420</v>
      </c>
      <c r="H708" s="3">
        <v>0</v>
      </c>
      <c r="I708" s="3">
        <v>0</v>
      </c>
      <c r="J708" s="3">
        <v>0</v>
      </c>
      <c r="K708" s="3">
        <v>153.19999999999999</v>
      </c>
      <c r="L708" s="3">
        <v>0</v>
      </c>
      <c r="M708" s="3">
        <v>0</v>
      </c>
      <c r="N708" s="3">
        <v>0</v>
      </c>
      <c r="O708" s="3">
        <v>19.916</v>
      </c>
      <c r="P708" s="3">
        <v>173.11599999999999</v>
      </c>
      <c r="R708">
        <v>3</v>
      </c>
    </row>
    <row r="709" spans="1:18" x14ac:dyDescent="0.25">
      <c r="A709" t="s">
        <v>1311</v>
      </c>
      <c r="B709" t="s">
        <v>1542</v>
      </c>
      <c r="C709" t="s">
        <v>1</v>
      </c>
      <c r="D709" t="s">
        <v>0</v>
      </c>
      <c r="E709">
        <v>1998</v>
      </c>
      <c r="F709" t="s">
        <v>412</v>
      </c>
      <c r="G709" t="s">
        <v>413</v>
      </c>
      <c r="H709" s="3">
        <v>0</v>
      </c>
      <c r="I709" s="3">
        <v>0</v>
      </c>
      <c r="J709" s="3">
        <v>0</v>
      </c>
      <c r="K709" s="3">
        <v>259.02</v>
      </c>
      <c r="L709" s="3">
        <v>0</v>
      </c>
      <c r="M709" s="3">
        <v>0</v>
      </c>
      <c r="N709" s="3">
        <v>0</v>
      </c>
      <c r="O709" s="3">
        <v>33.672599999999996</v>
      </c>
      <c r="P709" s="3">
        <v>292.69259999999997</v>
      </c>
      <c r="R709">
        <v>3</v>
      </c>
    </row>
    <row r="710" spans="1:18" x14ac:dyDescent="0.25">
      <c r="A710" t="s">
        <v>1311</v>
      </c>
      <c r="B710" t="s">
        <v>1542</v>
      </c>
      <c r="C710" t="s">
        <v>1</v>
      </c>
      <c r="D710" t="s">
        <v>0</v>
      </c>
      <c r="E710">
        <v>5245</v>
      </c>
      <c r="F710" t="s">
        <v>446</v>
      </c>
      <c r="G710" t="s">
        <v>447</v>
      </c>
      <c r="H710" s="3">
        <v>0</v>
      </c>
      <c r="I710" s="3">
        <v>0</v>
      </c>
      <c r="J710" s="3">
        <v>0</v>
      </c>
      <c r="K710" s="3">
        <v>26.68</v>
      </c>
      <c r="L710" s="3">
        <v>0</v>
      </c>
      <c r="M710" s="3">
        <v>0</v>
      </c>
      <c r="N710" s="3">
        <v>0</v>
      </c>
      <c r="O710" s="3">
        <v>3.4683999999999999</v>
      </c>
      <c r="P710" s="3">
        <v>30.148399999999999</v>
      </c>
      <c r="R710">
        <v>3</v>
      </c>
    </row>
    <row r="711" spans="1:18" x14ac:dyDescent="0.25">
      <c r="A711" t="s">
        <v>1311</v>
      </c>
      <c r="B711" t="s">
        <v>1474</v>
      </c>
      <c r="C711" t="s">
        <v>1</v>
      </c>
      <c r="D711" t="s">
        <v>0</v>
      </c>
      <c r="E711">
        <v>1755</v>
      </c>
      <c r="F711" t="s">
        <v>454</v>
      </c>
      <c r="G711" t="s">
        <v>456</v>
      </c>
      <c r="H711" s="3">
        <v>0</v>
      </c>
      <c r="I711" s="3">
        <v>0</v>
      </c>
      <c r="J711" s="3">
        <v>0</v>
      </c>
      <c r="K711" s="3">
        <v>17.75</v>
      </c>
      <c r="L711" s="3">
        <v>0</v>
      </c>
      <c r="M711" s="3">
        <v>0</v>
      </c>
      <c r="N711" s="3">
        <v>0</v>
      </c>
      <c r="O711" s="3">
        <v>2.3075000000000001</v>
      </c>
      <c r="P711" s="3">
        <v>20.057500000000001</v>
      </c>
      <c r="R711">
        <v>3</v>
      </c>
    </row>
    <row r="712" spans="1:18" x14ac:dyDescent="0.25">
      <c r="A712" t="s">
        <v>1311</v>
      </c>
      <c r="B712" t="s">
        <v>1474</v>
      </c>
      <c r="C712" t="s">
        <v>1</v>
      </c>
      <c r="D712" t="s">
        <v>0</v>
      </c>
      <c r="E712">
        <v>1754</v>
      </c>
      <c r="F712" t="s">
        <v>454</v>
      </c>
      <c r="G712" t="s">
        <v>456</v>
      </c>
      <c r="H712" s="3">
        <v>0</v>
      </c>
      <c r="I712" s="3">
        <v>0</v>
      </c>
      <c r="J712" s="3">
        <v>0</v>
      </c>
      <c r="K712" s="3">
        <v>191.25</v>
      </c>
      <c r="L712" s="3">
        <v>0</v>
      </c>
      <c r="M712" s="3">
        <v>0</v>
      </c>
      <c r="N712" s="3">
        <v>0</v>
      </c>
      <c r="O712" s="3">
        <v>24.862500000000001</v>
      </c>
      <c r="P712" s="3">
        <v>216.11250000000001</v>
      </c>
      <c r="R712">
        <v>3</v>
      </c>
    </row>
    <row r="713" spans="1:18" x14ac:dyDescent="0.25">
      <c r="A713" t="s">
        <v>1311</v>
      </c>
      <c r="B713" t="s">
        <v>1474</v>
      </c>
      <c r="C713" t="s">
        <v>1</v>
      </c>
      <c r="D713" t="s">
        <v>0</v>
      </c>
      <c r="E713">
        <v>879</v>
      </c>
      <c r="F713" t="s">
        <v>405</v>
      </c>
      <c r="G713" t="s">
        <v>406</v>
      </c>
      <c r="H713" s="3">
        <v>0</v>
      </c>
      <c r="I713" s="3">
        <v>0</v>
      </c>
      <c r="J713" s="3">
        <v>0</v>
      </c>
      <c r="K713" s="3">
        <v>9.91</v>
      </c>
      <c r="L713" s="3">
        <v>0</v>
      </c>
      <c r="M713" s="3">
        <v>0</v>
      </c>
      <c r="N713" s="3">
        <v>0</v>
      </c>
      <c r="O713" s="3">
        <v>1.2883</v>
      </c>
      <c r="P713" s="3">
        <v>11.1983</v>
      </c>
      <c r="R713">
        <v>3</v>
      </c>
    </row>
    <row r="714" spans="1:18" x14ac:dyDescent="0.25">
      <c r="A714" t="s">
        <v>1311</v>
      </c>
      <c r="B714" t="s">
        <v>1541</v>
      </c>
      <c r="C714" t="s">
        <v>1</v>
      </c>
      <c r="D714" t="s">
        <v>0</v>
      </c>
      <c r="E714">
        <v>9594</v>
      </c>
      <c r="F714" t="s">
        <v>1302</v>
      </c>
      <c r="G714" t="s">
        <v>1303</v>
      </c>
      <c r="H714" s="3">
        <v>0.73</v>
      </c>
      <c r="I714" s="3">
        <v>0</v>
      </c>
      <c r="J714" s="3">
        <v>0</v>
      </c>
      <c r="K714" s="3">
        <v>12.63</v>
      </c>
      <c r="L714" s="3">
        <v>0</v>
      </c>
      <c r="M714" s="3">
        <v>0</v>
      </c>
      <c r="N714" s="3">
        <v>0</v>
      </c>
      <c r="O714" s="3">
        <v>1.6419000000000001</v>
      </c>
      <c r="P714" s="3">
        <v>15.001900000000001</v>
      </c>
      <c r="R714">
        <v>3</v>
      </c>
    </row>
    <row r="715" spans="1:18" x14ac:dyDescent="0.25">
      <c r="A715" t="s">
        <v>1311</v>
      </c>
      <c r="B715" t="s">
        <v>1541</v>
      </c>
      <c r="C715" t="s">
        <v>1</v>
      </c>
      <c r="D715" t="s">
        <v>0</v>
      </c>
      <c r="E715">
        <v>86762</v>
      </c>
      <c r="F715" t="s">
        <v>900</v>
      </c>
      <c r="G715" t="s">
        <v>339</v>
      </c>
      <c r="H715" s="3">
        <v>1.84</v>
      </c>
      <c r="I715" s="3">
        <v>0</v>
      </c>
      <c r="J715" s="3">
        <v>0</v>
      </c>
      <c r="K715" s="3">
        <v>32</v>
      </c>
      <c r="L715" s="3">
        <v>0</v>
      </c>
      <c r="M715" s="3">
        <v>0</v>
      </c>
      <c r="N715" s="3">
        <v>0</v>
      </c>
      <c r="O715" s="3">
        <v>4.16</v>
      </c>
      <c r="P715" s="3">
        <v>38</v>
      </c>
      <c r="R715">
        <v>3</v>
      </c>
    </row>
    <row r="716" spans="1:18" x14ac:dyDescent="0.25">
      <c r="A716" t="s">
        <v>1311</v>
      </c>
      <c r="B716" t="s">
        <v>1541</v>
      </c>
      <c r="C716" t="s">
        <v>1</v>
      </c>
      <c r="D716" t="s">
        <v>0</v>
      </c>
      <c r="E716">
        <v>1579</v>
      </c>
      <c r="F716" t="s">
        <v>125</v>
      </c>
      <c r="G716" t="s">
        <v>897</v>
      </c>
      <c r="H716" s="3">
        <v>0</v>
      </c>
      <c r="I716" s="3">
        <v>0</v>
      </c>
      <c r="J716" s="3">
        <v>0</v>
      </c>
      <c r="K716" s="3">
        <v>22</v>
      </c>
      <c r="L716" s="3">
        <v>0</v>
      </c>
      <c r="M716" s="3">
        <v>0</v>
      </c>
      <c r="N716" s="3">
        <v>0</v>
      </c>
      <c r="O716" s="3">
        <v>2.8600000000000003</v>
      </c>
      <c r="P716" s="3">
        <v>24.86</v>
      </c>
      <c r="R716">
        <v>3</v>
      </c>
    </row>
    <row r="717" spans="1:18" x14ac:dyDescent="0.25">
      <c r="A717" t="s">
        <v>1311</v>
      </c>
      <c r="B717" t="s">
        <v>1459</v>
      </c>
      <c r="C717" t="s">
        <v>1</v>
      </c>
      <c r="D717" t="s">
        <v>0</v>
      </c>
      <c r="E717">
        <v>41</v>
      </c>
      <c r="F717" t="s">
        <v>440</v>
      </c>
      <c r="G717" t="s">
        <v>441</v>
      </c>
      <c r="H717" s="3">
        <v>0</v>
      </c>
      <c r="I717" s="3">
        <v>0</v>
      </c>
      <c r="J717" s="3">
        <v>0</v>
      </c>
      <c r="K717" s="3">
        <v>128.41</v>
      </c>
      <c r="L717" s="3">
        <v>0</v>
      </c>
      <c r="M717" s="3">
        <v>0</v>
      </c>
      <c r="N717" s="3">
        <v>0</v>
      </c>
      <c r="O717" s="3">
        <v>16.693300000000001</v>
      </c>
      <c r="P717" s="3">
        <v>145.10329999999999</v>
      </c>
      <c r="R717">
        <v>3</v>
      </c>
    </row>
    <row r="718" spans="1:18" x14ac:dyDescent="0.25">
      <c r="A718" t="s">
        <v>1311</v>
      </c>
      <c r="B718" t="s">
        <v>1459</v>
      </c>
      <c r="C718" t="s">
        <v>1</v>
      </c>
      <c r="D718" t="s">
        <v>0</v>
      </c>
      <c r="E718">
        <v>3634</v>
      </c>
      <c r="F718" t="s">
        <v>427</v>
      </c>
      <c r="G718" t="s">
        <v>428</v>
      </c>
      <c r="H718" s="3">
        <v>0</v>
      </c>
      <c r="I718" s="3">
        <v>0</v>
      </c>
      <c r="J718" s="3">
        <v>0</v>
      </c>
      <c r="K718" s="3">
        <v>30.24</v>
      </c>
      <c r="L718" s="3">
        <v>0</v>
      </c>
      <c r="M718" s="3">
        <v>0</v>
      </c>
      <c r="N718" s="3">
        <v>0</v>
      </c>
      <c r="O718" s="3">
        <v>3.9312</v>
      </c>
      <c r="P718" s="3">
        <v>34.171199999999999</v>
      </c>
      <c r="R718">
        <v>3</v>
      </c>
    </row>
    <row r="719" spans="1:18" x14ac:dyDescent="0.25">
      <c r="A719" t="s">
        <v>1311</v>
      </c>
      <c r="B719" t="s">
        <v>1549</v>
      </c>
      <c r="C719" t="s">
        <v>1</v>
      </c>
      <c r="D719" t="s">
        <v>0</v>
      </c>
      <c r="E719">
        <v>2982418</v>
      </c>
      <c r="F719" t="s">
        <v>425</v>
      </c>
      <c r="G719" t="s">
        <v>426</v>
      </c>
      <c r="H719" s="3">
        <v>0</v>
      </c>
      <c r="I719" s="3">
        <v>0</v>
      </c>
      <c r="J719" s="3">
        <v>0</v>
      </c>
      <c r="K719" s="3">
        <v>49.56</v>
      </c>
      <c r="L719" s="3">
        <v>0</v>
      </c>
      <c r="M719" s="3">
        <v>0</v>
      </c>
      <c r="N719" s="3">
        <v>0</v>
      </c>
      <c r="O719" s="3">
        <v>6.4428000000000001</v>
      </c>
      <c r="P719" s="3">
        <v>56.002800000000001</v>
      </c>
      <c r="R719">
        <v>3</v>
      </c>
    </row>
    <row r="720" spans="1:18" x14ac:dyDescent="0.25">
      <c r="A720" t="s">
        <v>1311</v>
      </c>
      <c r="B720" t="s">
        <v>1444</v>
      </c>
      <c r="C720" t="s">
        <v>1</v>
      </c>
      <c r="D720" t="s">
        <v>0</v>
      </c>
      <c r="E720">
        <v>20918</v>
      </c>
      <c r="F720" t="s">
        <v>419</v>
      </c>
      <c r="G720" t="s">
        <v>420</v>
      </c>
      <c r="H720" s="3">
        <v>0</v>
      </c>
      <c r="I720" s="3">
        <v>0</v>
      </c>
      <c r="J720" s="3">
        <v>0</v>
      </c>
      <c r="K720" s="3">
        <v>91.8</v>
      </c>
      <c r="L720" s="3">
        <v>0</v>
      </c>
      <c r="M720" s="3">
        <v>0</v>
      </c>
      <c r="N720" s="3">
        <v>0</v>
      </c>
      <c r="O720" s="3">
        <v>11.933999999999999</v>
      </c>
      <c r="P720" s="3">
        <v>103.73399999999999</v>
      </c>
      <c r="R720">
        <v>3</v>
      </c>
    </row>
    <row r="721" spans="1:18" x14ac:dyDescent="0.25">
      <c r="A721" t="s">
        <v>1311</v>
      </c>
      <c r="B721" t="s">
        <v>1444</v>
      </c>
      <c r="C721" t="s">
        <v>1</v>
      </c>
      <c r="D721" t="s">
        <v>0</v>
      </c>
      <c r="E721">
        <v>20919</v>
      </c>
      <c r="F721" t="s">
        <v>419</v>
      </c>
      <c r="G721" t="s">
        <v>420</v>
      </c>
      <c r="H721" s="3">
        <v>0</v>
      </c>
      <c r="I721" s="3">
        <v>0</v>
      </c>
      <c r="J721" s="3">
        <v>0</v>
      </c>
      <c r="K721" s="3">
        <v>128.35</v>
      </c>
      <c r="L721" s="3">
        <v>0</v>
      </c>
      <c r="M721" s="3">
        <v>0</v>
      </c>
      <c r="N721" s="3">
        <v>0</v>
      </c>
      <c r="O721" s="3">
        <v>16.685500000000001</v>
      </c>
      <c r="P721" s="3">
        <v>145.03549999999998</v>
      </c>
      <c r="R721">
        <v>3</v>
      </c>
    </row>
    <row r="722" spans="1:18" x14ac:dyDescent="0.25">
      <c r="A722" t="s">
        <v>1311</v>
      </c>
      <c r="B722" t="s">
        <v>1444</v>
      </c>
      <c r="C722" t="s">
        <v>1</v>
      </c>
      <c r="D722" t="s">
        <v>0</v>
      </c>
      <c r="E722">
        <v>20920</v>
      </c>
      <c r="F722" t="s">
        <v>419</v>
      </c>
      <c r="G722" t="s">
        <v>420</v>
      </c>
      <c r="H722" s="3">
        <v>0</v>
      </c>
      <c r="I722" s="3">
        <v>0</v>
      </c>
      <c r="J722" s="3">
        <v>0</v>
      </c>
      <c r="K722" s="3">
        <v>105.5</v>
      </c>
      <c r="L722" s="3">
        <v>0</v>
      </c>
      <c r="M722" s="3">
        <v>0</v>
      </c>
      <c r="N722" s="3">
        <v>0</v>
      </c>
      <c r="O722" s="3">
        <v>13.715</v>
      </c>
      <c r="P722" s="3">
        <v>119.215</v>
      </c>
      <c r="R722">
        <v>3</v>
      </c>
    </row>
    <row r="723" spans="1:18" x14ac:dyDescent="0.25">
      <c r="A723" t="s">
        <v>1311</v>
      </c>
      <c r="B723" t="s">
        <v>1540</v>
      </c>
      <c r="C723" t="s">
        <v>1</v>
      </c>
      <c r="D723" t="s">
        <v>0</v>
      </c>
      <c r="E723">
        <v>9512</v>
      </c>
      <c r="F723" t="s">
        <v>1302</v>
      </c>
      <c r="G723" t="s">
        <v>1303</v>
      </c>
      <c r="H723" s="3">
        <v>0</v>
      </c>
      <c r="I723" s="3">
        <v>0</v>
      </c>
      <c r="J723" s="3">
        <v>0</v>
      </c>
      <c r="K723" s="3">
        <v>12.63</v>
      </c>
      <c r="L723" s="3">
        <v>0</v>
      </c>
      <c r="M723" s="3">
        <v>0</v>
      </c>
      <c r="N723" s="3">
        <v>0</v>
      </c>
      <c r="O723" s="3">
        <v>1.6419000000000001</v>
      </c>
      <c r="P723" s="3">
        <v>14.2719</v>
      </c>
      <c r="R723">
        <v>3</v>
      </c>
    </row>
    <row r="724" spans="1:18" x14ac:dyDescent="0.25">
      <c r="A724" t="s">
        <v>1311</v>
      </c>
      <c r="B724" t="s">
        <v>1540</v>
      </c>
      <c r="C724" t="s">
        <v>1</v>
      </c>
      <c r="D724" t="s">
        <v>0</v>
      </c>
      <c r="E724">
        <v>2942</v>
      </c>
      <c r="F724" t="s">
        <v>438</v>
      </c>
      <c r="G724" t="s">
        <v>439</v>
      </c>
      <c r="H724" s="3">
        <v>0</v>
      </c>
      <c r="I724" s="3">
        <v>0</v>
      </c>
      <c r="J724" s="3">
        <v>0</v>
      </c>
      <c r="K724" s="3">
        <v>17.11</v>
      </c>
      <c r="L724" s="3">
        <v>0</v>
      </c>
      <c r="M724" s="3">
        <v>0</v>
      </c>
      <c r="N724" s="3">
        <v>0</v>
      </c>
      <c r="O724" s="3">
        <v>2.2242999999999999</v>
      </c>
      <c r="P724" s="3">
        <v>19.334299999999999</v>
      </c>
      <c r="R724">
        <v>3</v>
      </c>
    </row>
    <row r="725" spans="1:18" x14ac:dyDescent="0.25">
      <c r="A725" t="s">
        <v>1311</v>
      </c>
      <c r="B725" t="s">
        <v>1540</v>
      </c>
      <c r="C725" t="s">
        <v>1</v>
      </c>
      <c r="D725" t="s">
        <v>0</v>
      </c>
      <c r="E725">
        <v>1703</v>
      </c>
      <c r="F725" t="s">
        <v>454</v>
      </c>
      <c r="G725" t="s">
        <v>456</v>
      </c>
      <c r="H725" s="3">
        <v>0</v>
      </c>
      <c r="I725" s="3">
        <v>0</v>
      </c>
      <c r="J725" s="3">
        <v>0</v>
      </c>
      <c r="K725" s="3">
        <v>197.4</v>
      </c>
      <c r="L725" s="3">
        <v>0</v>
      </c>
      <c r="M725" s="3">
        <v>0</v>
      </c>
      <c r="N725" s="3">
        <v>0</v>
      </c>
      <c r="O725" s="3">
        <v>25.662000000000003</v>
      </c>
      <c r="P725" s="3">
        <v>223.06200000000001</v>
      </c>
      <c r="R725">
        <v>3</v>
      </c>
    </row>
    <row r="726" spans="1:18" x14ac:dyDescent="0.25">
      <c r="A726" t="s">
        <v>1311</v>
      </c>
      <c r="B726" t="s">
        <v>1420</v>
      </c>
      <c r="C726" t="s">
        <v>1</v>
      </c>
      <c r="D726" t="s">
        <v>0</v>
      </c>
      <c r="E726">
        <v>703</v>
      </c>
      <c r="F726" t="s">
        <v>403</v>
      </c>
      <c r="G726" t="s">
        <v>404</v>
      </c>
      <c r="H726" s="3">
        <v>0</v>
      </c>
      <c r="I726" s="3">
        <v>0</v>
      </c>
      <c r="J726" s="3">
        <v>0</v>
      </c>
      <c r="K726" s="3">
        <v>308.05</v>
      </c>
      <c r="L726" s="3">
        <v>0</v>
      </c>
      <c r="M726" s="3">
        <v>0</v>
      </c>
      <c r="N726" s="3">
        <v>0</v>
      </c>
      <c r="O726" s="3">
        <v>40.046500000000002</v>
      </c>
      <c r="P726" s="3">
        <v>348.09649999999999</v>
      </c>
      <c r="R726">
        <v>3</v>
      </c>
    </row>
    <row r="727" spans="1:18" x14ac:dyDescent="0.25">
      <c r="A727" t="s">
        <v>1311</v>
      </c>
      <c r="B727" t="s">
        <v>1420</v>
      </c>
      <c r="C727" t="s">
        <v>1</v>
      </c>
      <c r="D727" t="s">
        <v>0</v>
      </c>
      <c r="E727">
        <v>11874</v>
      </c>
      <c r="F727" t="s">
        <v>403</v>
      </c>
      <c r="G727" t="s">
        <v>404</v>
      </c>
      <c r="H727" s="3">
        <v>0</v>
      </c>
      <c r="I727" s="3">
        <v>0</v>
      </c>
      <c r="J727" s="3">
        <v>0</v>
      </c>
      <c r="K727" s="3">
        <v>58.75</v>
      </c>
      <c r="L727" s="3">
        <v>0</v>
      </c>
      <c r="M727" s="3">
        <v>0</v>
      </c>
      <c r="N727" s="3">
        <v>0</v>
      </c>
      <c r="O727" s="3">
        <v>7.6375000000000002</v>
      </c>
      <c r="P727" s="3">
        <v>66.387500000000003</v>
      </c>
      <c r="R727">
        <v>3</v>
      </c>
    </row>
    <row r="728" spans="1:18" x14ac:dyDescent="0.25">
      <c r="A728" t="s">
        <v>1311</v>
      </c>
      <c r="B728" t="s">
        <v>1420</v>
      </c>
      <c r="C728" t="s">
        <v>1</v>
      </c>
      <c r="D728" t="s">
        <v>0</v>
      </c>
      <c r="E728">
        <v>20836</v>
      </c>
      <c r="F728" t="s">
        <v>419</v>
      </c>
      <c r="G728" t="s">
        <v>420</v>
      </c>
      <c r="H728" s="3">
        <v>0</v>
      </c>
      <c r="I728" s="3">
        <v>0</v>
      </c>
      <c r="J728" s="3">
        <v>0</v>
      </c>
      <c r="K728" s="3">
        <v>21</v>
      </c>
      <c r="L728" s="3">
        <v>0</v>
      </c>
      <c r="M728" s="3">
        <v>0</v>
      </c>
      <c r="N728" s="3">
        <v>0</v>
      </c>
      <c r="O728" s="3">
        <v>2.73</v>
      </c>
      <c r="P728" s="3">
        <v>23.73</v>
      </c>
      <c r="R728">
        <v>3</v>
      </c>
    </row>
    <row r="729" spans="1:18" x14ac:dyDescent="0.25">
      <c r="A729" t="s">
        <v>1311</v>
      </c>
      <c r="B729" t="s">
        <v>1420</v>
      </c>
      <c r="C729" t="s">
        <v>1</v>
      </c>
      <c r="D729" t="s">
        <v>0</v>
      </c>
      <c r="E729">
        <v>20854</v>
      </c>
      <c r="F729" t="s">
        <v>412</v>
      </c>
      <c r="G729" t="s">
        <v>413</v>
      </c>
      <c r="H729" s="3">
        <v>0</v>
      </c>
      <c r="I729" s="3">
        <v>0</v>
      </c>
      <c r="J729" s="3">
        <v>0</v>
      </c>
      <c r="K729" s="3">
        <v>102.9</v>
      </c>
      <c r="L729" s="3">
        <v>0</v>
      </c>
      <c r="M729" s="3">
        <v>0</v>
      </c>
      <c r="N729" s="3">
        <v>0</v>
      </c>
      <c r="O729" s="3">
        <v>13.377000000000001</v>
      </c>
      <c r="P729" s="3">
        <v>116.277</v>
      </c>
      <c r="R729">
        <v>3</v>
      </c>
    </row>
    <row r="730" spans="1:18" x14ac:dyDescent="0.25">
      <c r="A730" t="s">
        <v>1311</v>
      </c>
      <c r="B730" t="s">
        <v>1420</v>
      </c>
      <c r="C730" t="s">
        <v>1</v>
      </c>
      <c r="D730" t="s">
        <v>0</v>
      </c>
      <c r="E730">
        <v>1773</v>
      </c>
      <c r="F730" t="s">
        <v>412</v>
      </c>
      <c r="G730" t="s">
        <v>413</v>
      </c>
      <c r="H730" s="3">
        <v>0</v>
      </c>
      <c r="I730" s="3">
        <v>0</v>
      </c>
      <c r="J730" s="3">
        <v>0</v>
      </c>
      <c r="K730" s="3">
        <v>166.11</v>
      </c>
      <c r="L730" s="3">
        <v>0</v>
      </c>
      <c r="M730" s="3">
        <v>0</v>
      </c>
      <c r="N730" s="3">
        <v>0</v>
      </c>
      <c r="O730" s="3">
        <v>21.594300000000004</v>
      </c>
      <c r="P730" s="3">
        <v>187.70430000000002</v>
      </c>
      <c r="R730">
        <v>3</v>
      </c>
    </row>
    <row r="731" spans="1:18" x14ac:dyDescent="0.25">
      <c r="A731" t="s">
        <v>1311</v>
      </c>
      <c r="B731" t="s">
        <v>1420</v>
      </c>
      <c r="C731" t="s">
        <v>1</v>
      </c>
      <c r="D731" t="s">
        <v>0</v>
      </c>
      <c r="E731">
        <v>573226</v>
      </c>
      <c r="F731" t="s">
        <v>409</v>
      </c>
      <c r="G731" t="s">
        <v>410</v>
      </c>
      <c r="H731" s="3">
        <v>0</v>
      </c>
      <c r="I731" s="3">
        <v>0</v>
      </c>
      <c r="J731" s="3">
        <v>0</v>
      </c>
      <c r="K731" s="3">
        <v>52</v>
      </c>
      <c r="L731" s="3">
        <v>0</v>
      </c>
      <c r="M731" s="3">
        <v>0</v>
      </c>
      <c r="N731" s="3">
        <v>0</v>
      </c>
      <c r="O731" s="3">
        <v>6.76</v>
      </c>
      <c r="P731" s="3">
        <v>58.76</v>
      </c>
      <c r="R731">
        <v>3</v>
      </c>
    </row>
    <row r="732" spans="1:18" x14ac:dyDescent="0.25">
      <c r="A732" t="s">
        <v>1311</v>
      </c>
      <c r="B732" t="s">
        <v>1420</v>
      </c>
      <c r="C732" t="s">
        <v>1</v>
      </c>
      <c r="D732" t="s">
        <v>0</v>
      </c>
      <c r="E732">
        <v>5811</v>
      </c>
      <c r="F732" t="s">
        <v>634</v>
      </c>
      <c r="G732" t="s">
        <v>635</v>
      </c>
      <c r="H732" s="3">
        <v>0</v>
      </c>
      <c r="I732" s="3">
        <v>0</v>
      </c>
      <c r="J732" s="3">
        <v>0</v>
      </c>
      <c r="K732" s="3">
        <v>16.84</v>
      </c>
      <c r="L732" s="3">
        <v>0</v>
      </c>
      <c r="M732" s="3">
        <v>0</v>
      </c>
      <c r="N732" s="3">
        <v>0</v>
      </c>
      <c r="O732" s="3">
        <v>2.1892</v>
      </c>
      <c r="P732" s="3">
        <v>19.029199999999999</v>
      </c>
      <c r="R732">
        <v>3</v>
      </c>
    </row>
    <row r="733" spans="1:18" x14ac:dyDescent="0.25">
      <c r="A733" t="s">
        <v>1311</v>
      </c>
      <c r="B733" t="s">
        <v>1539</v>
      </c>
      <c r="C733" t="s">
        <v>1</v>
      </c>
      <c r="D733" t="s">
        <v>0</v>
      </c>
      <c r="E733">
        <v>1457</v>
      </c>
      <c r="F733" t="s">
        <v>125</v>
      </c>
      <c r="G733" t="s">
        <v>897</v>
      </c>
      <c r="H733" s="3">
        <v>0</v>
      </c>
      <c r="I733" s="3">
        <v>0</v>
      </c>
      <c r="J733" s="3">
        <v>0</v>
      </c>
      <c r="K733" s="3">
        <v>44</v>
      </c>
      <c r="L733" s="3">
        <v>0</v>
      </c>
      <c r="M733" s="3">
        <v>0</v>
      </c>
      <c r="N733" s="3">
        <v>0</v>
      </c>
      <c r="O733" s="3">
        <v>5.7200000000000006</v>
      </c>
      <c r="P733" s="3">
        <v>49.72</v>
      </c>
      <c r="R733">
        <v>3</v>
      </c>
    </row>
    <row r="734" spans="1:18" x14ac:dyDescent="0.25">
      <c r="A734" t="s">
        <v>1311</v>
      </c>
      <c r="B734" t="s">
        <v>1539</v>
      </c>
      <c r="C734" t="s">
        <v>1</v>
      </c>
      <c r="D734" t="s">
        <v>0</v>
      </c>
      <c r="E734">
        <v>248744</v>
      </c>
      <c r="F734" t="s">
        <v>414</v>
      </c>
      <c r="G734" t="s">
        <v>415</v>
      </c>
      <c r="H734" s="3">
        <v>0</v>
      </c>
      <c r="I734" s="3">
        <v>0</v>
      </c>
      <c r="J734" s="3">
        <v>0</v>
      </c>
      <c r="K734" s="3">
        <v>10.18</v>
      </c>
      <c r="L734" s="3">
        <v>0</v>
      </c>
      <c r="M734" s="3">
        <v>0</v>
      </c>
      <c r="N734" s="3">
        <v>0</v>
      </c>
      <c r="O734" s="3">
        <v>1.3233999999999999</v>
      </c>
      <c r="P734" s="3">
        <v>11.503399999999999</v>
      </c>
      <c r="R734">
        <v>3</v>
      </c>
    </row>
    <row r="735" spans="1:18" x14ac:dyDescent="0.25">
      <c r="A735" t="s">
        <v>1311</v>
      </c>
      <c r="B735" t="s">
        <v>1538</v>
      </c>
      <c r="C735" t="s">
        <v>1</v>
      </c>
      <c r="D735" t="s">
        <v>0</v>
      </c>
      <c r="E735">
        <v>589</v>
      </c>
      <c r="F735" t="s">
        <v>459</v>
      </c>
      <c r="G735" t="s">
        <v>460</v>
      </c>
      <c r="H735" s="3">
        <v>0</v>
      </c>
      <c r="I735" s="3">
        <v>0</v>
      </c>
      <c r="J735" s="3">
        <v>0</v>
      </c>
      <c r="K735" s="3">
        <v>23.01</v>
      </c>
      <c r="L735" s="3">
        <v>0</v>
      </c>
      <c r="M735" s="3">
        <v>0</v>
      </c>
      <c r="N735" s="3">
        <v>0</v>
      </c>
      <c r="O735" s="3">
        <v>2.9913000000000003</v>
      </c>
      <c r="P735" s="3">
        <v>26.001300000000001</v>
      </c>
      <c r="R735">
        <v>3</v>
      </c>
    </row>
    <row r="736" spans="1:18" x14ac:dyDescent="0.25">
      <c r="A736" t="s">
        <v>1311</v>
      </c>
      <c r="B736" t="s">
        <v>1538</v>
      </c>
      <c r="C736" t="s">
        <v>1</v>
      </c>
      <c r="D736" t="s">
        <v>0</v>
      </c>
      <c r="E736">
        <v>5092</v>
      </c>
      <c r="F736" t="s">
        <v>446</v>
      </c>
      <c r="G736" t="s">
        <v>447</v>
      </c>
      <c r="H736" s="3">
        <v>0</v>
      </c>
      <c r="I736" s="3">
        <v>0</v>
      </c>
      <c r="J736" s="3">
        <v>0</v>
      </c>
      <c r="K736" s="3">
        <v>11.77</v>
      </c>
      <c r="L736" s="3">
        <v>0</v>
      </c>
      <c r="M736" s="3">
        <v>0</v>
      </c>
      <c r="N736" s="3">
        <v>0</v>
      </c>
      <c r="O736" s="3">
        <v>1.5301</v>
      </c>
      <c r="P736" s="3">
        <v>13.3001</v>
      </c>
      <c r="R736">
        <v>3</v>
      </c>
    </row>
    <row r="737" spans="1:18" x14ac:dyDescent="0.25">
      <c r="A737" t="s">
        <v>1311</v>
      </c>
      <c r="B737" t="s">
        <v>1537</v>
      </c>
      <c r="C737" t="s">
        <v>1</v>
      </c>
      <c r="D737" t="s">
        <v>0</v>
      </c>
      <c r="E737">
        <v>20761</v>
      </c>
      <c r="F737" t="s">
        <v>419</v>
      </c>
      <c r="G737" t="s">
        <v>420</v>
      </c>
      <c r="H737" s="3">
        <v>0</v>
      </c>
      <c r="I737" s="3">
        <v>0</v>
      </c>
      <c r="J737" s="3">
        <v>0</v>
      </c>
      <c r="K737" s="3">
        <v>8.5500000000000007</v>
      </c>
      <c r="L737" s="3">
        <v>0</v>
      </c>
      <c r="M737" s="3">
        <v>0</v>
      </c>
      <c r="N737" s="3">
        <v>0</v>
      </c>
      <c r="O737" s="3">
        <v>1.1115000000000002</v>
      </c>
      <c r="P737" s="3">
        <v>9.6615000000000002</v>
      </c>
      <c r="R737">
        <v>3</v>
      </c>
    </row>
    <row r="738" spans="1:18" x14ac:dyDescent="0.25">
      <c r="A738" t="s">
        <v>1311</v>
      </c>
      <c r="B738" t="s">
        <v>1537</v>
      </c>
      <c r="C738" t="s">
        <v>1</v>
      </c>
      <c r="D738" t="s">
        <v>0</v>
      </c>
      <c r="E738">
        <v>20755</v>
      </c>
      <c r="F738" t="s">
        <v>419</v>
      </c>
      <c r="G738" t="s">
        <v>420</v>
      </c>
      <c r="H738" s="3">
        <v>0</v>
      </c>
      <c r="I738" s="3">
        <v>0</v>
      </c>
      <c r="J738" s="3">
        <v>0</v>
      </c>
      <c r="K738" s="3">
        <v>39</v>
      </c>
      <c r="L738" s="3">
        <v>0</v>
      </c>
      <c r="M738" s="3">
        <v>0</v>
      </c>
      <c r="N738" s="3">
        <v>0</v>
      </c>
      <c r="O738" s="3">
        <v>5.07</v>
      </c>
      <c r="P738" s="3">
        <v>44.07</v>
      </c>
      <c r="R738">
        <v>3</v>
      </c>
    </row>
    <row r="739" spans="1:18" x14ac:dyDescent="0.25">
      <c r="A739" t="s">
        <v>1311</v>
      </c>
      <c r="B739" t="s">
        <v>1380</v>
      </c>
      <c r="C739" t="s">
        <v>1</v>
      </c>
      <c r="D739" t="s">
        <v>0</v>
      </c>
      <c r="E739">
        <v>169113</v>
      </c>
      <c r="F739" t="s">
        <v>461</v>
      </c>
      <c r="G739" t="s">
        <v>463</v>
      </c>
      <c r="H739" s="3">
        <v>0</v>
      </c>
      <c r="I739" s="3">
        <v>0</v>
      </c>
      <c r="J739" s="3">
        <v>0</v>
      </c>
      <c r="K739" s="3">
        <v>16.84</v>
      </c>
      <c r="L739" s="3">
        <v>0</v>
      </c>
      <c r="M739" s="3">
        <v>0</v>
      </c>
      <c r="N739" s="3">
        <v>0</v>
      </c>
      <c r="O739" s="3">
        <v>2.1892</v>
      </c>
      <c r="P739" s="3">
        <v>19.029199999999999</v>
      </c>
      <c r="R739">
        <v>3</v>
      </c>
    </row>
    <row r="740" spans="1:18" x14ac:dyDescent="0.25">
      <c r="A740" t="s">
        <v>1311</v>
      </c>
      <c r="B740" t="s">
        <v>1380</v>
      </c>
      <c r="C740" t="s">
        <v>1</v>
      </c>
      <c r="D740" t="s">
        <v>0</v>
      </c>
      <c r="E740">
        <v>248477</v>
      </c>
      <c r="F740" t="s">
        <v>414</v>
      </c>
      <c r="G740" t="s">
        <v>415</v>
      </c>
      <c r="H740" s="3">
        <v>0</v>
      </c>
      <c r="I740" s="3">
        <v>0</v>
      </c>
      <c r="J740" s="3">
        <v>0</v>
      </c>
      <c r="K740" s="3">
        <v>210.31</v>
      </c>
      <c r="L740" s="3">
        <v>0</v>
      </c>
      <c r="M740" s="3">
        <v>0</v>
      </c>
      <c r="N740" s="3">
        <v>0</v>
      </c>
      <c r="O740" s="3">
        <v>27.340300000000003</v>
      </c>
      <c r="P740" s="3">
        <v>237.65030000000002</v>
      </c>
      <c r="R740">
        <v>3</v>
      </c>
    </row>
    <row r="741" spans="1:18" x14ac:dyDescent="0.25">
      <c r="A741" t="s">
        <v>1311</v>
      </c>
      <c r="B741" t="s">
        <v>1535</v>
      </c>
      <c r="C741" t="s">
        <v>1</v>
      </c>
      <c r="D741" t="s">
        <v>0</v>
      </c>
      <c r="E741">
        <v>1462</v>
      </c>
      <c r="F741" t="s">
        <v>412</v>
      </c>
      <c r="G741" t="s">
        <v>413</v>
      </c>
      <c r="H741" s="3">
        <v>0</v>
      </c>
      <c r="I741" s="3">
        <v>0</v>
      </c>
      <c r="J741" s="3">
        <v>0</v>
      </c>
      <c r="K741" s="3">
        <v>38.94</v>
      </c>
      <c r="L741" s="3">
        <v>0</v>
      </c>
      <c r="M741" s="3">
        <v>0</v>
      </c>
      <c r="N741" s="3">
        <v>0</v>
      </c>
      <c r="O741" s="3">
        <v>5.0621999999999998</v>
      </c>
      <c r="P741" s="3">
        <v>44.002199999999995</v>
      </c>
      <c r="R741">
        <v>3</v>
      </c>
    </row>
    <row r="742" spans="1:18" x14ac:dyDescent="0.25">
      <c r="A742" t="s">
        <v>1311</v>
      </c>
      <c r="B742" t="s">
        <v>1535</v>
      </c>
      <c r="C742" t="s">
        <v>1</v>
      </c>
      <c r="D742" t="s">
        <v>0</v>
      </c>
      <c r="E742">
        <v>656092</v>
      </c>
      <c r="F742" t="s">
        <v>409</v>
      </c>
      <c r="G742" t="s">
        <v>410</v>
      </c>
      <c r="H742" s="3">
        <v>0</v>
      </c>
      <c r="I742" s="3">
        <v>0</v>
      </c>
      <c r="J742" s="3">
        <v>0</v>
      </c>
      <c r="K742" s="3">
        <v>51.4</v>
      </c>
      <c r="L742" s="3">
        <v>0</v>
      </c>
      <c r="M742" s="3">
        <v>0</v>
      </c>
      <c r="N742" s="3">
        <v>0</v>
      </c>
      <c r="O742" s="3">
        <v>6.6820000000000004</v>
      </c>
      <c r="P742" s="3">
        <v>58.082000000000001</v>
      </c>
      <c r="R742">
        <v>3</v>
      </c>
    </row>
    <row r="743" spans="1:18" x14ac:dyDescent="0.25">
      <c r="A743" t="s">
        <v>1311</v>
      </c>
      <c r="B743" t="s">
        <v>1535</v>
      </c>
      <c r="C743" t="s">
        <v>1</v>
      </c>
      <c r="D743" t="s">
        <v>0</v>
      </c>
      <c r="E743">
        <v>572599</v>
      </c>
      <c r="F743" t="s">
        <v>409</v>
      </c>
      <c r="G743" t="s">
        <v>410</v>
      </c>
      <c r="H743" s="3">
        <v>0</v>
      </c>
      <c r="I743" s="3">
        <v>0</v>
      </c>
      <c r="J743" s="3">
        <v>0</v>
      </c>
      <c r="K743" s="3">
        <v>12.42</v>
      </c>
      <c r="L743" s="3">
        <v>0</v>
      </c>
      <c r="M743" s="3">
        <v>0</v>
      </c>
      <c r="N743" s="3">
        <v>0</v>
      </c>
      <c r="O743" s="3">
        <v>1.6146</v>
      </c>
      <c r="P743" s="3">
        <v>14.034599999999999</v>
      </c>
      <c r="R743">
        <v>3</v>
      </c>
    </row>
    <row r="744" spans="1:18" x14ac:dyDescent="0.25">
      <c r="A744" t="s">
        <v>1311</v>
      </c>
      <c r="B744" t="s">
        <v>1350</v>
      </c>
      <c r="C744" t="s">
        <v>1</v>
      </c>
      <c r="D744" t="s">
        <v>0</v>
      </c>
      <c r="E744">
        <v>84504</v>
      </c>
      <c r="F744" t="s">
        <v>900</v>
      </c>
      <c r="G744" t="s">
        <v>339</v>
      </c>
      <c r="H744" s="3">
        <v>1.93</v>
      </c>
      <c r="I744" s="3">
        <v>0</v>
      </c>
      <c r="J744" s="3">
        <v>0</v>
      </c>
      <c r="K744" s="3">
        <v>33.69</v>
      </c>
      <c r="L744" s="3">
        <v>0</v>
      </c>
      <c r="M744" s="3">
        <v>0</v>
      </c>
      <c r="N744" s="3">
        <v>0</v>
      </c>
      <c r="O744" s="3">
        <v>4.3796999999999997</v>
      </c>
      <c r="P744" s="3">
        <v>39.999699999999997</v>
      </c>
      <c r="R744">
        <v>3</v>
      </c>
    </row>
    <row r="745" spans="1:18" x14ac:dyDescent="0.25">
      <c r="A745" t="s">
        <v>1311</v>
      </c>
      <c r="B745" t="s">
        <v>1350</v>
      </c>
      <c r="C745" t="s">
        <v>1</v>
      </c>
      <c r="D745" t="s">
        <v>0</v>
      </c>
      <c r="E745">
        <v>540312</v>
      </c>
      <c r="F745" t="s">
        <v>414</v>
      </c>
      <c r="G745" t="s">
        <v>415</v>
      </c>
      <c r="H745" s="3">
        <v>0</v>
      </c>
      <c r="I745" s="3">
        <v>0</v>
      </c>
      <c r="J745" s="3">
        <v>0</v>
      </c>
      <c r="K745" s="3">
        <v>350.44</v>
      </c>
      <c r="L745" s="3">
        <v>0</v>
      </c>
      <c r="M745" s="3">
        <v>0</v>
      </c>
      <c r="N745" s="3">
        <v>0</v>
      </c>
      <c r="O745" s="3">
        <v>45.557200000000002</v>
      </c>
      <c r="P745" s="3">
        <v>395.99720000000002</v>
      </c>
      <c r="R745">
        <v>3</v>
      </c>
    </row>
    <row r="746" spans="1:18" x14ac:dyDescent="0.25">
      <c r="A746" t="s">
        <v>1311</v>
      </c>
      <c r="B746" t="s">
        <v>1547</v>
      </c>
      <c r="C746" t="s">
        <v>1</v>
      </c>
      <c r="D746" t="s">
        <v>0</v>
      </c>
      <c r="E746">
        <v>2575</v>
      </c>
      <c r="F746" t="s">
        <v>438</v>
      </c>
      <c r="G746" t="s">
        <v>439</v>
      </c>
      <c r="H746" s="3">
        <v>0</v>
      </c>
      <c r="I746" s="3">
        <v>0</v>
      </c>
      <c r="J746" s="3">
        <v>0</v>
      </c>
      <c r="K746" s="3">
        <v>200</v>
      </c>
      <c r="L746" s="3">
        <v>0</v>
      </c>
      <c r="M746" s="3">
        <v>0</v>
      </c>
      <c r="N746" s="3">
        <v>0</v>
      </c>
      <c r="O746" s="3">
        <v>26</v>
      </c>
      <c r="P746" s="3">
        <v>226</v>
      </c>
      <c r="R746">
        <v>3</v>
      </c>
    </row>
    <row r="747" spans="1:18" x14ac:dyDescent="0.25">
      <c r="A747" t="s">
        <v>1311</v>
      </c>
      <c r="B747" t="s">
        <v>1547</v>
      </c>
      <c r="C747" t="s">
        <v>1</v>
      </c>
      <c r="D747" t="s">
        <v>0</v>
      </c>
      <c r="E747">
        <v>275627</v>
      </c>
      <c r="F747" t="s">
        <v>461</v>
      </c>
      <c r="G747" t="s">
        <v>463</v>
      </c>
      <c r="H747" s="3">
        <v>0.98</v>
      </c>
      <c r="I747" s="3">
        <v>0</v>
      </c>
      <c r="J747" s="3">
        <v>0</v>
      </c>
      <c r="K747" s="3">
        <v>16.829999999999998</v>
      </c>
      <c r="L747" s="3">
        <v>0</v>
      </c>
      <c r="M747" s="3">
        <v>0</v>
      </c>
      <c r="N747" s="3">
        <v>0</v>
      </c>
      <c r="O747" s="3">
        <v>2.1879</v>
      </c>
      <c r="P747" s="3">
        <v>19.997899999999998</v>
      </c>
      <c r="R747">
        <v>3</v>
      </c>
    </row>
    <row r="748" spans="1:18" x14ac:dyDescent="0.25">
      <c r="A748" t="s">
        <v>1311</v>
      </c>
      <c r="B748" t="s">
        <v>1547</v>
      </c>
      <c r="C748" t="s">
        <v>1</v>
      </c>
      <c r="D748" t="s">
        <v>0</v>
      </c>
      <c r="E748">
        <v>6407</v>
      </c>
      <c r="F748" t="s">
        <v>324</v>
      </c>
      <c r="G748" t="s">
        <v>1548</v>
      </c>
      <c r="H748" s="3">
        <v>0</v>
      </c>
      <c r="I748" s="3">
        <v>0</v>
      </c>
      <c r="J748" s="3">
        <v>0</v>
      </c>
      <c r="K748" s="3">
        <v>6.64</v>
      </c>
      <c r="L748" s="3">
        <v>0</v>
      </c>
      <c r="M748" s="3">
        <v>0</v>
      </c>
      <c r="N748" s="3">
        <v>0</v>
      </c>
      <c r="O748" s="3">
        <v>0.86319999999999997</v>
      </c>
      <c r="P748" s="3">
        <v>7.5031999999999996</v>
      </c>
      <c r="R748">
        <v>3</v>
      </c>
    </row>
    <row r="749" spans="1:18" x14ac:dyDescent="0.25">
      <c r="A749" t="s">
        <v>1311</v>
      </c>
      <c r="B749" t="s">
        <v>1338</v>
      </c>
      <c r="C749" t="s">
        <v>1</v>
      </c>
      <c r="D749" t="s">
        <v>0</v>
      </c>
      <c r="E749">
        <v>1343</v>
      </c>
      <c r="F749" t="s">
        <v>412</v>
      </c>
      <c r="G749" t="s">
        <v>413</v>
      </c>
      <c r="H749" s="3">
        <v>0</v>
      </c>
      <c r="I749" s="3">
        <v>0</v>
      </c>
      <c r="J749" s="3">
        <v>0</v>
      </c>
      <c r="K749" s="3">
        <v>15.27</v>
      </c>
      <c r="L749" s="3">
        <v>0</v>
      </c>
      <c r="M749" s="3">
        <v>0</v>
      </c>
      <c r="N749" s="3">
        <v>0</v>
      </c>
      <c r="O749" s="3">
        <v>1.9851000000000001</v>
      </c>
      <c r="P749" s="3">
        <v>17.255099999999999</v>
      </c>
      <c r="R749">
        <v>3</v>
      </c>
    </row>
    <row r="750" spans="1:18" x14ac:dyDescent="0.25">
      <c r="A750" t="s">
        <v>1311</v>
      </c>
      <c r="B750" t="s">
        <v>1338</v>
      </c>
      <c r="C750" t="s">
        <v>1</v>
      </c>
      <c r="D750" t="s">
        <v>0</v>
      </c>
      <c r="E750">
        <v>8472</v>
      </c>
      <c r="F750" t="s">
        <v>416</v>
      </c>
      <c r="G750" t="s">
        <v>417</v>
      </c>
      <c r="H750" s="3">
        <v>0</v>
      </c>
      <c r="I750" s="3">
        <v>0</v>
      </c>
      <c r="J750" s="3">
        <v>0</v>
      </c>
      <c r="K750" s="3">
        <v>9.07</v>
      </c>
      <c r="L750" s="3">
        <v>0</v>
      </c>
      <c r="M750" s="3">
        <v>0</v>
      </c>
      <c r="N750" s="3">
        <v>0</v>
      </c>
      <c r="O750" s="3">
        <v>1.1791</v>
      </c>
      <c r="P750" s="3">
        <v>10.2491</v>
      </c>
      <c r="R750">
        <v>3</v>
      </c>
    </row>
    <row r="751" spans="1:18" x14ac:dyDescent="0.25">
      <c r="A751" t="s">
        <v>1311</v>
      </c>
      <c r="B751" t="s">
        <v>1338</v>
      </c>
      <c r="C751" t="s">
        <v>1</v>
      </c>
      <c r="D751" t="s">
        <v>0</v>
      </c>
      <c r="E751">
        <v>4161</v>
      </c>
      <c r="F751" t="s">
        <v>436</v>
      </c>
      <c r="G751" t="s">
        <v>437</v>
      </c>
      <c r="H751" s="3">
        <v>0</v>
      </c>
      <c r="I751" s="3">
        <v>0</v>
      </c>
      <c r="J751" s="3">
        <v>0</v>
      </c>
      <c r="K751" s="3">
        <v>28</v>
      </c>
      <c r="L751" s="3">
        <v>0</v>
      </c>
      <c r="M751" s="3">
        <v>0</v>
      </c>
      <c r="N751" s="3">
        <v>0</v>
      </c>
      <c r="O751" s="3">
        <v>3.64</v>
      </c>
      <c r="P751" s="3">
        <v>31.64</v>
      </c>
      <c r="R751">
        <v>3</v>
      </c>
    </row>
    <row r="752" spans="1:18" x14ac:dyDescent="0.25">
      <c r="A752" t="s">
        <v>1311</v>
      </c>
      <c r="B752" t="s">
        <v>1338</v>
      </c>
      <c r="C752" t="s">
        <v>1</v>
      </c>
      <c r="D752" t="s">
        <v>0</v>
      </c>
      <c r="E752">
        <v>4154</v>
      </c>
      <c r="F752" t="s">
        <v>436</v>
      </c>
      <c r="G752" t="s">
        <v>437</v>
      </c>
      <c r="H752" s="3">
        <v>0</v>
      </c>
      <c r="I752" s="3">
        <v>0</v>
      </c>
      <c r="J752" s="3">
        <v>0</v>
      </c>
      <c r="K752" s="3">
        <v>85</v>
      </c>
      <c r="L752" s="3">
        <v>0</v>
      </c>
      <c r="M752" s="3">
        <v>0</v>
      </c>
      <c r="N752" s="3">
        <v>0</v>
      </c>
      <c r="O752" s="3">
        <v>11.05</v>
      </c>
      <c r="P752" s="3">
        <v>96.05</v>
      </c>
      <c r="R752">
        <v>3</v>
      </c>
    </row>
    <row r="753" spans="1:18" x14ac:dyDescent="0.25">
      <c r="A753" t="s">
        <v>1311</v>
      </c>
      <c r="B753" t="s">
        <v>1338</v>
      </c>
      <c r="C753" t="s">
        <v>1</v>
      </c>
      <c r="D753" t="s">
        <v>0</v>
      </c>
      <c r="E753">
        <v>302</v>
      </c>
      <c r="F753" t="s">
        <v>1545</v>
      </c>
      <c r="G753" t="s">
        <v>1546</v>
      </c>
      <c r="H753" s="3">
        <v>0</v>
      </c>
      <c r="I753" s="3">
        <v>0</v>
      </c>
      <c r="J753" s="3">
        <v>0</v>
      </c>
      <c r="K753" s="3">
        <v>83.67</v>
      </c>
      <c r="L753" s="3">
        <v>0</v>
      </c>
      <c r="M753" s="3">
        <v>0</v>
      </c>
      <c r="N753" s="3">
        <v>0</v>
      </c>
      <c r="O753" s="3">
        <v>10.8771</v>
      </c>
      <c r="P753" s="3">
        <v>94.5471</v>
      </c>
      <c r="R753">
        <v>3</v>
      </c>
    </row>
    <row r="754" spans="1:18" x14ac:dyDescent="0.25">
      <c r="A754" t="s">
        <v>1311</v>
      </c>
      <c r="B754" t="s">
        <v>1338</v>
      </c>
      <c r="C754" t="s">
        <v>1</v>
      </c>
      <c r="D754" t="s">
        <v>0</v>
      </c>
      <c r="E754">
        <v>182711</v>
      </c>
      <c r="F754" t="s">
        <v>399</v>
      </c>
      <c r="G754" t="s">
        <v>400</v>
      </c>
      <c r="H754" s="3">
        <v>0</v>
      </c>
      <c r="I754" s="3">
        <v>0</v>
      </c>
      <c r="J754" s="3">
        <v>0</v>
      </c>
      <c r="K754" s="3">
        <v>29</v>
      </c>
      <c r="L754" s="3">
        <v>0</v>
      </c>
      <c r="M754" s="3">
        <v>0</v>
      </c>
      <c r="N754" s="3">
        <v>0</v>
      </c>
      <c r="O754" s="3">
        <v>3.77</v>
      </c>
      <c r="P754" s="3">
        <v>32.770000000000003</v>
      </c>
      <c r="R754">
        <v>3</v>
      </c>
    </row>
    <row r="755" spans="1:18" x14ac:dyDescent="0.25">
      <c r="A755" t="s">
        <v>1311</v>
      </c>
      <c r="B755" t="s">
        <v>1534</v>
      </c>
      <c r="C755" t="s">
        <v>1</v>
      </c>
      <c r="D755" t="s">
        <v>0</v>
      </c>
      <c r="E755">
        <v>4606</v>
      </c>
      <c r="F755" t="s">
        <v>472</v>
      </c>
      <c r="G755" t="s">
        <v>473</v>
      </c>
      <c r="H755" s="3">
        <v>0</v>
      </c>
      <c r="I755" s="3">
        <v>0</v>
      </c>
      <c r="J755" s="3">
        <v>0</v>
      </c>
      <c r="K755" s="3">
        <v>28.32</v>
      </c>
      <c r="L755" s="3">
        <v>0</v>
      </c>
      <c r="M755" s="3">
        <v>0</v>
      </c>
      <c r="N755" s="3">
        <v>0</v>
      </c>
      <c r="O755" s="3">
        <v>3.6816</v>
      </c>
      <c r="P755" s="3">
        <v>32.001600000000003</v>
      </c>
      <c r="R755">
        <v>3</v>
      </c>
    </row>
    <row r="756" spans="1:18" x14ac:dyDescent="0.25">
      <c r="A756" t="s">
        <v>1311</v>
      </c>
      <c r="B756" t="s">
        <v>1534</v>
      </c>
      <c r="C756" t="s">
        <v>1</v>
      </c>
      <c r="D756" t="s">
        <v>0</v>
      </c>
      <c r="E756">
        <v>12882</v>
      </c>
      <c r="F756" t="s">
        <v>667</v>
      </c>
      <c r="G756" t="s">
        <v>668</v>
      </c>
      <c r="H756" s="3">
        <v>0</v>
      </c>
      <c r="I756" s="3">
        <v>0</v>
      </c>
      <c r="J756" s="3">
        <v>0</v>
      </c>
      <c r="K756" s="3">
        <v>4.4800000000000004</v>
      </c>
      <c r="L756" s="3">
        <v>0</v>
      </c>
      <c r="M756" s="3">
        <v>0</v>
      </c>
      <c r="N756" s="3">
        <v>0</v>
      </c>
      <c r="O756" s="3">
        <v>0.58240000000000003</v>
      </c>
      <c r="P756" s="3">
        <v>5.0624000000000002</v>
      </c>
      <c r="R756">
        <v>3</v>
      </c>
    </row>
    <row r="757" spans="1:18" x14ac:dyDescent="0.25">
      <c r="A757" t="s">
        <v>1311</v>
      </c>
      <c r="B757" t="s">
        <v>1534</v>
      </c>
      <c r="C757" t="s">
        <v>1</v>
      </c>
      <c r="D757" t="s">
        <v>0</v>
      </c>
      <c r="E757">
        <v>4906</v>
      </c>
      <c r="F757" t="s">
        <v>446</v>
      </c>
      <c r="G757" t="s">
        <v>447</v>
      </c>
      <c r="H757" s="3">
        <v>0</v>
      </c>
      <c r="I757" s="3">
        <v>0</v>
      </c>
      <c r="J757" s="3">
        <v>0</v>
      </c>
      <c r="K757" s="3">
        <v>14.67</v>
      </c>
      <c r="L757" s="3">
        <v>0</v>
      </c>
      <c r="M757" s="3">
        <v>0</v>
      </c>
      <c r="N757" s="3">
        <v>0</v>
      </c>
      <c r="O757" s="3">
        <v>1.9071</v>
      </c>
      <c r="P757" s="3">
        <v>16.577100000000002</v>
      </c>
      <c r="R757">
        <v>3</v>
      </c>
    </row>
    <row r="758" spans="1:18" x14ac:dyDescent="0.25">
      <c r="A758" t="s">
        <v>1311</v>
      </c>
      <c r="B758" t="s">
        <v>1312</v>
      </c>
      <c r="C758" t="s">
        <v>1</v>
      </c>
      <c r="D758" t="s">
        <v>0</v>
      </c>
      <c r="E758">
        <v>20534</v>
      </c>
      <c r="F758" t="s">
        <v>419</v>
      </c>
      <c r="G758" t="s">
        <v>420</v>
      </c>
      <c r="H758" s="3">
        <v>0</v>
      </c>
      <c r="I758" s="3">
        <v>0</v>
      </c>
      <c r="J758" s="3">
        <v>0</v>
      </c>
      <c r="K758" s="3">
        <v>45.4</v>
      </c>
      <c r="L758" s="3">
        <v>0</v>
      </c>
      <c r="M758" s="3">
        <v>0</v>
      </c>
      <c r="N758" s="3">
        <v>0</v>
      </c>
      <c r="O758" s="3">
        <v>5.9020000000000001</v>
      </c>
      <c r="P758" s="3">
        <v>51.302</v>
      </c>
      <c r="R758">
        <v>3</v>
      </c>
    </row>
    <row r="759" spans="1:18" x14ac:dyDescent="0.25">
      <c r="A759" t="s">
        <v>1311</v>
      </c>
      <c r="B759" t="s">
        <v>1312</v>
      </c>
      <c r="C759" t="s">
        <v>1</v>
      </c>
      <c r="D759" t="s">
        <v>0</v>
      </c>
      <c r="E759">
        <v>1182</v>
      </c>
      <c r="F759" t="s">
        <v>125</v>
      </c>
      <c r="G759" t="s">
        <v>897</v>
      </c>
      <c r="H759" s="3">
        <v>0</v>
      </c>
      <c r="I759" s="3">
        <v>0</v>
      </c>
      <c r="J759" s="3">
        <v>0</v>
      </c>
      <c r="K759" s="3">
        <v>22</v>
      </c>
      <c r="L759" s="3">
        <v>0</v>
      </c>
      <c r="M759" s="3">
        <v>0</v>
      </c>
      <c r="N759" s="3">
        <v>0</v>
      </c>
      <c r="O759" s="3">
        <v>2.8600000000000003</v>
      </c>
      <c r="P759" s="3">
        <v>24.86</v>
      </c>
      <c r="R759">
        <v>3</v>
      </c>
    </row>
    <row r="760" spans="1:18" x14ac:dyDescent="0.25">
      <c r="A760" t="s">
        <v>1311</v>
      </c>
      <c r="B760" t="s">
        <v>1312</v>
      </c>
      <c r="C760" t="s">
        <v>1</v>
      </c>
      <c r="D760" t="s">
        <v>0</v>
      </c>
      <c r="E760">
        <v>4879</v>
      </c>
      <c r="F760" t="s">
        <v>446</v>
      </c>
      <c r="G760" t="s">
        <v>447</v>
      </c>
      <c r="H760" s="3">
        <v>0</v>
      </c>
      <c r="I760" s="3">
        <v>0</v>
      </c>
      <c r="J760" s="3">
        <v>0</v>
      </c>
      <c r="K760" s="3">
        <v>9.1999999999999993</v>
      </c>
      <c r="L760" s="3">
        <v>0</v>
      </c>
      <c r="M760" s="3">
        <v>0</v>
      </c>
      <c r="N760" s="3">
        <v>0</v>
      </c>
      <c r="O760" s="3">
        <v>1.196</v>
      </c>
      <c r="P760" s="3">
        <v>10.395999999999999</v>
      </c>
      <c r="R760">
        <v>3</v>
      </c>
    </row>
    <row r="761" spans="1:18" x14ac:dyDescent="0.25">
      <c r="A761" t="s">
        <v>1311</v>
      </c>
      <c r="B761" t="s">
        <v>1312</v>
      </c>
      <c r="C761" t="s">
        <v>1</v>
      </c>
      <c r="D761" t="s">
        <v>0</v>
      </c>
      <c r="E761">
        <v>862</v>
      </c>
      <c r="F761" t="s">
        <v>421</v>
      </c>
      <c r="G761" t="s">
        <v>422</v>
      </c>
      <c r="H761" s="3">
        <v>0</v>
      </c>
      <c r="I761" s="3">
        <v>0</v>
      </c>
      <c r="J761" s="3">
        <v>0</v>
      </c>
      <c r="K761" s="3">
        <v>5.31</v>
      </c>
      <c r="L761" s="3">
        <v>0</v>
      </c>
      <c r="M761" s="3">
        <v>0</v>
      </c>
      <c r="N761" s="3">
        <v>0</v>
      </c>
      <c r="O761" s="3">
        <v>0.69030000000000002</v>
      </c>
      <c r="P761" s="3">
        <v>6.0002999999999993</v>
      </c>
      <c r="R761">
        <v>3</v>
      </c>
    </row>
    <row r="762" spans="1:18" x14ac:dyDescent="0.25">
      <c r="A762" t="s">
        <v>1311</v>
      </c>
      <c r="B762" t="s">
        <v>1312</v>
      </c>
      <c r="C762" t="s">
        <v>1</v>
      </c>
      <c r="D762" t="s">
        <v>0</v>
      </c>
      <c r="E762">
        <v>20523</v>
      </c>
      <c r="F762" t="s">
        <v>419</v>
      </c>
      <c r="G762" t="s">
        <v>420</v>
      </c>
      <c r="H762" s="3">
        <v>0</v>
      </c>
      <c r="I762" s="3">
        <v>0</v>
      </c>
      <c r="J762" s="3">
        <v>0</v>
      </c>
      <c r="K762" s="3">
        <v>65.349999999999994</v>
      </c>
      <c r="L762" s="3">
        <v>0</v>
      </c>
      <c r="M762" s="3">
        <v>0</v>
      </c>
      <c r="N762" s="3">
        <v>0</v>
      </c>
      <c r="O762" s="3">
        <v>8.4954999999999998</v>
      </c>
      <c r="P762" s="3">
        <v>73.845499999999987</v>
      </c>
      <c r="R762">
        <v>3</v>
      </c>
    </row>
    <row r="763" spans="1:18" x14ac:dyDescent="0.25">
      <c r="A763" t="s">
        <v>1311</v>
      </c>
      <c r="B763" t="s">
        <v>1289</v>
      </c>
      <c r="C763" t="s">
        <v>1</v>
      </c>
      <c r="D763" t="s">
        <v>0</v>
      </c>
      <c r="E763">
        <v>528138</v>
      </c>
      <c r="F763" t="s">
        <v>444</v>
      </c>
      <c r="G763" t="s">
        <v>445</v>
      </c>
      <c r="H763" s="3">
        <v>0</v>
      </c>
      <c r="I763" s="3">
        <v>0</v>
      </c>
      <c r="J763" s="3">
        <v>0</v>
      </c>
      <c r="K763" s="3">
        <v>117.33</v>
      </c>
      <c r="L763" s="3">
        <v>0</v>
      </c>
      <c r="M763" s="3">
        <v>0</v>
      </c>
      <c r="N763" s="3">
        <v>0</v>
      </c>
      <c r="O763" s="3">
        <v>15.2529</v>
      </c>
      <c r="P763" s="3">
        <v>132.5829</v>
      </c>
      <c r="R763">
        <v>3</v>
      </c>
    </row>
    <row r="764" spans="1:18" x14ac:dyDescent="0.25">
      <c r="A764" t="s">
        <v>1311</v>
      </c>
      <c r="B764" t="s">
        <v>1289</v>
      </c>
      <c r="C764" t="s">
        <v>1</v>
      </c>
      <c r="D764" t="s">
        <v>0</v>
      </c>
      <c r="E764">
        <v>4194440</v>
      </c>
      <c r="F764" t="s">
        <v>444</v>
      </c>
      <c r="G764" t="s">
        <v>445</v>
      </c>
      <c r="H764" s="3">
        <v>0</v>
      </c>
      <c r="I764" s="3">
        <v>0</v>
      </c>
      <c r="J764" s="3">
        <v>0</v>
      </c>
      <c r="K764" s="3">
        <v>56.15</v>
      </c>
      <c r="L764" s="3">
        <v>0</v>
      </c>
      <c r="M764" s="3">
        <v>0</v>
      </c>
      <c r="N764" s="3">
        <v>0</v>
      </c>
      <c r="O764" s="3">
        <v>7.2995000000000001</v>
      </c>
      <c r="P764" s="3">
        <v>63.4495</v>
      </c>
      <c r="R764">
        <v>3</v>
      </c>
    </row>
    <row r="765" spans="1:18" x14ac:dyDescent="0.25">
      <c r="A765" t="s">
        <v>1311</v>
      </c>
      <c r="B765" t="s">
        <v>1144</v>
      </c>
      <c r="C765" t="s">
        <v>1</v>
      </c>
      <c r="D765" t="s">
        <v>0</v>
      </c>
      <c r="E765">
        <v>31644815</v>
      </c>
      <c r="F765" t="s">
        <v>442</v>
      </c>
      <c r="G765" t="s">
        <v>443</v>
      </c>
      <c r="H765" s="3">
        <v>0</v>
      </c>
      <c r="I765" s="3">
        <v>0</v>
      </c>
      <c r="J765" s="3">
        <v>0</v>
      </c>
      <c r="K765" s="3">
        <v>41.22</v>
      </c>
      <c r="L765" s="3">
        <v>0</v>
      </c>
      <c r="M765" s="3">
        <v>0</v>
      </c>
      <c r="N765" s="3">
        <v>0</v>
      </c>
      <c r="O765" s="3">
        <v>5.3586</v>
      </c>
      <c r="P765" s="3">
        <v>46.578600000000002</v>
      </c>
      <c r="R765">
        <v>3</v>
      </c>
    </row>
    <row r="766" spans="1:18" x14ac:dyDescent="0.25">
      <c r="A766" t="s">
        <v>1311</v>
      </c>
      <c r="B766" t="s">
        <v>1144</v>
      </c>
      <c r="C766" t="s">
        <v>1</v>
      </c>
      <c r="D766" t="s">
        <v>0</v>
      </c>
      <c r="E766">
        <v>31644816</v>
      </c>
      <c r="F766" t="s">
        <v>442</v>
      </c>
      <c r="G766" t="s">
        <v>443</v>
      </c>
      <c r="H766" s="3">
        <v>0</v>
      </c>
      <c r="I766" s="3">
        <v>0</v>
      </c>
      <c r="J766" s="3">
        <v>0</v>
      </c>
      <c r="K766" s="3">
        <v>40.69</v>
      </c>
      <c r="L766" s="3">
        <v>0</v>
      </c>
      <c r="M766" s="3">
        <v>0</v>
      </c>
      <c r="N766" s="3">
        <v>0</v>
      </c>
      <c r="O766" s="3">
        <v>5.2896999999999998</v>
      </c>
      <c r="P766" s="3">
        <v>45.979699999999994</v>
      </c>
      <c r="R766">
        <v>3</v>
      </c>
    </row>
    <row r="767" spans="1:18" x14ac:dyDescent="0.25">
      <c r="A767" t="s">
        <v>1071</v>
      </c>
      <c r="B767" t="s">
        <v>1293</v>
      </c>
      <c r="C767" t="s">
        <v>1</v>
      </c>
      <c r="D767" t="s">
        <v>0</v>
      </c>
      <c r="E767">
        <v>540272</v>
      </c>
      <c r="F767" t="s">
        <v>414</v>
      </c>
      <c r="G767" t="s">
        <v>415</v>
      </c>
      <c r="H767" s="3">
        <v>0</v>
      </c>
      <c r="I767" s="3">
        <v>0</v>
      </c>
      <c r="J767" s="3">
        <v>0</v>
      </c>
      <c r="K767" s="3">
        <v>350.44</v>
      </c>
      <c r="L767" s="3">
        <v>0</v>
      </c>
      <c r="M767" s="3">
        <v>0</v>
      </c>
      <c r="N767" s="3">
        <v>0</v>
      </c>
      <c r="O767" s="3">
        <v>45.557200000000002</v>
      </c>
      <c r="P767" s="3">
        <v>395.99720000000002</v>
      </c>
      <c r="R767">
        <v>3</v>
      </c>
    </row>
    <row r="768" spans="1:18" x14ac:dyDescent="0.25">
      <c r="A768" t="s">
        <v>1071</v>
      </c>
      <c r="B768" t="s">
        <v>1264</v>
      </c>
      <c r="C768" t="s">
        <v>1</v>
      </c>
      <c r="D768" t="s">
        <v>0</v>
      </c>
      <c r="E768">
        <v>20445</v>
      </c>
      <c r="F768" t="s">
        <v>419</v>
      </c>
      <c r="G768" t="s">
        <v>420</v>
      </c>
      <c r="H768" s="3">
        <v>0</v>
      </c>
      <c r="I768" s="3">
        <v>0</v>
      </c>
      <c r="J768" s="3">
        <v>0</v>
      </c>
      <c r="K768" s="3">
        <v>39.700000000000003</v>
      </c>
      <c r="L768" s="3">
        <v>0</v>
      </c>
      <c r="M768" s="3">
        <v>0</v>
      </c>
      <c r="N768" s="3">
        <v>0</v>
      </c>
      <c r="O768" s="3">
        <v>5.1610000000000005</v>
      </c>
      <c r="P768" s="3">
        <v>44.861000000000004</v>
      </c>
      <c r="R768">
        <v>3</v>
      </c>
    </row>
    <row r="769" spans="1:18" x14ac:dyDescent="0.25">
      <c r="A769" t="s">
        <v>1071</v>
      </c>
      <c r="B769" t="s">
        <v>1264</v>
      </c>
      <c r="C769" t="s">
        <v>1</v>
      </c>
      <c r="D769" t="s">
        <v>0</v>
      </c>
      <c r="E769">
        <v>2988</v>
      </c>
      <c r="F769" t="s">
        <v>427</v>
      </c>
      <c r="G769" t="s">
        <v>428</v>
      </c>
      <c r="H769" s="3">
        <v>0</v>
      </c>
      <c r="I769" s="3">
        <v>0</v>
      </c>
      <c r="J769" s="3">
        <v>0</v>
      </c>
      <c r="K769" s="3">
        <v>61</v>
      </c>
      <c r="L769" s="3">
        <v>0</v>
      </c>
      <c r="M769" s="3">
        <v>0</v>
      </c>
      <c r="N769" s="3">
        <v>0</v>
      </c>
      <c r="O769" s="3">
        <v>7.9300000000000006</v>
      </c>
      <c r="P769" s="3">
        <v>68.930000000000007</v>
      </c>
      <c r="R769">
        <v>3</v>
      </c>
    </row>
    <row r="770" spans="1:18" x14ac:dyDescent="0.25">
      <c r="A770" t="s">
        <v>1071</v>
      </c>
      <c r="B770" t="s">
        <v>1264</v>
      </c>
      <c r="C770" t="s">
        <v>1</v>
      </c>
      <c r="D770" t="s">
        <v>0</v>
      </c>
      <c r="E770">
        <v>860</v>
      </c>
      <c r="F770" t="s">
        <v>421</v>
      </c>
      <c r="G770" t="s">
        <v>422</v>
      </c>
      <c r="H770" s="3">
        <v>0</v>
      </c>
      <c r="I770" s="3">
        <v>0</v>
      </c>
      <c r="J770" s="3">
        <v>0</v>
      </c>
      <c r="K770" s="3">
        <v>3.71</v>
      </c>
      <c r="L770" s="3">
        <v>0</v>
      </c>
      <c r="M770" s="3">
        <v>0</v>
      </c>
      <c r="N770" s="3">
        <v>0</v>
      </c>
      <c r="O770" s="3">
        <v>0.48230000000000001</v>
      </c>
      <c r="P770" s="3">
        <v>4.1923000000000004</v>
      </c>
      <c r="R770">
        <v>3</v>
      </c>
    </row>
    <row r="771" spans="1:18" x14ac:dyDescent="0.25">
      <c r="A771" t="s">
        <v>1071</v>
      </c>
      <c r="B771" t="s">
        <v>1292</v>
      </c>
      <c r="C771" t="s">
        <v>1</v>
      </c>
      <c r="D771" t="s">
        <v>0</v>
      </c>
      <c r="E771">
        <v>82704</v>
      </c>
      <c r="F771" t="s">
        <v>900</v>
      </c>
      <c r="G771" t="s">
        <v>339</v>
      </c>
      <c r="H771" s="3">
        <v>1.44</v>
      </c>
      <c r="I771" s="3">
        <v>0</v>
      </c>
      <c r="J771" s="3">
        <v>0</v>
      </c>
      <c r="K771" s="3">
        <v>25.27</v>
      </c>
      <c r="L771" s="3">
        <v>0</v>
      </c>
      <c r="M771" s="3">
        <v>0</v>
      </c>
      <c r="N771" s="3">
        <v>0</v>
      </c>
      <c r="O771" s="3">
        <v>3.2850999999999999</v>
      </c>
      <c r="P771" s="3">
        <v>29.995100000000001</v>
      </c>
      <c r="R771">
        <v>3</v>
      </c>
    </row>
    <row r="772" spans="1:18" x14ac:dyDescent="0.25">
      <c r="A772" t="s">
        <v>1071</v>
      </c>
      <c r="B772" t="s">
        <v>1292</v>
      </c>
      <c r="C772" t="s">
        <v>1</v>
      </c>
      <c r="D772" t="s">
        <v>0</v>
      </c>
      <c r="E772">
        <v>576</v>
      </c>
      <c r="F772" t="s">
        <v>459</v>
      </c>
      <c r="G772" t="s">
        <v>460</v>
      </c>
      <c r="H772" s="3">
        <v>0</v>
      </c>
      <c r="I772" s="3">
        <v>0</v>
      </c>
      <c r="J772" s="3">
        <v>0</v>
      </c>
      <c r="K772" s="3">
        <v>23.01</v>
      </c>
      <c r="L772" s="3">
        <v>0</v>
      </c>
      <c r="M772" s="3">
        <v>0</v>
      </c>
      <c r="N772" s="3">
        <v>0</v>
      </c>
      <c r="O772" s="3">
        <v>2.9913000000000003</v>
      </c>
      <c r="P772" s="3">
        <v>26.001300000000001</v>
      </c>
      <c r="R772">
        <v>3</v>
      </c>
    </row>
    <row r="773" spans="1:18" x14ac:dyDescent="0.25">
      <c r="A773" t="s">
        <v>1071</v>
      </c>
      <c r="B773" t="s">
        <v>1291</v>
      </c>
      <c r="C773" t="s">
        <v>1</v>
      </c>
      <c r="D773" t="s">
        <v>0</v>
      </c>
      <c r="E773">
        <v>672</v>
      </c>
      <c r="F773" t="s">
        <v>405</v>
      </c>
      <c r="G773" t="s">
        <v>406</v>
      </c>
      <c r="H773" s="3">
        <v>0</v>
      </c>
      <c r="I773" s="3">
        <v>0</v>
      </c>
      <c r="J773" s="3">
        <v>0</v>
      </c>
      <c r="K773" s="3">
        <v>9.91</v>
      </c>
      <c r="L773" s="3">
        <v>0</v>
      </c>
      <c r="M773" s="3">
        <v>0</v>
      </c>
      <c r="N773" s="3">
        <v>0</v>
      </c>
      <c r="O773" s="3">
        <v>1.2883</v>
      </c>
      <c r="P773" s="3">
        <v>11.1983</v>
      </c>
      <c r="R773">
        <v>3</v>
      </c>
    </row>
    <row r="774" spans="1:18" x14ac:dyDescent="0.25">
      <c r="A774" t="s">
        <v>1071</v>
      </c>
      <c r="B774" t="s">
        <v>1291</v>
      </c>
      <c r="C774" t="s">
        <v>1</v>
      </c>
      <c r="D774" t="s">
        <v>0</v>
      </c>
      <c r="E774">
        <v>20391</v>
      </c>
      <c r="F774" t="s">
        <v>419</v>
      </c>
      <c r="G774" t="s">
        <v>420</v>
      </c>
      <c r="H774" s="3">
        <v>0</v>
      </c>
      <c r="I774" s="3">
        <v>0</v>
      </c>
      <c r="J774" s="3">
        <v>0</v>
      </c>
      <c r="K774" s="3">
        <v>101.7</v>
      </c>
      <c r="L774" s="3">
        <v>0</v>
      </c>
      <c r="M774" s="3">
        <v>0</v>
      </c>
      <c r="N774" s="3">
        <v>0</v>
      </c>
      <c r="O774" s="3">
        <v>13.221</v>
      </c>
      <c r="P774" s="3">
        <v>114.92100000000001</v>
      </c>
      <c r="R774">
        <v>3</v>
      </c>
    </row>
    <row r="775" spans="1:18" x14ac:dyDescent="0.25">
      <c r="A775" t="s">
        <v>1071</v>
      </c>
      <c r="B775" t="s">
        <v>1291</v>
      </c>
      <c r="C775" t="s">
        <v>1</v>
      </c>
      <c r="D775" t="s">
        <v>0</v>
      </c>
      <c r="E775">
        <v>60032</v>
      </c>
      <c r="F775" t="s">
        <v>431</v>
      </c>
      <c r="G775" t="s">
        <v>432</v>
      </c>
      <c r="H775" s="3">
        <v>0</v>
      </c>
      <c r="I775" s="3">
        <v>0</v>
      </c>
      <c r="J775" s="3">
        <v>0</v>
      </c>
      <c r="K775" s="3">
        <v>118</v>
      </c>
      <c r="L775" s="3">
        <v>0</v>
      </c>
      <c r="M775" s="3">
        <v>0</v>
      </c>
      <c r="N775" s="3">
        <v>0</v>
      </c>
      <c r="O775" s="3">
        <v>15.34</v>
      </c>
      <c r="P775" s="3">
        <v>133.34</v>
      </c>
      <c r="R775">
        <v>3</v>
      </c>
    </row>
    <row r="776" spans="1:18" x14ac:dyDescent="0.25">
      <c r="A776" t="s">
        <v>1071</v>
      </c>
      <c r="B776" t="s">
        <v>1291</v>
      </c>
      <c r="C776" t="s">
        <v>1</v>
      </c>
      <c r="D776" t="s">
        <v>0</v>
      </c>
      <c r="E776">
        <v>1495</v>
      </c>
      <c r="F776" t="s">
        <v>454</v>
      </c>
      <c r="G776" t="s">
        <v>456</v>
      </c>
      <c r="H776" s="3">
        <v>0</v>
      </c>
      <c r="I776" s="3">
        <v>0</v>
      </c>
      <c r="J776" s="3">
        <v>0</v>
      </c>
      <c r="K776" s="3">
        <v>8.4600000000000009</v>
      </c>
      <c r="L776" s="3">
        <v>0</v>
      </c>
      <c r="M776" s="3">
        <v>0</v>
      </c>
      <c r="N776" s="3">
        <v>0</v>
      </c>
      <c r="O776" s="3">
        <v>1.0998000000000001</v>
      </c>
      <c r="P776" s="3">
        <v>9.559800000000001</v>
      </c>
      <c r="R776">
        <v>3</v>
      </c>
    </row>
    <row r="777" spans="1:18" x14ac:dyDescent="0.25">
      <c r="A777" t="s">
        <v>1071</v>
      </c>
      <c r="B777" t="s">
        <v>1291</v>
      </c>
      <c r="C777" t="s">
        <v>1</v>
      </c>
      <c r="D777" t="s">
        <v>0</v>
      </c>
      <c r="E777">
        <v>82812</v>
      </c>
      <c r="F777" t="s">
        <v>900</v>
      </c>
      <c r="G777" t="s">
        <v>339</v>
      </c>
      <c r="H777" s="3">
        <v>0</v>
      </c>
      <c r="I777" s="3">
        <v>0</v>
      </c>
      <c r="J777" s="3">
        <v>0</v>
      </c>
      <c r="K777" s="3">
        <v>21.06</v>
      </c>
      <c r="L777" s="3">
        <v>0</v>
      </c>
      <c r="M777" s="3">
        <v>0</v>
      </c>
      <c r="N777" s="3">
        <v>0</v>
      </c>
      <c r="O777" s="3">
        <v>2.7378</v>
      </c>
      <c r="P777" s="3">
        <v>23.797799999999999</v>
      </c>
      <c r="R777">
        <v>3</v>
      </c>
    </row>
    <row r="778" spans="1:18" x14ac:dyDescent="0.25">
      <c r="A778" t="s">
        <v>1071</v>
      </c>
      <c r="B778" t="s">
        <v>1253</v>
      </c>
      <c r="C778" t="s">
        <v>1</v>
      </c>
      <c r="D778" t="s">
        <v>0</v>
      </c>
      <c r="E778">
        <v>540231</v>
      </c>
      <c r="F778" t="s">
        <v>414</v>
      </c>
      <c r="G778" t="s">
        <v>415</v>
      </c>
      <c r="H778" s="3">
        <v>0</v>
      </c>
      <c r="I778" s="3">
        <v>0</v>
      </c>
      <c r="J778" s="3">
        <v>0</v>
      </c>
      <c r="K778" s="3">
        <v>271.68</v>
      </c>
      <c r="L778" s="3">
        <v>0</v>
      </c>
      <c r="M778" s="3">
        <v>0</v>
      </c>
      <c r="N778" s="3">
        <v>0</v>
      </c>
      <c r="O778" s="3">
        <v>35.318400000000004</v>
      </c>
      <c r="P778" s="3">
        <v>306.9984</v>
      </c>
      <c r="R778">
        <v>3</v>
      </c>
    </row>
    <row r="779" spans="1:18" x14ac:dyDescent="0.25">
      <c r="A779" t="s">
        <v>1071</v>
      </c>
      <c r="B779" t="s">
        <v>1253</v>
      </c>
      <c r="C779" t="s">
        <v>1</v>
      </c>
      <c r="D779" t="s">
        <v>0</v>
      </c>
      <c r="E779">
        <v>1069</v>
      </c>
      <c r="F779" t="s">
        <v>125</v>
      </c>
      <c r="G779" t="s">
        <v>897</v>
      </c>
      <c r="H779" s="3">
        <v>0</v>
      </c>
      <c r="I779" s="3">
        <v>0</v>
      </c>
      <c r="J779" s="3">
        <v>0</v>
      </c>
      <c r="K779" s="3">
        <v>22</v>
      </c>
      <c r="L779" s="3">
        <v>0</v>
      </c>
      <c r="M779" s="3">
        <v>0</v>
      </c>
      <c r="N779" s="3">
        <v>0</v>
      </c>
      <c r="O779" s="3">
        <v>2.8600000000000003</v>
      </c>
      <c r="P779" s="3">
        <v>24.86</v>
      </c>
      <c r="R779">
        <v>3</v>
      </c>
    </row>
    <row r="780" spans="1:18" x14ac:dyDescent="0.25">
      <c r="A780" t="s">
        <v>1071</v>
      </c>
      <c r="B780" t="s">
        <v>1253</v>
      </c>
      <c r="C780" t="s">
        <v>1</v>
      </c>
      <c r="D780" t="s">
        <v>0</v>
      </c>
      <c r="E780">
        <v>45918</v>
      </c>
      <c r="F780" t="s">
        <v>403</v>
      </c>
      <c r="G780" t="s">
        <v>404</v>
      </c>
      <c r="H780" s="3">
        <v>0</v>
      </c>
      <c r="I780" s="3">
        <v>0</v>
      </c>
      <c r="J780" s="3">
        <v>0</v>
      </c>
      <c r="K780" s="3">
        <v>14.84</v>
      </c>
      <c r="L780" s="3">
        <v>0</v>
      </c>
      <c r="M780" s="3">
        <v>0</v>
      </c>
      <c r="N780" s="3">
        <v>0</v>
      </c>
      <c r="O780" s="3">
        <v>1.9292</v>
      </c>
      <c r="P780" s="3">
        <v>16.769200000000001</v>
      </c>
      <c r="R780">
        <v>3</v>
      </c>
    </row>
    <row r="781" spans="1:18" x14ac:dyDescent="0.25">
      <c r="A781" t="s">
        <v>1071</v>
      </c>
      <c r="B781" t="s">
        <v>1253</v>
      </c>
      <c r="C781" t="s">
        <v>1</v>
      </c>
      <c r="D781" t="s">
        <v>0</v>
      </c>
      <c r="E781">
        <v>165163</v>
      </c>
      <c r="F781" t="s">
        <v>409</v>
      </c>
      <c r="G781" t="s">
        <v>410</v>
      </c>
      <c r="H781" s="3">
        <v>0</v>
      </c>
      <c r="I781" s="3">
        <v>0</v>
      </c>
      <c r="J781" s="3">
        <v>0</v>
      </c>
      <c r="K781" s="3">
        <v>16.8</v>
      </c>
      <c r="L781" s="3">
        <v>0</v>
      </c>
      <c r="M781" s="3">
        <v>0</v>
      </c>
      <c r="N781" s="3">
        <v>0</v>
      </c>
      <c r="O781" s="3">
        <v>2.1840000000000002</v>
      </c>
      <c r="P781" s="3">
        <v>18.984000000000002</v>
      </c>
      <c r="R781">
        <v>3</v>
      </c>
    </row>
    <row r="782" spans="1:18" x14ac:dyDescent="0.25">
      <c r="A782" t="s">
        <v>1071</v>
      </c>
      <c r="B782" t="s">
        <v>1253</v>
      </c>
      <c r="C782" t="s">
        <v>1</v>
      </c>
      <c r="D782" t="s">
        <v>0</v>
      </c>
      <c r="E782">
        <v>445</v>
      </c>
      <c r="F782" t="s">
        <v>448</v>
      </c>
      <c r="G782" t="s">
        <v>449</v>
      </c>
      <c r="H782" s="3">
        <v>0</v>
      </c>
      <c r="I782" s="3">
        <v>0</v>
      </c>
      <c r="J782" s="3">
        <v>0</v>
      </c>
      <c r="K782" s="3">
        <v>42.96</v>
      </c>
      <c r="L782" s="3">
        <v>0</v>
      </c>
      <c r="M782" s="3">
        <v>0</v>
      </c>
      <c r="N782" s="3">
        <v>0</v>
      </c>
      <c r="O782" s="3">
        <v>5.5848000000000004</v>
      </c>
      <c r="P782" s="3">
        <v>48.544800000000002</v>
      </c>
      <c r="R782">
        <v>3</v>
      </c>
    </row>
    <row r="783" spans="1:18" x14ac:dyDescent="0.25">
      <c r="A783" t="s">
        <v>1071</v>
      </c>
      <c r="B783" t="s">
        <v>1253</v>
      </c>
      <c r="C783" t="s">
        <v>1</v>
      </c>
      <c r="D783" t="s">
        <v>0</v>
      </c>
      <c r="E783">
        <v>851</v>
      </c>
      <c r="F783" t="s">
        <v>421</v>
      </c>
      <c r="G783" t="s">
        <v>422</v>
      </c>
      <c r="H783" s="3">
        <v>0</v>
      </c>
      <c r="I783" s="3">
        <v>0</v>
      </c>
      <c r="J783" s="3">
        <v>0</v>
      </c>
      <c r="K783" s="3">
        <v>7.17</v>
      </c>
      <c r="L783" s="3">
        <v>0</v>
      </c>
      <c r="M783" s="3">
        <v>0</v>
      </c>
      <c r="N783" s="3">
        <v>0</v>
      </c>
      <c r="O783" s="3">
        <v>0.93210000000000004</v>
      </c>
      <c r="P783" s="3">
        <v>8.1021000000000001</v>
      </c>
      <c r="R783">
        <v>3</v>
      </c>
    </row>
    <row r="784" spans="1:18" x14ac:dyDescent="0.25">
      <c r="A784" t="s">
        <v>1071</v>
      </c>
      <c r="B784" t="s">
        <v>1253</v>
      </c>
      <c r="C784" t="s">
        <v>1</v>
      </c>
      <c r="D784" t="s">
        <v>0</v>
      </c>
      <c r="E784">
        <v>8177</v>
      </c>
      <c r="F784" t="s">
        <v>416</v>
      </c>
      <c r="G784" t="s">
        <v>417</v>
      </c>
      <c r="H784" s="3">
        <v>0</v>
      </c>
      <c r="I784" s="3">
        <v>0</v>
      </c>
      <c r="J784" s="3">
        <v>0</v>
      </c>
      <c r="K784" s="3">
        <v>86.02</v>
      </c>
      <c r="L784" s="3">
        <v>0</v>
      </c>
      <c r="M784" s="3">
        <v>0</v>
      </c>
      <c r="N784" s="3">
        <v>0</v>
      </c>
      <c r="O784" s="3">
        <v>11.182599999999999</v>
      </c>
      <c r="P784" s="3">
        <v>97.20259999999999</v>
      </c>
      <c r="R784">
        <v>3</v>
      </c>
    </row>
    <row r="785" spans="1:18" x14ac:dyDescent="0.25">
      <c r="A785" t="s">
        <v>1071</v>
      </c>
      <c r="B785" t="s">
        <v>1290</v>
      </c>
      <c r="C785" t="s">
        <v>1</v>
      </c>
      <c r="D785" t="s">
        <v>0</v>
      </c>
      <c r="E785">
        <v>1468</v>
      </c>
      <c r="F785" t="s">
        <v>454</v>
      </c>
      <c r="G785" t="s">
        <v>456</v>
      </c>
      <c r="H785" s="3">
        <v>0</v>
      </c>
      <c r="I785" s="3">
        <v>0</v>
      </c>
      <c r="J785" s="3">
        <v>0</v>
      </c>
      <c r="K785" s="3">
        <v>197.4</v>
      </c>
      <c r="L785" s="3">
        <v>0</v>
      </c>
      <c r="M785" s="3">
        <v>0</v>
      </c>
      <c r="N785" s="3">
        <v>0</v>
      </c>
      <c r="O785" s="3">
        <v>25.662000000000003</v>
      </c>
      <c r="P785" s="3">
        <v>223.06200000000001</v>
      </c>
      <c r="R785">
        <v>3</v>
      </c>
    </row>
    <row r="786" spans="1:18" x14ac:dyDescent="0.25">
      <c r="A786" t="s">
        <v>1071</v>
      </c>
      <c r="B786" t="s">
        <v>1238</v>
      </c>
      <c r="C786" t="s">
        <v>1</v>
      </c>
      <c r="D786" t="s">
        <v>0</v>
      </c>
      <c r="E786">
        <v>11382</v>
      </c>
      <c r="F786" t="s">
        <v>403</v>
      </c>
      <c r="G786" t="s">
        <v>404</v>
      </c>
      <c r="H786" s="3">
        <v>0</v>
      </c>
      <c r="I786" s="3">
        <v>0</v>
      </c>
      <c r="J786" s="3">
        <v>0</v>
      </c>
      <c r="K786" s="3">
        <v>15.65</v>
      </c>
      <c r="L786" s="3">
        <v>0</v>
      </c>
      <c r="M786" s="3">
        <v>0</v>
      </c>
      <c r="N786" s="3">
        <v>0</v>
      </c>
      <c r="O786" s="3">
        <v>2.0345</v>
      </c>
      <c r="P786" s="3">
        <v>17.6845</v>
      </c>
      <c r="R786">
        <v>3</v>
      </c>
    </row>
    <row r="787" spans="1:18" x14ac:dyDescent="0.25">
      <c r="A787" t="s">
        <v>1071</v>
      </c>
      <c r="B787" t="s">
        <v>1238</v>
      </c>
      <c r="C787" t="s">
        <v>1</v>
      </c>
      <c r="D787" t="s">
        <v>0</v>
      </c>
      <c r="E787">
        <v>1465</v>
      </c>
      <c r="F787" t="s">
        <v>454</v>
      </c>
      <c r="G787" t="s">
        <v>456</v>
      </c>
      <c r="H787" s="3">
        <v>0</v>
      </c>
      <c r="I787" s="3">
        <v>0</v>
      </c>
      <c r="J787" s="3">
        <v>0</v>
      </c>
      <c r="K787" s="3">
        <v>14.5</v>
      </c>
      <c r="L787" s="3">
        <v>0</v>
      </c>
      <c r="M787" s="3">
        <v>0</v>
      </c>
      <c r="N787" s="3">
        <v>0</v>
      </c>
      <c r="O787" s="3">
        <v>1.885</v>
      </c>
      <c r="P787" s="3">
        <v>16.385000000000002</v>
      </c>
      <c r="R787">
        <v>3</v>
      </c>
    </row>
    <row r="788" spans="1:18" x14ac:dyDescent="0.25">
      <c r="A788" t="s">
        <v>1071</v>
      </c>
      <c r="B788" t="s">
        <v>1238</v>
      </c>
      <c r="C788" t="s">
        <v>1</v>
      </c>
      <c r="D788" t="s">
        <v>0</v>
      </c>
      <c r="E788">
        <v>11393</v>
      </c>
      <c r="F788" t="s">
        <v>403</v>
      </c>
      <c r="G788" t="s">
        <v>404</v>
      </c>
      <c r="H788" s="3">
        <v>0</v>
      </c>
      <c r="I788" s="3">
        <v>0</v>
      </c>
      <c r="J788" s="3">
        <v>0</v>
      </c>
      <c r="K788" s="3">
        <v>68.400000000000006</v>
      </c>
      <c r="L788" s="3">
        <v>0</v>
      </c>
      <c r="M788" s="3">
        <v>0</v>
      </c>
      <c r="N788" s="3">
        <v>0</v>
      </c>
      <c r="O788" s="3">
        <v>8.8920000000000012</v>
      </c>
      <c r="P788" s="3">
        <v>77.292000000000002</v>
      </c>
      <c r="R788">
        <v>3</v>
      </c>
    </row>
    <row r="789" spans="1:18" x14ac:dyDescent="0.25">
      <c r="A789" t="s">
        <v>1071</v>
      </c>
      <c r="B789" t="s">
        <v>1238</v>
      </c>
      <c r="C789" t="s">
        <v>1</v>
      </c>
      <c r="D789" t="s">
        <v>0</v>
      </c>
      <c r="E789">
        <v>4353</v>
      </c>
      <c r="F789" t="s">
        <v>634</v>
      </c>
      <c r="G789" t="s">
        <v>635</v>
      </c>
      <c r="H789" s="3">
        <v>0.97</v>
      </c>
      <c r="I789" s="3">
        <v>0</v>
      </c>
      <c r="J789" s="3">
        <v>0</v>
      </c>
      <c r="K789" s="3">
        <v>16.84</v>
      </c>
      <c r="L789" s="3">
        <v>0</v>
      </c>
      <c r="M789" s="3">
        <v>0</v>
      </c>
      <c r="N789" s="3">
        <v>0</v>
      </c>
      <c r="O789" s="3">
        <v>2.1892</v>
      </c>
      <c r="P789" s="3">
        <v>19.999199999999998</v>
      </c>
      <c r="R789">
        <v>3</v>
      </c>
    </row>
    <row r="790" spans="1:18" x14ac:dyDescent="0.25">
      <c r="A790" t="s">
        <v>1071</v>
      </c>
      <c r="B790" t="s">
        <v>1238</v>
      </c>
      <c r="C790" t="s">
        <v>1</v>
      </c>
      <c r="D790" t="s">
        <v>0</v>
      </c>
      <c r="E790">
        <v>49827</v>
      </c>
      <c r="F790" t="s">
        <v>431</v>
      </c>
      <c r="G790" t="s">
        <v>432</v>
      </c>
      <c r="H790" s="3">
        <v>0</v>
      </c>
      <c r="I790" s="3">
        <v>0</v>
      </c>
      <c r="J790" s="3">
        <v>0</v>
      </c>
      <c r="K790" s="3">
        <v>205.81</v>
      </c>
      <c r="L790" s="3">
        <v>0</v>
      </c>
      <c r="M790" s="3">
        <v>0</v>
      </c>
      <c r="N790" s="3">
        <v>0</v>
      </c>
      <c r="O790" s="3">
        <v>26.755300000000002</v>
      </c>
      <c r="P790" s="3">
        <v>232.56530000000001</v>
      </c>
      <c r="R790">
        <v>3</v>
      </c>
    </row>
    <row r="791" spans="1:18" x14ac:dyDescent="0.25">
      <c r="A791" t="s">
        <v>1071</v>
      </c>
      <c r="B791" t="s">
        <v>1289</v>
      </c>
      <c r="C791" t="s">
        <v>1</v>
      </c>
      <c r="D791" t="s">
        <v>0</v>
      </c>
      <c r="E791">
        <v>49779</v>
      </c>
      <c r="F791" t="s">
        <v>431</v>
      </c>
      <c r="G791" t="s">
        <v>432</v>
      </c>
      <c r="H791" s="3">
        <v>0</v>
      </c>
      <c r="I791" s="3">
        <v>0</v>
      </c>
      <c r="J791" s="3">
        <v>0</v>
      </c>
      <c r="K791" s="3">
        <v>29.96</v>
      </c>
      <c r="L791" s="3">
        <v>0</v>
      </c>
      <c r="M791" s="3">
        <v>0</v>
      </c>
      <c r="N791" s="3">
        <v>0</v>
      </c>
      <c r="O791" s="3">
        <v>3.8948</v>
      </c>
      <c r="P791" s="3">
        <v>33.854799999999997</v>
      </c>
      <c r="R791">
        <v>3</v>
      </c>
    </row>
    <row r="792" spans="1:18" x14ac:dyDescent="0.25">
      <c r="A792" t="s">
        <v>1071</v>
      </c>
      <c r="B792" t="s">
        <v>1289</v>
      </c>
      <c r="C792" t="s">
        <v>1</v>
      </c>
      <c r="D792" t="s">
        <v>0</v>
      </c>
      <c r="E792">
        <v>2165</v>
      </c>
      <c r="F792" t="s">
        <v>438</v>
      </c>
      <c r="G792" t="s">
        <v>439</v>
      </c>
      <c r="H792" s="3">
        <v>0</v>
      </c>
      <c r="I792" s="3">
        <v>0</v>
      </c>
      <c r="J792" s="3">
        <v>0</v>
      </c>
      <c r="K792" s="3">
        <v>34.67</v>
      </c>
      <c r="L792" s="3">
        <v>0</v>
      </c>
      <c r="M792" s="3">
        <v>0</v>
      </c>
      <c r="N792" s="3">
        <v>0</v>
      </c>
      <c r="O792" s="3">
        <v>4.5071000000000003</v>
      </c>
      <c r="P792" s="3">
        <v>39.177100000000003</v>
      </c>
      <c r="R792">
        <v>3</v>
      </c>
    </row>
    <row r="793" spans="1:18" x14ac:dyDescent="0.25">
      <c r="A793" t="s">
        <v>1071</v>
      </c>
      <c r="B793" t="s">
        <v>1289</v>
      </c>
      <c r="C793" t="s">
        <v>1</v>
      </c>
      <c r="D793" t="s">
        <v>0</v>
      </c>
      <c r="E793">
        <v>845</v>
      </c>
      <c r="F793" t="s">
        <v>421</v>
      </c>
      <c r="G793" t="s">
        <v>422</v>
      </c>
      <c r="H793" s="3">
        <v>0</v>
      </c>
      <c r="I793" s="3">
        <v>0</v>
      </c>
      <c r="J793" s="3">
        <v>0</v>
      </c>
      <c r="K793" s="3">
        <v>3.54</v>
      </c>
      <c r="L793" s="3">
        <v>0</v>
      </c>
      <c r="M793" s="3">
        <v>0</v>
      </c>
      <c r="N793" s="3">
        <v>0</v>
      </c>
      <c r="O793" s="3">
        <v>0.4602</v>
      </c>
      <c r="P793" s="3">
        <v>4.0002000000000004</v>
      </c>
      <c r="R793">
        <v>3</v>
      </c>
    </row>
    <row r="794" spans="1:18" x14ac:dyDescent="0.25">
      <c r="A794" t="s">
        <v>1071</v>
      </c>
      <c r="B794" t="s">
        <v>1289</v>
      </c>
      <c r="C794" t="s">
        <v>1</v>
      </c>
      <c r="D794" t="s">
        <v>0</v>
      </c>
      <c r="E794">
        <v>11356</v>
      </c>
      <c r="F794" t="s">
        <v>403</v>
      </c>
      <c r="G794" t="s">
        <v>404</v>
      </c>
      <c r="H794" s="3">
        <v>0</v>
      </c>
      <c r="I794" s="3">
        <v>0</v>
      </c>
      <c r="J794" s="3">
        <v>0</v>
      </c>
      <c r="K794" s="3">
        <v>87</v>
      </c>
      <c r="L794" s="3">
        <v>0</v>
      </c>
      <c r="M794" s="3">
        <v>0</v>
      </c>
      <c r="N794" s="3">
        <v>0</v>
      </c>
      <c r="O794" s="3">
        <v>11.31</v>
      </c>
      <c r="P794" s="3">
        <v>98.31</v>
      </c>
      <c r="R794">
        <v>3</v>
      </c>
    </row>
    <row r="795" spans="1:18" x14ac:dyDescent="0.25">
      <c r="A795" t="s">
        <v>1071</v>
      </c>
      <c r="B795" t="s">
        <v>1230</v>
      </c>
      <c r="C795" t="s">
        <v>1</v>
      </c>
      <c r="D795" t="s">
        <v>0</v>
      </c>
      <c r="E795">
        <v>4705</v>
      </c>
      <c r="F795" t="s">
        <v>446</v>
      </c>
      <c r="G795" t="s">
        <v>447</v>
      </c>
      <c r="H795" s="3">
        <v>0</v>
      </c>
      <c r="I795" s="3">
        <v>0</v>
      </c>
      <c r="J795" s="3">
        <v>0</v>
      </c>
      <c r="K795" s="3">
        <v>11.86</v>
      </c>
      <c r="L795" s="3">
        <v>0</v>
      </c>
      <c r="M795" s="3">
        <v>0</v>
      </c>
      <c r="N795" s="3">
        <v>0</v>
      </c>
      <c r="O795" s="3">
        <v>1.5418000000000001</v>
      </c>
      <c r="P795" s="3">
        <v>13.4018</v>
      </c>
      <c r="R795">
        <v>3</v>
      </c>
    </row>
    <row r="796" spans="1:18" x14ac:dyDescent="0.25">
      <c r="A796" t="s">
        <v>1071</v>
      </c>
      <c r="B796" t="s">
        <v>1162</v>
      </c>
      <c r="C796" t="s">
        <v>1</v>
      </c>
      <c r="D796" t="s">
        <v>0</v>
      </c>
      <c r="E796">
        <v>2429311</v>
      </c>
      <c r="F796" t="s">
        <v>425</v>
      </c>
      <c r="G796" t="s">
        <v>426</v>
      </c>
      <c r="H796" s="3">
        <v>0</v>
      </c>
      <c r="I796" s="3">
        <v>0</v>
      </c>
      <c r="J796" s="3">
        <v>0</v>
      </c>
      <c r="K796" s="3">
        <v>26.54</v>
      </c>
      <c r="L796" s="3">
        <v>0</v>
      </c>
      <c r="M796" s="3">
        <v>0</v>
      </c>
      <c r="N796" s="3">
        <v>0</v>
      </c>
      <c r="O796" s="3">
        <v>3.4502000000000002</v>
      </c>
      <c r="P796" s="3">
        <v>29.990199999999998</v>
      </c>
      <c r="R796">
        <v>3</v>
      </c>
    </row>
    <row r="797" spans="1:18" x14ac:dyDescent="0.25">
      <c r="A797" t="s">
        <v>1071</v>
      </c>
      <c r="B797" t="s">
        <v>1288</v>
      </c>
      <c r="C797" t="s">
        <v>1</v>
      </c>
      <c r="D797" t="s">
        <v>0</v>
      </c>
      <c r="E797">
        <v>81694</v>
      </c>
      <c r="F797" t="s">
        <v>900</v>
      </c>
      <c r="G797" t="s">
        <v>339</v>
      </c>
      <c r="H797" s="3">
        <v>0</v>
      </c>
      <c r="I797" s="3">
        <v>0</v>
      </c>
      <c r="J797" s="3">
        <v>0</v>
      </c>
      <c r="K797" s="3">
        <v>21.06</v>
      </c>
      <c r="L797" s="3">
        <v>0</v>
      </c>
      <c r="M797" s="3">
        <v>0</v>
      </c>
      <c r="N797" s="3">
        <v>0</v>
      </c>
      <c r="O797" s="3">
        <v>2.7378</v>
      </c>
      <c r="P797" s="3">
        <v>23.797799999999999</v>
      </c>
      <c r="R797">
        <v>3</v>
      </c>
    </row>
    <row r="798" spans="1:18" x14ac:dyDescent="0.25">
      <c r="A798" t="s">
        <v>1071</v>
      </c>
      <c r="B798" t="s">
        <v>1288</v>
      </c>
      <c r="C798" t="s">
        <v>1</v>
      </c>
      <c r="D798" t="s">
        <v>0</v>
      </c>
      <c r="E798">
        <v>614</v>
      </c>
      <c r="F798" t="s">
        <v>405</v>
      </c>
      <c r="G798" t="s">
        <v>406</v>
      </c>
      <c r="H798" s="3">
        <v>0</v>
      </c>
      <c r="I798" s="3">
        <v>0</v>
      </c>
      <c r="J798" s="3">
        <v>0</v>
      </c>
      <c r="K798" s="3">
        <v>12.74</v>
      </c>
      <c r="L798" s="3">
        <v>0</v>
      </c>
      <c r="M798" s="3">
        <v>0</v>
      </c>
      <c r="N798" s="3">
        <v>0</v>
      </c>
      <c r="O798" s="3">
        <v>1.6562000000000001</v>
      </c>
      <c r="P798" s="3">
        <v>14.3962</v>
      </c>
      <c r="R798">
        <v>3</v>
      </c>
    </row>
    <row r="799" spans="1:18" x14ac:dyDescent="0.25">
      <c r="A799" t="s">
        <v>1071</v>
      </c>
      <c r="B799" t="s">
        <v>1288</v>
      </c>
      <c r="C799" t="s">
        <v>1</v>
      </c>
      <c r="D799" t="s">
        <v>0</v>
      </c>
      <c r="E799">
        <v>838</v>
      </c>
      <c r="F799" t="s">
        <v>421</v>
      </c>
      <c r="G799" t="s">
        <v>422</v>
      </c>
      <c r="H799" s="3">
        <v>0</v>
      </c>
      <c r="I799" s="3">
        <v>0</v>
      </c>
      <c r="J799" s="3">
        <v>0</v>
      </c>
      <c r="K799" s="3">
        <v>4.25</v>
      </c>
      <c r="L799" s="3">
        <v>0</v>
      </c>
      <c r="M799" s="3">
        <v>0</v>
      </c>
      <c r="N799" s="3">
        <v>0</v>
      </c>
      <c r="O799" s="3">
        <v>0.55249999999999999</v>
      </c>
      <c r="P799" s="3">
        <v>4.8025000000000002</v>
      </c>
      <c r="R799">
        <v>3</v>
      </c>
    </row>
    <row r="800" spans="1:18" x14ac:dyDescent="0.25">
      <c r="A800" t="s">
        <v>1071</v>
      </c>
      <c r="B800" t="s">
        <v>1288</v>
      </c>
      <c r="C800" t="s">
        <v>1</v>
      </c>
      <c r="D800" t="s">
        <v>0</v>
      </c>
      <c r="E800">
        <v>182024</v>
      </c>
      <c r="F800" t="s">
        <v>399</v>
      </c>
      <c r="G800" t="s">
        <v>400</v>
      </c>
      <c r="H800" s="3">
        <v>0</v>
      </c>
      <c r="I800" s="3">
        <v>0</v>
      </c>
      <c r="J800" s="3">
        <v>0</v>
      </c>
      <c r="K800" s="3">
        <v>88.95</v>
      </c>
      <c r="L800" s="3">
        <v>0</v>
      </c>
      <c r="M800" s="3">
        <v>0</v>
      </c>
      <c r="N800" s="3">
        <v>0</v>
      </c>
      <c r="O800" s="3">
        <v>11.563500000000001</v>
      </c>
      <c r="P800" s="3">
        <v>100.51350000000001</v>
      </c>
      <c r="R800">
        <v>3</v>
      </c>
    </row>
    <row r="801" spans="1:18" x14ac:dyDescent="0.25">
      <c r="A801" t="s">
        <v>1071</v>
      </c>
      <c r="B801" t="s">
        <v>1288</v>
      </c>
      <c r="C801" t="s">
        <v>1</v>
      </c>
      <c r="D801" t="s">
        <v>0</v>
      </c>
      <c r="E801">
        <v>837</v>
      </c>
      <c r="F801" t="s">
        <v>421</v>
      </c>
      <c r="G801" t="s">
        <v>422</v>
      </c>
      <c r="H801" s="3">
        <v>0</v>
      </c>
      <c r="I801" s="3">
        <v>0</v>
      </c>
      <c r="J801" s="3">
        <v>0</v>
      </c>
      <c r="K801" s="3">
        <v>8.85</v>
      </c>
      <c r="L801" s="3">
        <v>0</v>
      </c>
      <c r="M801" s="3">
        <v>0</v>
      </c>
      <c r="N801" s="3">
        <v>0</v>
      </c>
      <c r="O801" s="3">
        <v>1.1505000000000001</v>
      </c>
      <c r="P801" s="3">
        <v>10.000499999999999</v>
      </c>
      <c r="R801">
        <v>3</v>
      </c>
    </row>
    <row r="802" spans="1:18" x14ac:dyDescent="0.25">
      <c r="A802" t="s">
        <v>1071</v>
      </c>
      <c r="B802" t="s">
        <v>1288</v>
      </c>
      <c r="C802" t="s">
        <v>1</v>
      </c>
      <c r="D802" t="s">
        <v>0</v>
      </c>
      <c r="E802">
        <v>49693</v>
      </c>
      <c r="F802" t="s">
        <v>431</v>
      </c>
      <c r="G802" t="s">
        <v>432</v>
      </c>
      <c r="H802" s="3">
        <v>0</v>
      </c>
      <c r="I802" s="3">
        <v>0</v>
      </c>
      <c r="J802" s="3">
        <v>0</v>
      </c>
      <c r="K802" s="3">
        <v>25.81</v>
      </c>
      <c r="L802" s="3">
        <v>0</v>
      </c>
      <c r="M802" s="3">
        <v>0</v>
      </c>
      <c r="N802" s="3">
        <v>0</v>
      </c>
      <c r="O802" s="3">
        <v>3.3552999999999997</v>
      </c>
      <c r="P802" s="3">
        <v>29.165299999999998</v>
      </c>
      <c r="R802">
        <v>3</v>
      </c>
    </row>
    <row r="803" spans="1:18" x14ac:dyDescent="0.25">
      <c r="A803" t="s">
        <v>1071</v>
      </c>
      <c r="B803" t="s">
        <v>1197</v>
      </c>
      <c r="C803" t="s">
        <v>1</v>
      </c>
      <c r="D803" t="s">
        <v>0</v>
      </c>
      <c r="E803">
        <v>22352</v>
      </c>
      <c r="F803" t="s">
        <v>813</v>
      </c>
      <c r="G803" t="s">
        <v>1309</v>
      </c>
      <c r="H803" s="3">
        <v>0</v>
      </c>
      <c r="I803" s="3">
        <v>0</v>
      </c>
      <c r="J803" s="3">
        <v>0</v>
      </c>
      <c r="K803" s="3">
        <v>29.97</v>
      </c>
      <c r="L803" s="3">
        <v>0</v>
      </c>
      <c r="M803" s="3">
        <v>0</v>
      </c>
      <c r="N803" s="3">
        <v>0</v>
      </c>
      <c r="O803" s="3">
        <v>3.8961000000000001</v>
      </c>
      <c r="P803" s="3">
        <v>33.866099999999996</v>
      </c>
      <c r="R803">
        <v>3</v>
      </c>
    </row>
    <row r="804" spans="1:18" x14ac:dyDescent="0.25">
      <c r="A804" t="s">
        <v>1071</v>
      </c>
      <c r="B804" t="s">
        <v>1197</v>
      </c>
      <c r="C804" t="s">
        <v>1</v>
      </c>
      <c r="D804" t="s">
        <v>0</v>
      </c>
      <c r="E804">
        <v>2636</v>
      </c>
      <c r="F804" t="s">
        <v>427</v>
      </c>
      <c r="G804" t="s">
        <v>428</v>
      </c>
      <c r="H804" s="3">
        <v>0</v>
      </c>
      <c r="I804" s="3">
        <v>0</v>
      </c>
      <c r="J804" s="3">
        <v>0</v>
      </c>
      <c r="K804" s="3">
        <v>20.5</v>
      </c>
      <c r="L804" s="3">
        <v>0</v>
      </c>
      <c r="M804" s="3">
        <v>0</v>
      </c>
      <c r="N804" s="3">
        <v>0</v>
      </c>
      <c r="O804" s="3">
        <v>2.665</v>
      </c>
      <c r="P804" s="3">
        <v>23.164999999999999</v>
      </c>
      <c r="R804">
        <v>3</v>
      </c>
    </row>
    <row r="805" spans="1:18" x14ac:dyDescent="0.25">
      <c r="A805" t="s">
        <v>1071</v>
      </c>
      <c r="B805" t="s">
        <v>1197</v>
      </c>
      <c r="C805" t="s">
        <v>1</v>
      </c>
      <c r="D805" t="s">
        <v>0</v>
      </c>
      <c r="E805">
        <v>49640</v>
      </c>
      <c r="F805" t="s">
        <v>431</v>
      </c>
      <c r="G805" t="s">
        <v>432</v>
      </c>
      <c r="H805" s="3">
        <v>0</v>
      </c>
      <c r="I805" s="3">
        <v>0</v>
      </c>
      <c r="J805" s="3">
        <v>0</v>
      </c>
      <c r="K805" s="3">
        <v>39.74</v>
      </c>
      <c r="L805" s="3">
        <v>0</v>
      </c>
      <c r="M805" s="3">
        <v>0</v>
      </c>
      <c r="N805" s="3">
        <v>0</v>
      </c>
      <c r="O805" s="3">
        <v>5.1662000000000008</v>
      </c>
      <c r="P805" s="3">
        <v>44.906200000000005</v>
      </c>
      <c r="R805">
        <v>3</v>
      </c>
    </row>
    <row r="806" spans="1:18" x14ac:dyDescent="0.25">
      <c r="A806" t="s">
        <v>1071</v>
      </c>
      <c r="B806" t="s">
        <v>1197</v>
      </c>
      <c r="C806" t="s">
        <v>1</v>
      </c>
      <c r="D806" t="s">
        <v>0</v>
      </c>
      <c r="E806">
        <v>20172</v>
      </c>
      <c r="F806" t="s">
        <v>419</v>
      </c>
      <c r="G806" t="s">
        <v>420</v>
      </c>
      <c r="H806" s="3">
        <v>0</v>
      </c>
      <c r="I806" s="3">
        <v>0</v>
      </c>
      <c r="J806" s="3">
        <v>0</v>
      </c>
      <c r="K806" s="3">
        <v>146.6</v>
      </c>
      <c r="L806" s="3">
        <v>0</v>
      </c>
      <c r="M806" s="3">
        <v>0</v>
      </c>
      <c r="N806" s="3">
        <v>0</v>
      </c>
      <c r="O806" s="3">
        <v>19.058</v>
      </c>
      <c r="P806" s="3">
        <v>165.65799999999999</v>
      </c>
      <c r="R806">
        <v>3</v>
      </c>
    </row>
    <row r="807" spans="1:18" x14ac:dyDescent="0.25">
      <c r="A807" t="s">
        <v>1071</v>
      </c>
      <c r="B807" t="s">
        <v>1287</v>
      </c>
      <c r="C807" t="s">
        <v>1</v>
      </c>
      <c r="D807" t="s">
        <v>0</v>
      </c>
      <c r="E807">
        <v>1022</v>
      </c>
      <c r="F807" t="s">
        <v>412</v>
      </c>
      <c r="G807" t="s">
        <v>413</v>
      </c>
      <c r="H807" s="3">
        <v>0</v>
      </c>
      <c r="I807" s="3">
        <v>0</v>
      </c>
      <c r="J807" s="3">
        <v>0</v>
      </c>
      <c r="K807" s="3">
        <v>24.78</v>
      </c>
      <c r="L807" s="3">
        <v>0</v>
      </c>
      <c r="M807" s="3">
        <v>0</v>
      </c>
      <c r="N807" s="3">
        <v>0</v>
      </c>
      <c r="O807" s="3">
        <v>3.2214</v>
      </c>
      <c r="P807" s="3">
        <v>28.0014</v>
      </c>
      <c r="R807">
        <v>3</v>
      </c>
    </row>
    <row r="808" spans="1:18" x14ac:dyDescent="0.25">
      <c r="A808" t="s">
        <v>1071</v>
      </c>
      <c r="B808" t="s">
        <v>1287</v>
      </c>
      <c r="C808" t="s">
        <v>1</v>
      </c>
      <c r="D808" t="s">
        <v>0</v>
      </c>
      <c r="E808">
        <v>167607</v>
      </c>
      <c r="F808" t="s">
        <v>461</v>
      </c>
      <c r="G808" t="s">
        <v>463</v>
      </c>
      <c r="H808" s="3">
        <v>1.47</v>
      </c>
      <c r="I808" s="3">
        <v>0</v>
      </c>
      <c r="J808" s="3">
        <v>0</v>
      </c>
      <c r="K808" s="3">
        <v>25.25</v>
      </c>
      <c r="L808" s="3">
        <v>0</v>
      </c>
      <c r="M808" s="3">
        <v>0</v>
      </c>
      <c r="N808" s="3">
        <v>0</v>
      </c>
      <c r="O808" s="3">
        <v>3.2825000000000002</v>
      </c>
      <c r="P808" s="3">
        <v>30.002499999999998</v>
      </c>
      <c r="R808">
        <v>3</v>
      </c>
    </row>
    <row r="809" spans="1:18" x14ac:dyDescent="0.25">
      <c r="A809" t="s">
        <v>1071</v>
      </c>
      <c r="B809" t="s">
        <v>1178</v>
      </c>
      <c r="C809" t="s">
        <v>1</v>
      </c>
      <c r="D809" t="s">
        <v>0</v>
      </c>
      <c r="E809">
        <v>852</v>
      </c>
      <c r="F809" t="s">
        <v>125</v>
      </c>
      <c r="G809" t="s">
        <v>897</v>
      </c>
      <c r="H809" s="3">
        <v>0</v>
      </c>
      <c r="I809" s="3">
        <v>0</v>
      </c>
      <c r="J809" s="3">
        <v>0</v>
      </c>
      <c r="K809" s="3">
        <v>44</v>
      </c>
      <c r="L809" s="3">
        <v>0</v>
      </c>
      <c r="M809" s="3">
        <v>0</v>
      </c>
      <c r="N809" s="3">
        <v>0</v>
      </c>
      <c r="O809" s="3">
        <v>5.7200000000000006</v>
      </c>
      <c r="P809" s="3">
        <v>49.72</v>
      </c>
      <c r="R809">
        <v>3</v>
      </c>
    </row>
    <row r="810" spans="1:18" x14ac:dyDescent="0.25">
      <c r="A810" t="s">
        <v>1071</v>
      </c>
      <c r="B810" t="s">
        <v>1178</v>
      </c>
      <c r="C810" t="s">
        <v>1</v>
      </c>
      <c r="D810" t="s">
        <v>0</v>
      </c>
      <c r="E810">
        <v>164370</v>
      </c>
      <c r="F810" t="s">
        <v>409</v>
      </c>
      <c r="G810" t="s">
        <v>410</v>
      </c>
      <c r="H810" s="3">
        <v>0</v>
      </c>
      <c r="I810" s="3">
        <v>0</v>
      </c>
      <c r="J810" s="3">
        <v>0</v>
      </c>
      <c r="K810" s="3">
        <v>90</v>
      </c>
      <c r="L810" s="3">
        <v>0</v>
      </c>
      <c r="M810" s="3">
        <v>0</v>
      </c>
      <c r="N810" s="3">
        <v>0</v>
      </c>
      <c r="O810" s="3">
        <v>11.700000000000001</v>
      </c>
      <c r="P810" s="3">
        <v>101.7</v>
      </c>
      <c r="R810">
        <v>3</v>
      </c>
    </row>
    <row r="811" spans="1:18" x14ac:dyDescent="0.25">
      <c r="A811" t="s">
        <v>1071</v>
      </c>
      <c r="B811" t="s">
        <v>1178</v>
      </c>
      <c r="C811" t="s">
        <v>1</v>
      </c>
      <c r="D811" t="s">
        <v>0</v>
      </c>
      <c r="E811">
        <v>49462</v>
      </c>
      <c r="F811" t="s">
        <v>431</v>
      </c>
      <c r="G811" t="s">
        <v>432</v>
      </c>
      <c r="H811" s="3">
        <v>0</v>
      </c>
      <c r="I811" s="3">
        <v>0</v>
      </c>
      <c r="J811" s="3">
        <v>0</v>
      </c>
      <c r="K811" s="3">
        <v>117</v>
      </c>
      <c r="L811" s="3">
        <v>0</v>
      </c>
      <c r="M811" s="3">
        <v>0</v>
      </c>
      <c r="N811" s="3">
        <v>0</v>
      </c>
      <c r="O811" s="3">
        <v>15.21</v>
      </c>
      <c r="P811" s="3">
        <v>132.21</v>
      </c>
      <c r="R811">
        <v>3</v>
      </c>
    </row>
    <row r="812" spans="1:18" x14ac:dyDescent="0.25">
      <c r="A812" t="s">
        <v>1071</v>
      </c>
      <c r="B812" t="s">
        <v>1178</v>
      </c>
      <c r="C812" t="s">
        <v>1</v>
      </c>
      <c r="D812" t="s">
        <v>0</v>
      </c>
      <c r="E812">
        <v>164371</v>
      </c>
      <c r="F812" t="s">
        <v>409</v>
      </c>
      <c r="G812" t="s">
        <v>410</v>
      </c>
      <c r="H812" s="3">
        <v>0</v>
      </c>
      <c r="I812" s="3">
        <v>0</v>
      </c>
      <c r="J812" s="3">
        <v>0</v>
      </c>
      <c r="K812" s="3">
        <v>75</v>
      </c>
      <c r="L812" s="3">
        <v>0</v>
      </c>
      <c r="M812" s="3">
        <v>0</v>
      </c>
      <c r="N812" s="3">
        <v>0</v>
      </c>
      <c r="O812" s="3">
        <v>9.75</v>
      </c>
      <c r="P812" s="3">
        <v>84.75</v>
      </c>
      <c r="R812">
        <v>3</v>
      </c>
    </row>
    <row r="813" spans="1:18" x14ac:dyDescent="0.25">
      <c r="A813" t="s">
        <v>1071</v>
      </c>
      <c r="B813" t="s">
        <v>1178</v>
      </c>
      <c r="C813" t="s">
        <v>1</v>
      </c>
      <c r="D813" t="s">
        <v>0</v>
      </c>
      <c r="E813">
        <v>49489</v>
      </c>
      <c r="F813" t="s">
        <v>431</v>
      </c>
      <c r="G813" t="s">
        <v>432</v>
      </c>
      <c r="H813" s="3">
        <v>0</v>
      </c>
      <c r="I813" s="3">
        <v>0</v>
      </c>
      <c r="J813" s="3">
        <v>0</v>
      </c>
      <c r="K813" s="3">
        <v>42.64</v>
      </c>
      <c r="L813" s="3">
        <v>0</v>
      </c>
      <c r="M813" s="3">
        <v>0</v>
      </c>
      <c r="N813" s="3">
        <v>0</v>
      </c>
      <c r="O813" s="3">
        <v>5.5432000000000006</v>
      </c>
      <c r="P813" s="3">
        <v>48.183199999999999</v>
      </c>
      <c r="R813">
        <v>3</v>
      </c>
    </row>
    <row r="814" spans="1:18" x14ac:dyDescent="0.25">
      <c r="A814" t="s">
        <v>1071</v>
      </c>
      <c r="B814" t="s">
        <v>1178</v>
      </c>
      <c r="C814" t="s">
        <v>1</v>
      </c>
      <c r="D814" t="s">
        <v>0</v>
      </c>
      <c r="E814">
        <v>3734</v>
      </c>
      <c r="F814" t="s">
        <v>436</v>
      </c>
      <c r="G814" t="s">
        <v>437</v>
      </c>
      <c r="H814" s="3">
        <v>0</v>
      </c>
      <c r="I814" s="3">
        <v>0</v>
      </c>
      <c r="J814" s="3">
        <v>0</v>
      </c>
      <c r="K814" s="3">
        <v>300</v>
      </c>
      <c r="L814" s="3">
        <v>0</v>
      </c>
      <c r="M814" s="3">
        <v>0</v>
      </c>
      <c r="N814" s="3">
        <v>0</v>
      </c>
      <c r="O814" s="3">
        <v>39</v>
      </c>
      <c r="P814" s="3">
        <v>339</v>
      </c>
      <c r="R814">
        <v>3</v>
      </c>
    </row>
    <row r="815" spans="1:18" x14ac:dyDescent="0.25">
      <c r="A815" t="s">
        <v>1071</v>
      </c>
      <c r="B815" t="s">
        <v>1178</v>
      </c>
      <c r="C815" t="s">
        <v>1</v>
      </c>
      <c r="D815" t="s">
        <v>0</v>
      </c>
      <c r="E815">
        <v>164369</v>
      </c>
      <c r="F815" t="s">
        <v>409</v>
      </c>
      <c r="G815" t="s">
        <v>410</v>
      </c>
      <c r="H815" s="3">
        <v>0</v>
      </c>
      <c r="I815" s="3">
        <v>0</v>
      </c>
      <c r="J815" s="3">
        <v>0</v>
      </c>
      <c r="K815" s="3">
        <v>90</v>
      </c>
      <c r="L815" s="3">
        <v>0</v>
      </c>
      <c r="M815" s="3">
        <v>0</v>
      </c>
      <c r="N815" s="3">
        <v>0</v>
      </c>
      <c r="O815" s="3">
        <v>11.700000000000001</v>
      </c>
      <c r="P815" s="3">
        <v>101.7</v>
      </c>
      <c r="R815">
        <v>3</v>
      </c>
    </row>
    <row r="816" spans="1:18" x14ac:dyDescent="0.25">
      <c r="A816" t="s">
        <v>1071</v>
      </c>
      <c r="B816" t="s">
        <v>1178</v>
      </c>
      <c r="C816" t="s">
        <v>1</v>
      </c>
      <c r="D816" t="s">
        <v>0</v>
      </c>
      <c r="E816">
        <v>540174</v>
      </c>
      <c r="F816" t="s">
        <v>414</v>
      </c>
      <c r="G816" t="s">
        <v>415</v>
      </c>
      <c r="H816" s="3">
        <v>0</v>
      </c>
      <c r="I816" s="3">
        <v>0</v>
      </c>
      <c r="J816" s="3">
        <v>0</v>
      </c>
      <c r="K816" s="3">
        <v>194.69</v>
      </c>
      <c r="L816" s="3">
        <v>0</v>
      </c>
      <c r="M816" s="3">
        <v>0</v>
      </c>
      <c r="N816" s="3">
        <v>0</v>
      </c>
      <c r="O816" s="3">
        <v>25.309699999999999</v>
      </c>
      <c r="P816" s="3">
        <v>219.99969999999999</v>
      </c>
      <c r="R816">
        <v>3</v>
      </c>
    </row>
    <row r="817" spans="1:18" x14ac:dyDescent="0.25">
      <c r="A817" t="s">
        <v>1071</v>
      </c>
      <c r="B817" t="s">
        <v>1286</v>
      </c>
      <c r="C817" t="s">
        <v>1</v>
      </c>
      <c r="D817" t="s">
        <v>0</v>
      </c>
      <c r="E817">
        <v>833</v>
      </c>
      <c r="F817" t="s">
        <v>421</v>
      </c>
      <c r="G817" t="s">
        <v>422</v>
      </c>
      <c r="H817" s="3">
        <v>0</v>
      </c>
      <c r="I817" s="3">
        <v>0</v>
      </c>
      <c r="J817" s="3">
        <v>0</v>
      </c>
      <c r="K817" s="3">
        <v>6.2</v>
      </c>
      <c r="L817" s="3">
        <v>0</v>
      </c>
      <c r="M817" s="3">
        <v>0</v>
      </c>
      <c r="N817" s="3">
        <v>0</v>
      </c>
      <c r="O817" s="3">
        <v>0.80600000000000005</v>
      </c>
      <c r="P817" s="3">
        <v>7.0060000000000002</v>
      </c>
      <c r="R817">
        <v>3</v>
      </c>
    </row>
    <row r="818" spans="1:18" x14ac:dyDescent="0.25">
      <c r="A818" t="s">
        <v>1071</v>
      </c>
      <c r="B818" t="s">
        <v>1286</v>
      </c>
      <c r="C818" t="s">
        <v>1</v>
      </c>
      <c r="D818" t="s">
        <v>0</v>
      </c>
      <c r="E818">
        <v>43707</v>
      </c>
      <c r="F818" t="s">
        <v>414</v>
      </c>
      <c r="G818" t="s">
        <v>415</v>
      </c>
      <c r="H818" s="3">
        <v>0</v>
      </c>
      <c r="I818" s="3">
        <v>0</v>
      </c>
      <c r="J818" s="3">
        <v>0</v>
      </c>
      <c r="K818" s="3">
        <v>97.35</v>
      </c>
      <c r="L818" s="3">
        <v>0</v>
      </c>
      <c r="M818" s="3">
        <v>0</v>
      </c>
      <c r="N818" s="3">
        <v>0</v>
      </c>
      <c r="O818" s="3">
        <v>12.6555</v>
      </c>
      <c r="P818" s="3">
        <v>110.0055</v>
      </c>
      <c r="R818">
        <v>3</v>
      </c>
    </row>
    <row r="819" spans="1:18" x14ac:dyDescent="0.25">
      <c r="A819" t="s">
        <v>1071</v>
      </c>
      <c r="B819" t="s">
        <v>1286</v>
      </c>
      <c r="C819" t="s">
        <v>1</v>
      </c>
      <c r="D819" t="s">
        <v>0</v>
      </c>
      <c r="E819">
        <v>409510</v>
      </c>
      <c r="F819" t="s">
        <v>461</v>
      </c>
      <c r="G819" t="s">
        <v>463</v>
      </c>
      <c r="H819" s="3">
        <v>0.98</v>
      </c>
      <c r="I819" s="3">
        <v>0</v>
      </c>
      <c r="J819" s="3">
        <v>0</v>
      </c>
      <c r="K819" s="3">
        <v>16.829999999999998</v>
      </c>
      <c r="L819" s="3">
        <v>0</v>
      </c>
      <c r="M819" s="3">
        <v>0</v>
      </c>
      <c r="N819" s="3">
        <v>0</v>
      </c>
      <c r="O819" s="3">
        <v>2.1879</v>
      </c>
      <c r="P819" s="3">
        <v>19.997899999999998</v>
      </c>
      <c r="R819">
        <v>3</v>
      </c>
    </row>
    <row r="820" spans="1:18" x14ac:dyDescent="0.25">
      <c r="A820" t="s">
        <v>1071</v>
      </c>
      <c r="B820" t="s">
        <v>1162</v>
      </c>
      <c r="C820" t="s">
        <v>1</v>
      </c>
      <c r="D820" t="s">
        <v>0</v>
      </c>
      <c r="E820">
        <v>2749</v>
      </c>
      <c r="F820" t="s">
        <v>650</v>
      </c>
      <c r="G820" t="s">
        <v>651</v>
      </c>
      <c r="H820" s="3">
        <v>0</v>
      </c>
      <c r="I820" s="3">
        <v>0</v>
      </c>
      <c r="J820" s="3">
        <v>0</v>
      </c>
      <c r="K820" s="3">
        <v>18.14</v>
      </c>
      <c r="L820" s="3">
        <v>0</v>
      </c>
      <c r="M820" s="3">
        <v>0</v>
      </c>
      <c r="N820" s="3">
        <v>0</v>
      </c>
      <c r="O820" s="3">
        <v>2.3582000000000001</v>
      </c>
      <c r="P820" s="3">
        <v>20.498200000000001</v>
      </c>
      <c r="R820">
        <v>3</v>
      </c>
    </row>
    <row r="821" spans="1:18" x14ac:dyDescent="0.25">
      <c r="A821" t="s">
        <v>1071</v>
      </c>
      <c r="B821" t="s">
        <v>1154</v>
      </c>
      <c r="C821" t="s">
        <v>1</v>
      </c>
      <c r="D821" t="s">
        <v>0</v>
      </c>
      <c r="E821">
        <v>7799</v>
      </c>
      <c r="F821" t="s">
        <v>416</v>
      </c>
      <c r="G821" t="s">
        <v>417</v>
      </c>
      <c r="H821" s="3">
        <v>0</v>
      </c>
      <c r="I821" s="3">
        <v>0</v>
      </c>
      <c r="J821" s="3">
        <v>0</v>
      </c>
      <c r="K821" s="3">
        <v>12.39</v>
      </c>
      <c r="L821" s="3">
        <v>0</v>
      </c>
      <c r="M821" s="3">
        <v>0</v>
      </c>
      <c r="N821" s="3">
        <v>0</v>
      </c>
      <c r="O821" s="3">
        <v>1.6107</v>
      </c>
      <c r="P821" s="3">
        <v>14.0007</v>
      </c>
      <c r="R821">
        <v>3</v>
      </c>
    </row>
    <row r="822" spans="1:18" x14ac:dyDescent="0.25">
      <c r="A822" t="s">
        <v>1071</v>
      </c>
      <c r="B822" t="s">
        <v>1154</v>
      </c>
      <c r="C822" t="s">
        <v>1</v>
      </c>
      <c r="D822" t="s">
        <v>0</v>
      </c>
      <c r="E822">
        <v>20058</v>
      </c>
      <c r="F822" t="s">
        <v>419</v>
      </c>
      <c r="G822" t="s">
        <v>420</v>
      </c>
      <c r="H822" s="3">
        <v>0</v>
      </c>
      <c r="I822" s="3">
        <v>0</v>
      </c>
      <c r="J822" s="3">
        <v>0</v>
      </c>
      <c r="K822" s="3">
        <v>8.75</v>
      </c>
      <c r="L822" s="3">
        <v>0</v>
      </c>
      <c r="M822" s="3">
        <v>0</v>
      </c>
      <c r="N822" s="3">
        <v>0</v>
      </c>
      <c r="O822" s="3">
        <v>1.1375</v>
      </c>
      <c r="P822" s="3">
        <v>9.8874999999999993</v>
      </c>
      <c r="R822">
        <v>3</v>
      </c>
    </row>
    <row r="823" spans="1:18" x14ac:dyDescent="0.25">
      <c r="A823" t="s">
        <v>1071</v>
      </c>
      <c r="B823" t="s">
        <v>1154</v>
      </c>
      <c r="C823" t="s">
        <v>1</v>
      </c>
      <c r="D823" t="s">
        <v>0</v>
      </c>
      <c r="E823">
        <v>565</v>
      </c>
      <c r="F823" t="s">
        <v>405</v>
      </c>
      <c r="G823" t="s">
        <v>406</v>
      </c>
      <c r="H823" s="3">
        <v>0</v>
      </c>
      <c r="I823" s="3">
        <v>0</v>
      </c>
      <c r="J823" s="3">
        <v>0</v>
      </c>
      <c r="K823" s="3">
        <v>11.33</v>
      </c>
      <c r="L823" s="3">
        <v>0</v>
      </c>
      <c r="M823" s="3">
        <v>0</v>
      </c>
      <c r="N823" s="3">
        <v>0</v>
      </c>
      <c r="O823" s="3">
        <v>1.4729000000000001</v>
      </c>
      <c r="P823" s="3">
        <v>12.802900000000001</v>
      </c>
      <c r="R823">
        <v>3</v>
      </c>
    </row>
    <row r="824" spans="1:18" x14ac:dyDescent="0.25">
      <c r="A824" t="s">
        <v>1071</v>
      </c>
      <c r="B824" t="s">
        <v>1154</v>
      </c>
      <c r="C824" t="s">
        <v>1</v>
      </c>
      <c r="D824" t="s">
        <v>0</v>
      </c>
      <c r="E824">
        <v>567</v>
      </c>
      <c r="F824" t="s">
        <v>459</v>
      </c>
      <c r="G824" t="s">
        <v>460</v>
      </c>
      <c r="H824" s="3">
        <v>0</v>
      </c>
      <c r="I824" s="3">
        <v>0</v>
      </c>
      <c r="J824" s="3">
        <v>0</v>
      </c>
      <c r="K824" s="3">
        <v>23.01</v>
      </c>
      <c r="L824" s="3">
        <v>0</v>
      </c>
      <c r="M824" s="3">
        <v>0</v>
      </c>
      <c r="N824" s="3">
        <v>0</v>
      </c>
      <c r="O824" s="3">
        <v>2.9913000000000003</v>
      </c>
      <c r="P824" s="3">
        <v>26.001300000000001</v>
      </c>
      <c r="R824">
        <v>3</v>
      </c>
    </row>
    <row r="825" spans="1:18" x14ac:dyDescent="0.25">
      <c r="A825" t="s">
        <v>1071</v>
      </c>
      <c r="B825" t="s">
        <v>1154</v>
      </c>
      <c r="C825" t="s">
        <v>1</v>
      </c>
      <c r="D825" t="s">
        <v>0</v>
      </c>
      <c r="E825">
        <v>46006</v>
      </c>
      <c r="F825" t="s">
        <v>414</v>
      </c>
      <c r="G825" t="s">
        <v>415</v>
      </c>
      <c r="H825" s="3">
        <v>0</v>
      </c>
      <c r="I825" s="3">
        <v>0</v>
      </c>
      <c r="J825" s="3">
        <v>0</v>
      </c>
      <c r="K825" s="3">
        <v>16.73</v>
      </c>
      <c r="L825" s="3">
        <v>0</v>
      </c>
      <c r="M825" s="3">
        <v>0</v>
      </c>
      <c r="N825" s="3">
        <v>0</v>
      </c>
      <c r="O825" s="3">
        <v>2.1749000000000001</v>
      </c>
      <c r="P825" s="3">
        <v>18.904900000000001</v>
      </c>
      <c r="R825">
        <v>3</v>
      </c>
    </row>
    <row r="826" spans="1:18" x14ac:dyDescent="0.25">
      <c r="A826" t="s">
        <v>1071</v>
      </c>
      <c r="B826" t="s">
        <v>1144</v>
      </c>
      <c r="C826" t="s">
        <v>1</v>
      </c>
      <c r="D826" t="s">
        <v>0</v>
      </c>
      <c r="E826">
        <v>2548105</v>
      </c>
      <c r="F826" t="s">
        <v>425</v>
      </c>
      <c r="G826" t="s">
        <v>426</v>
      </c>
      <c r="H826" s="3">
        <v>0</v>
      </c>
      <c r="I826" s="3">
        <v>0</v>
      </c>
      <c r="J826" s="3">
        <v>0</v>
      </c>
      <c r="K826" s="3">
        <v>115.93</v>
      </c>
      <c r="L826" s="3">
        <v>0</v>
      </c>
      <c r="M826" s="3">
        <v>0</v>
      </c>
      <c r="N826" s="3">
        <v>0</v>
      </c>
      <c r="O826" s="3">
        <v>15.070900000000002</v>
      </c>
      <c r="P826" s="3">
        <v>131.0009</v>
      </c>
      <c r="R826">
        <v>3</v>
      </c>
    </row>
    <row r="827" spans="1:18" x14ac:dyDescent="0.25">
      <c r="A827" t="s">
        <v>1071</v>
      </c>
      <c r="B827" t="s">
        <v>1144</v>
      </c>
      <c r="C827" t="s">
        <v>1</v>
      </c>
      <c r="D827" t="s">
        <v>0</v>
      </c>
      <c r="E827">
        <v>20006</v>
      </c>
      <c r="F827" t="s">
        <v>419</v>
      </c>
      <c r="G827" t="s">
        <v>420</v>
      </c>
      <c r="H827" s="3">
        <v>0</v>
      </c>
      <c r="I827" s="3">
        <v>0</v>
      </c>
      <c r="J827" s="3">
        <v>0</v>
      </c>
      <c r="K827" s="3">
        <v>106</v>
      </c>
      <c r="L827" s="3">
        <v>0</v>
      </c>
      <c r="M827" s="3">
        <v>0</v>
      </c>
      <c r="N827" s="3">
        <v>0</v>
      </c>
      <c r="O827" s="3">
        <v>13.780000000000001</v>
      </c>
      <c r="P827" s="3">
        <v>119.78</v>
      </c>
      <c r="R827">
        <v>3</v>
      </c>
    </row>
    <row r="828" spans="1:18" x14ac:dyDescent="0.25">
      <c r="A828" t="s">
        <v>1071</v>
      </c>
      <c r="B828" t="s">
        <v>1144</v>
      </c>
      <c r="C828" t="s">
        <v>1</v>
      </c>
      <c r="D828" t="s">
        <v>0</v>
      </c>
      <c r="E828">
        <v>20007</v>
      </c>
      <c r="F828" t="s">
        <v>419</v>
      </c>
      <c r="G828" t="s">
        <v>420</v>
      </c>
      <c r="H828" s="3">
        <v>0</v>
      </c>
      <c r="I828" s="3">
        <v>0</v>
      </c>
      <c r="J828" s="3">
        <v>0</v>
      </c>
      <c r="K828" s="3">
        <v>54.45</v>
      </c>
      <c r="L828" s="3">
        <v>0</v>
      </c>
      <c r="M828" s="3">
        <v>0</v>
      </c>
      <c r="N828" s="3">
        <v>0</v>
      </c>
      <c r="O828" s="3">
        <v>7.0785000000000009</v>
      </c>
      <c r="P828" s="3">
        <v>61.528500000000001</v>
      </c>
      <c r="R828">
        <v>3</v>
      </c>
    </row>
    <row r="829" spans="1:18" x14ac:dyDescent="0.25">
      <c r="A829" t="s">
        <v>1071</v>
      </c>
      <c r="B829" t="s">
        <v>1144</v>
      </c>
      <c r="C829" t="s">
        <v>1</v>
      </c>
      <c r="D829" t="s">
        <v>0</v>
      </c>
      <c r="E829">
        <v>45969</v>
      </c>
      <c r="F829" t="s">
        <v>414</v>
      </c>
      <c r="G829" t="s">
        <v>415</v>
      </c>
      <c r="H829" s="3">
        <v>0</v>
      </c>
      <c r="I829" s="3">
        <v>0</v>
      </c>
      <c r="J829" s="3">
        <v>0</v>
      </c>
      <c r="K829" s="3">
        <v>28.27</v>
      </c>
      <c r="L829" s="3">
        <v>0</v>
      </c>
      <c r="M829" s="3">
        <v>0</v>
      </c>
      <c r="N829" s="3">
        <v>0</v>
      </c>
      <c r="O829" s="3">
        <v>3.6751</v>
      </c>
      <c r="P829" s="3">
        <v>31.9451</v>
      </c>
      <c r="R829">
        <v>3</v>
      </c>
    </row>
    <row r="830" spans="1:18" x14ac:dyDescent="0.25">
      <c r="A830" t="s">
        <v>1071</v>
      </c>
      <c r="B830" t="s">
        <v>1144</v>
      </c>
      <c r="C830" t="s">
        <v>1</v>
      </c>
      <c r="D830" t="s">
        <v>0</v>
      </c>
      <c r="E830">
        <v>20018</v>
      </c>
      <c r="F830" t="s">
        <v>419</v>
      </c>
      <c r="G830" t="s">
        <v>420</v>
      </c>
      <c r="H830" s="3">
        <v>0</v>
      </c>
      <c r="I830" s="3">
        <v>0</v>
      </c>
      <c r="J830" s="3">
        <v>0</v>
      </c>
      <c r="K830" s="3">
        <v>6.8</v>
      </c>
      <c r="L830" s="3">
        <v>0</v>
      </c>
      <c r="M830" s="3">
        <v>0</v>
      </c>
      <c r="N830" s="3">
        <v>0</v>
      </c>
      <c r="O830" s="3">
        <v>0.88400000000000001</v>
      </c>
      <c r="P830" s="3">
        <v>7.6840000000000002</v>
      </c>
      <c r="R830">
        <v>3</v>
      </c>
    </row>
    <row r="831" spans="1:18" x14ac:dyDescent="0.25">
      <c r="A831" t="s">
        <v>1071</v>
      </c>
      <c r="B831" t="s">
        <v>1144</v>
      </c>
      <c r="C831" t="s">
        <v>1</v>
      </c>
      <c r="D831" t="s">
        <v>0</v>
      </c>
      <c r="E831">
        <v>43472</v>
      </c>
      <c r="F831" t="s">
        <v>414</v>
      </c>
      <c r="G831" t="s">
        <v>415</v>
      </c>
      <c r="H831" s="3">
        <v>0</v>
      </c>
      <c r="I831" s="3">
        <v>0</v>
      </c>
      <c r="J831" s="3">
        <v>0</v>
      </c>
      <c r="K831" s="3">
        <v>58.41</v>
      </c>
      <c r="L831" s="3">
        <v>0</v>
      </c>
      <c r="M831" s="3">
        <v>0</v>
      </c>
      <c r="N831" s="3">
        <v>0</v>
      </c>
      <c r="O831" s="3">
        <v>7.5933000000000002</v>
      </c>
      <c r="P831" s="3">
        <v>66.003299999999996</v>
      </c>
      <c r="R831">
        <v>3</v>
      </c>
    </row>
    <row r="832" spans="1:18" x14ac:dyDescent="0.25">
      <c r="A832" t="s">
        <v>1071</v>
      </c>
      <c r="B832" t="s">
        <v>1144</v>
      </c>
      <c r="C832" t="s">
        <v>1</v>
      </c>
      <c r="D832" t="s">
        <v>0</v>
      </c>
      <c r="E832">
        <v>20012</v>
      </c>
      <c r="F832" t="s">
        <v>419</v>
      </c>
      <c r="G832" t="s">
        <v>420</v>
      </c>
      <c r="H832" s="3">
        <v>0</v>
      </c>
      <c r="I832" s="3">
        <v>0</v>
      </c>
      <c r="J832" s="3">
        <v>0</v>
      </c>
      <c r="K832" s="3">
        <v>184.25</v>
      </c>
      <c r="L832" s="3">
        <v>0</v>
      </c>
      <c r="M832" s="3">
        <v>0</v>
      </c>
      <c r="N832" s="3">
        <v>0</v>
      </c>
      <c r="O832" s="3">
        <v>23.952500000000001</v>
      </c>
      <c r="P832" s="3">
        <v>208.20249999999999</v>
      </c>
      <c r="R832">
        <v>3</v>
      </c>
    </row>
    <row r="833" spans="1:18" x14ac:dyDescent="0.25">
      <c r="A833" t="s">
        <v>1071</v>
      </c>
      <c r="B833" t="s">
        <v>1285</v>
      </c>
      <c r="C833" t="s">
        <v>1</v>
      </c>
      <c r="D833" t="s">
        <v>0</v>
      </c>
      <c r="E833">
        <v>4383</v>
      </c>
      <c r="F833" t="s">
        <v>1307</v>
      </c>
      <c r="G833" t="s">
        <v>1308</v>
      </c>
      <c r="H833" s="3">
        <v>0</v>
      </c>
      <c r="I833" s="3">
        <v>0</v>
      </c>
      <c r="J833" s="3">
        <v>0</v>
      </c>
      <c r="K833" s="3">
        <v>92.92</v>
      </c>
      <c r="L833" s="3">
        <v>0</v>
      </c>
      <c r="M833" s="3">
        <v>0</v>
      </c>
      <c r="N833" s="3">
        <v>0</v>
      </c>
      <c r="O833" s="3">
        <v>12.079600000000001</v>
      </c>
      <c r="P833" s="3">
        <v>104.9996</v>
      </c>
      <c r="R833">
        <v>3</v>
      </c>
    </row>
    <row r="834" spans="1:18" x14ac:dyDescent="0.25">
      <c r="A834" t="s">
        <v>1071</v>
      </c>
      <c r="B834" t="s">
        <v>1285</v>
      </c>
      <c r="C834" t="s">
        <v>1</v>
      </c>
      <c r="D834" t="s">
        <v>0</v>
      </c>
      <c r="E834">
        <v>11095</v>
      </c>
      <c r="F834" t="s">
        <v>403</v>
      </c>
      <c r="G834" t="s">
        <v>404</v>
      </c>
      <c r="H834" s="3">
        <v>0</v>
      </c>
      <c r="I834" s="3">
        <v>0</v>
      </c>
      <c r="J834" s="3">
        <v>0</v>
      </c>
      <c r="K834" s="3">
        <v>20.5</v>
      </c>
      <c r="L834" s="3">
        <v>0</v>
      </c>
      <c r="M834" s="3">
        <v>0</v>
      </c>
      <c r="N834" s="3">
        <v>0</v>
      </c>
      <c r="O834" s="3">
        <v>2.665</v>
      </c>
      <c r="P834" s="3">
        <v>23.164999999999999</v>
      </c>
      <c r="R834">
        <v>3</v>
      </c>
    </row>
    <row r="835" spans="1:18" x14ac:dyDescent="0.25">
      <c r="A835" t="s">
        <v>1071</v>
      </c>
      <c r="B835" t="s">
        <v>1285</v>
      </c>
      <c r="C835" t="s">
        <v>1</v>
      </c>
      <c r="D835" t="s">
        <v>0</v>
      </c>
      <c r="E835">
        <v>4382</v>
      </c>
      <c r="F835" t="s">
        <v>1307</v>
      </c>
      <c r="G835" t="s">
        <v>1308</v>
      </c>
      <c r="H835" s="3">
        <v>0</v>
      </c>
      <c r="I835" s="3">
        <v>0</v>
      </c>
      <c r="J835" s="3">
        <v>0</v>
      </c>
      <c r="K835" s="3">
        <v>54.09</v>
      </c>
      <c r="L835" s="3">
        <v>0</v>
      </c>
      <c r="M835" s="3">
        <v>0</v>
      </c>
      <c r="N835" s="3">
        <v>0</v>
      </c>
      <c r="O835" s="3">
        <v>7.0317000000000007</v>
      </c>
      <c r="P835" s="3">
        <v>61.121700000000004</v>
      </c>
      <c r="R835">
        <v>3</v>
      </c>
    </row>
    <row r="836" spans="1:18" x14ac:dyDescent="0.25">
      <c r="A836" t="s">
        <v>1071</v>
      </c>
      <c r="B836" t="s">
        <v>1285</v>
      </c>
      <c r="C836" t="s">
        <v>1</v>
      </c>
      <c r="D836" t="s">
        <v>0</v>
      </c>
      <c r="E836">
        <v>145548</v>
      </c>
      <c r="F836" t="s">
        <v>429</v>
      </c>
      <c r="G836" t="s">
        <v>430</v>
      </c>
      <c r="H836" s="3">
        <v>0</v>
      </c>
      <c r="I836" s="3">
        <v>0</v>
      </c>
      <c r="J836" s="3">
        <v>0</v>
      </c>
      <c r="K836" s="3">
        <v>17</v>
      </c>
      <c r="L836" s="3">
        <v>0</v>
      </c>
      <c r="M836" s="3">
        <v>0</v>
      </c>
      <c r="N836" s="3">
        <v>0</v>
      </c>
      <c r="O836" s="3">
        <v>2.21</v>
      </c>
      <c r="P836" s="3">
        <v>19.21</v>
      </c>
      <c r="R836">
        <v>3</v>
      </c>
    </row>
    <row r="837" spans="1:18" x14ac:dyDescent="0.25">
      <c r="A837" t="s">
        <v>1071</v>
      </c>
      <c r="B837" t="s">
        <v>1285</v>
      </c>
      <c r="C837" t="s">
        <v>1</v>
      </c>
      <c r="D837" t="s">
        <v>0</v>
      </c>
      <c r="E837">
        <v>4526</v>
      </c>
      <c r="F837" t="s">
        <v>446</v>
      </c>
      <c r="G837" t="s">
        <v>447</v>
      </c>
      <c r="H837" s="3">
        <v>0</v>
      </c>
      <c r="I837" s="3">
        <v>0</v>
      </c>
      <c r="J837" s="3">
        <v>0</v>
      </c>
      <c r="K837" s="3">
        <v>11.33</v>
      </c>
      <c r="L837" s="3">
        <v>0</v>
      </c>
      <c r="M837" s="3">
        <v>0</v>
      </c>
      <c r="N837" s="3">
        <v>0</v>
      </c>
      <c r="O837" s="3">
        <v>1.4729000000000001</v>
      </c>
      <c r="P837" s="3">
        <v>12.802900000000001</v>
      </c>
      <c r="R837">
        <v>3</v>
      </c>
    </row>
    <row r="838" spans="1:18" x14ac:dyDescent="0.25">
      <c r="A838" t="s">
        <v>1071</v>
      </c>
      <c r="B838" t="s">
        <v>1305</v>
      </c>
      <c r="C838" t="s">
        <v>1</v>
      </c>
      <c r="D838" t="s">
        <v>0</v>
      </c>
      <c r="E838">
        <v>527245</v>
      </c>
      <c r="F838" t="s">
        <v>1304</v>
      </c>
      <c r="G838" t="s">
        <v>1306</v>
      </c>
      <c r="H838" s="3">
        <v>1.1599999999999999</v>
      </c>
      <c r="I838" s="3">
        <v>0</v>
      </c>
      <c r="J838" s="3">
        <v>0</v>
      </c>
      <c r="K838" s="3">
        <v>21.1</v>
      </c>
      <c r="L838" s="3">
        <v>0</v>
      </c>
      <c r="M838" s="3">
        <v>0</v>
      </c>
      <c r="N838" s="3">
        <v>0</v>
      </c>
      <c r="O838" s="3">
        <v>2.7430000000000003</v>
      </c>
      <c r="P838" s="3">
        <v>25.003</v>
      </c>
      <c r="R838">
        <v>3</v>
      </c>
    </row>
    <row r="839" spans="1:18" x14ac:dyDescent="0.25">
      <c r="A839" t="s">
        <v>1071</v>
      </c>
      <c r="B839" t="s">
        <v>1129</v>
      </c>
      <c r="C839" t="s">
        <v>1</v>
      </c>
      <c r="D839" t="s">
        <v>0</v>
      </c>
      <c r="E839">
        <v>79698</v>
      </c>
      <c r="F839" t="s">
        <v>900</v>
      </c>
      <c r="G839" t="s">
        <v>339</v>
      </c>
      <c r="H839" s="3">
        <v>1.77</v>
      </c>
      <c r="I839" s="3">
        <v>0</v>
      </c>
      <c r="J839" s="3">
        <v>0</v>
      </c>
      <c r="K839" s="3">
        <v>31.18</v>
      </c>
      <c r="L839" s="3">
        <v>0</v>
      </c>
      <c r="M839" s="3">
        <v>0</v>
      </c>
      <c r="N839" s="3">
        <v>0</v>
      </c>
      <c r="O839" s="3">
        <v>4.0533999999999999</v>
      </c>
      <c r="P839" s="3">
        <v>37.003399999999999</v>
      </c>
      <c r="R839">
        <v>3</v>
      </c>
    </row>
    <row r="840" spans="1:18" x14ac:dyDescent="0.25">
      <c r="A840" t="s">
        <v>1071</v>
      </c>
      <c r="B840" t="s">
        <v>1129</v>
      </c>
      <c r="C840" t="s">
        <v>1</v>
      </c>
      <c r="D840" t="s">
        <v>0</v>
      </c>
      <c r="E840">
        <v>823</v>
      </c>
      <c r="F840" t="s">
        <v>421</v>
      </c>
      <c r="G840" t="s">
        <v>422</v>
      </c>
      <c r="H840" s="3">
        <v>0</v>
      </c>
      <c r="I840" s="3">
        <v>0</v>
      </c>
      <c r="J840" s="3">
        <v>0</v>
      </c>
      <c r="K840" s="3">
        <v>2.66</v>
      </c>
      <c r="L840" s="3">
        <v>0</v>
      </c>
      <c r="M840" s="3">
        <v>0</v>
      </c>
      <c r="N840" s="3">
        <v>0</v>
      </c>
      <c r="O840" s="3">
        <v>0.34580000000000005</v>
      </c>
      <c r="P840" s="3">
        <v>3.0058000000000002</v>
      </c>
      <c r="R840">
        <v>3</v>
      </c>
    </row>
    <row r="841" spans="1:18" x14ac:dyDescent="0.25">
      <c r="A841" t="s">
        <v>1071</v>
      </c>
      <c r="B841" t="s">
        <v>1070</v>
      </c>
      <c r="C841" t="s">
        <v>1</v>
      </c>
      <c r="D841" t="s">
        <v>0</v>
      </c>
      <c r="E841">
        <v>3760896</v>
      </c>
      <c r="F841" t="s">
        <v>444</v>
      </c>
      <c r="G841" t="s">
        <v>445</v>
      </c>
      <c r="H841" s="3">
        <v>0</v>
      </c>
      <c r="I841" s="3">
        <v>0</v>
      </c>
      <c r="J841" s="3">
        <v>0</v>
      </c>
      <c r="K841" s="3">
        <v>59.72</v>
      </c>
      <c r="L841" s="3">
        <v>0</v>
      </c>
      <c r="M841" s="3">
        <v>0</v>
      </c>
      <c r="N841" s="3">
        <v>0</v>
      </c>
      <c r="O841" s="3">
        <v>7.7636000000000003</v>
      </c>
      <c r="P841" s="3">
        <v>67.483599999999996</v>
      </c>
      <c r="R841">
        <v>3</v>
      </c>
    </row>
    <row r="842" spans="1:18" x14ac:dyDescent="0.25">
      <c r="A842" t="s">
        <v>1071</v>
      </c>
      <c r="B842" t="s">
        <v>906</v>
      </c>
      <c r="C842" t="s">
        <v>1</v>
      </c>
      <c r="D842" t="s">
        <v>0</v>
      </c>
      <c r="E842">
        <v>8120785</v>
      </c>
      <c r="F842" t="s">
        <v>442</v>
      </c>
      <c r="G842" t="s">
        <v>443</v>
      </c>
      <c r="H842" s="3">
        <v>0</v>
      </c>
      <c r="I842" s="3">
        <v>0</v>
      </c>
      <c r="J842" s="3">
        <v>0</v>
      </c>
      <c r="K842" s="3">
        <v>41.22</v>
      </c>
      <c r="L842" s="3">
        <v>0</v>
      </c>
      <c r="M842" s="3">
        <v>0</v>
      </c>
      <c r="N842" s="3">
        <v>0</v>
      </c>
      <c r="O842" s="3">
        <v>5.3586</v>
      </c>
      <c r="P842" s="3">
        <v>46.578600000000002</v>
      </c>
      <c r="R842">
        <v>3</v>
      </c>
    </row>
    <row r="843" spans="1:18" x14ac:dyDescent="0.25">
      <c r="A843" t="s">
        <v>1071</v>
      </c>
      <c r="B843" t="s">
        <v>890</v>
      </c>
      <c r="C843" t="s">
        <v>1</v>
      </c>
      <c r="D843" t="s">
        <v>0</v>
      </c>
      <c r="E843">
        <v>3782654</v>
      </c>
      <c r="F843" t="s">
        <v>444</v>
      </c>
      <c r="G843" t="s">
        <v>445</v>
      </c>
      <c r="H843" s="3">
        <v>0</v>
      </c>
      <c r="I843" s="3">
        <v>0</v>
      </c>
      <c r="J843" s="3">
        <v>0</v>
      </c>
      <c r="K843" s="3">
        <v>92.44</v>
      </c>
      <c r="L843" s="3">
        <v>0</v>
      </c>
      <c r="M843" s="3">
        <v>0</v>
      </c>
      <c r="N843" s="3">
        <v>0</v>
      </c>
      <c r="O843" s="3">
        <v>12.017200000000001</v>
      </c>
      <c r="P843" s="3">
        <v>104.4572</v>
      </c>
      <c r="R843">
        <v>3</v>
      </c>
    </row>
    <row r="844" spans="1:18" x14ac:dyDescent="0.25">
      <c r="A844" t="s">
        <v>1071</v>
      </c>
      <c r="B844" t="s">
        <v>906</v>
      </c>
      <c r="C844" t="s">
        <v>1</v>
      </c>
      <c r="D844" t="s">
        <v>0</v>
      </c>
      <c r="E844">
        <v>8120786</v>
      </c>
      <c r="F844" t="s">
        <v>442</v>
      </c>
      <c r="G844" t="s">
        <v>443</v>
      </c>
      <c r="H844" s="3">
        <v>0</v>
      </c>
      <c r="I844" s="3">
        <v>0</v>
      </c>
      <c r="J844" s="3">
        <v>0</v>
      </c>
      <c r="K844" s="3">
        <v>40.69</v>
      </c>
      <c r="L844" s="3">
        <v>0</v>
      </c>
      <c r="M844" s="3">
        <v>0</v>
      </c>
      <c r="N844" s="3">
        <v>0</v>
      </c>
      <c r="O844" s="3">
        <v>5.2896999999999998</v>
      </c>
      <c r="P844" s="3">
        <v>45.979699999999994</v>
      </c>
      <c r="R844">
        <v>3</v>
      </c>
    </row>
    <row r="845" spans="1:18" x14ac:dyDescent="0.25">
      <c r="A845" t="s">
        <v>1071</v>
      </c>
      <c r="B845" t="s">
        <v>1129</v>
      </c>
      <c r="C845" t="s">
        <v>1</v>
      </c>
      <c r="D845" t="s">
        <v>0</v>
      </c>
      <c r="E845">
        <v>1623</v>
      </c>
      <c r="F845" t="s">
        <v>1302</v>
      </c>
      <c r="G845" t="s">
        <v>1303</v>
      </c>
      <c r="H845" s="3">
        <v>0</v>
      </c>
      <c r="I845" s="3">
        <v>0</v>
      </c>
      <c r="J845" s="3">
        <v>0</v>
      </c>
      <c r="K845" s="3">
        <v>12.63</v>
      </c>
      <c r="L845" s="3">
        <v>0</v>
      </c>
      <c r="M845" s="3">
        <v>0</v>
      </c>
      <c r="N845" s="3">
        <v>0</v>
      </c>
      <c r="O845" s="3">
        <v>1.6419000000000001</v>
      </c>
      <c r="P845" s="3">
        <v>14.2719</v>
      </c>
      <c r="R845">
        <v>3</v>
      </c>
    </row>
    <row r="846" spans="1:18" x14ac:dyDescent="0.25">
      <c r="A846" t="s">
        <v>1071</v>
      </c>
      <c r="B846" t="s">
        <v>1284</v>
      </c>
      <c r="C846" t="s">
        <v>1</v>
      </c>
      <c r="D846" t="s">
        <v>0</v>
      </c>
      <c r="E846">
        <v>3317</v>
      </c>
      <c r="F846" t="s">
        <v>397</v>
      </c>
      <c r="G846" t="s">
        <v>398</v>
      </c>
      <c r="H846" s="3">
        <v>0</v>
      </c>
      <c r="I846" s="3">
        <v>0</v>
      </c>
      <c r="J846" s="3">
        <v>0</v>
      </c>
      <c r="K846" s="3">
        <v>2.66</v>
      </c>
      <c r="L846" s="3">
        <v>0</v>
      </c>
      <c r="M846" s="3">
        <v>0</v>
      </c>
      <c r="N846" s="3">
        <v>0</v>
      </c>
      <c r="O846" s="3">
        <v>0.34580000000000005</v>
      </c>
      <c r="P846" s="3">
        <v>3.0058000000000002</v>
      </c>
      <c r="R846">
        <v>3</v>
      </c>
    </row>
    <row r="847" spans="1:18" x14ac:dyDescent="0.25">
      <c r="A847" t="s">
        <v>1071</v>
      </c>
      <c r="B847" t="s">
        <v>1105</v>
      </c>
      <c r="C847" t="s">
        <v>1</v>
      </c>
      <c r="D847" t="s">
        <v>0</v>
      </c>
      <c r="E847">
        <v>19935</v>
      </c>
      <c r="F847" t="s">
        <v>419</v>
      </c>
      <c r="G847" t="s">
        <v>420</v>
      </c>
      <c r="H847" s="3">
        <v>0</v>
      </c>
      <c r="I847" s="3">
        <v>0</v>
      </c>
      <c r="J847" s="3">
        <v>0</v>
      </c>
      <c r="K847" s="3">
        <v>68.55</v>
      </c>
      <c r="L847" s="3">
        <v>0</v>
      </c>
      <c r="M847" s="3">
        <v>0</v>
      </c>
      <c r="N847" s="3">
        <v>0</v>
      </c>
      <c r="O847" s="3">
        <v>8.9115000000000002</v>
      </c>
      <c r="P847" s="3">
        <v>77.461500000000001</v>
      </c>
      <c r="R847">
        <v>3</v>
      </c>
    </row>
    <row r="848" spans="1:18" x14ac:dyDescent="0.25">
      <c r="A848" t="s">
        <v>1071</v>
      </c>
      <c r="B848" t="s">
        <v>1105</v>
      </c>
      <c r="C848" t="s">
        <v>1</v>
      </c>
      <c r="D848" t="s">
        <v>0</v>
      </c>
      <c r="E848">
        <v>45678</v>
      </c>
      <c r="F848" t="s">
        <v>414</v>
      </c>
      <c r="G848" t="s">
        <v>415</v>
      </c>
      <c r="H848" s="3">
        <v>0</v>
      </c>
      <c r="I848" s="3">
        <v>0</v>
      </c>
      <c r="J848" s="3">
        <v>0</v>
      </c>
      <c r="K848" s="3">
        <v>97.35</v>
      </c>
      <c r="L848" s="3">
        <v>0</v>
      </c>
      <c r="M848" s="3">
        <v>0</v>
      </c>
      <c r="N848" s="3">
        <v>0</v>
      </c>
      <c r="O848" s="3">
        <v>12.6555</v>
      </c>
      <c r="P848" s="3">
        <v>110.0055</v>
      </c>
      <c r="R848">
        <v>3</v>
      </c>
    </row>
    <row r="849" spans="1:18" x14ac:dyDescent="0.25">
      <c r="A849" t="s">
        <v>1071</v>
      </c>
      <c r="B849" t="s">
        <v>1105</v>
      </c>
      <c r="C849" t="s">
        <v>1</v>
      </c>
      <c r="D849" t="s">
        <v>0</v>
      </c>
      <c r="E849">
        <v>507</v>
      </c>
      <c r="F849" t="s">
        <v>405</v>
      </c>
      <c r="G849" t="s">
        <v>406</v>
      </c>
      <c r="H849" s="3">
        <v>0</v>
      </c>
      <c r="I849" s="3">
        <v>0</v>
      </c>
      <c r="J849" s="3">
        <v>0</v>
      </c>
      <c r="K849" s="3">
        <v>12.74</v>
      </c>
      <c r="L849" s="3">
        <v>0</v>
      </c>
      <c r="M849" s="3">
        <v>0</v>
      </c>
      <c r="N849" s="3">
        <v>0</v>
      </c>
      <c r="O849" s="3">
        <v>1.6562000000000001</v>
      </c>
      <c r="P849" s="3">
        <v>14.3962</v>
      </c>
      <c r="R849">
        <v>3</v>
      </c>
    </row>
    <row r="850" spans="1:18" x14ac:dyDescent="0.25">
      <c r="A850" t="s">
        <v>1071</v>
      </c>
      <c r="B850" t="s">
        <v>1105</v>
      </c>
      <c r="C850" t="s">
        <v>1</v>
      </c>
      <c r="D850" t="s">
        <v>0</v>
      </c>
      <c r="E850">
        <v>2218</v>
      </c>
      <c r="F850" t="s">
        <v>427</v>
      </c>
      <c r="G850" t="s">
        <v>428</v>
      </c>
      <c r="H850" s="3">
        <v>0</v>
      </c>
      <c r="I850" s="3">
        <v>0</v>
      </c>
      <c r="J850" s="3">
        <v>0</v>
      </c>
      <c r="K850" s="3">
        <v>26.48</v>
      </c>
      <c r="L850" s="3">
        <v>0</v>
      </c>
      <c r="M850" s="3">
        <v>0</v>
      </c>
      <c r="N850" s="3">
        <v>0</v>
      </c>
      <c r="O850" s="3">
        <v>3.4424000000000001</v>
      </c>
      <c r="P850" s="3">
        <v>29.9224</v>
      </c>
      <c r="R850">
        <v>3</v>
      </c>
    </row>
    <row r="851" spans="1:18" x14ac:dyDescent="0.25">
      <c r="A851" t="s">
        <v>1071</v>
      </c>
      <c r="B851" t="s">
        <v>1105</v>
      </c>
      <c r="C851" t="s">
        <v>1</v>
      </c>
      <c r="D851" t="s">
        <v>0</v>
      </c>
      <c r="E851">
        <v>43126</v>
      </c>
      <c r="F851" t="s">
        <v>414</v>
      </c>
      <c r="G851" t="s">
        <v>415</v>
      </c>
      <c r="H851" s="3">
        <v>0</v>
      </c>
      <c r="I851" s="3">
        <v>0</v>
      </c>
      <c r="J851" s="3">
        <v>0</v>
      </c>
      <c r="K851" s="3">
        <v>66.59</v>
      </c>
      <c r="L851" s="3">
        <v>0</v>
      </c>
      <c r="M851" s="3">
        <v>0</v>
      </c>
      <c r="N851" s="3">
        <v>0</v>
      </c>
      <c r="O851" s="3">
        <v>8.6567000000000007</v>
      </c>
      <c r="P851" s="3">
        <v>75.246700000000004</v>
      </c>
      <c r="R851">
        <v>3</v>
      </c>
    </row>
    <row r="852" spans="1:18" x14ac:dyDescent="0.25">
      <c r="A852" t="s">
        <v>1071</v>
      </c>
      <c r="B852" t="s">
        <v>1105</v>
      </c>
      <c r="C852" t="s">
        <v>1</v>
      </c>
      <c r="D852" t="s">
        <v>0</v>
      </c>
      <c r="E852">
        <v>645</v>
      </c>
      <c r="F852" t="s">
        <v>125</v>
      </c>
      <c r="G852" t="s">
        <v>897</v>
      </c>
      <c r="H852" s="3">
        <v>0</v>
      </c>
      <c r="I852" s="3">
        <v>0</v>
      </c>
      <c r="J852" s="3">
        <v>0</v>
      </c>
      <c r="K852" s="3">
        <v>44</v>
      </c>
      <c r="L852" s="3">
        <v>0</v>
      </c>
      <c r="M852" s="3">
        <v>0</v>
      </c>
      <c r="N852" s="3">
        <v>0</v>
      </c>
      <c r="O852" s="3">
        <v>5.7200000000000006</v>
      </c>
      <c r="P852" s="3">
        <v>49.72</v>
      </c>
      <c r="R852">
        <v>3</v>
      </c>
    </row>
    <row r="853" spans="1:18" x14ac:dyDescent="0.25">
      <c r="A853" t="s">
        <v>1071</v>
      </c>
      <c r="B853" t="s">
        <v>1105</v>
      </c>
      <c r="C853" t="s">
        <v>1</v>
      </c>
      <c r="D853" t="s">
        <v>0</v>
      </c>
      <c r="E853">
        <v>1301</v>
      </c>
      <c r="F853" t="s">
        <v>454</v>
      </c>
      <c r="G853" t="s">
        <v>456</v>
      </c>
      <c r="H853" s="3">
        <v>0</v>
      </c>
      <c r="I853" s="3">
        <v>0</v>
      </c>
      <c r="J853" s="3">
        <v>0</v>
      </c>
      <c r="K853" s="3">
        <v>40.1</v>
      </c>
      <c r="L853" s="3">
        <v>0</v>
      </c>
      <c r="M853" s="3">
        <v>0</v>
      </c>
      <c r="N853" s="3">
        <v>0</v>
      </c>
      <c r="O853" s="3">
        <v>5.2130000000000001</v>
      </c>
      <c r="P853" s="3">
        <v>45.313000000000002</v>
      </c>
      <c r="R853">
        <v>3</v>
      </c>
    </row>
    <row r="854" spans="1:18" x14ac:dyDescent="0.25">
      <c r="A854" t="s">
        <v>1071</v>
      </c>
      <c r="B854" t="s">
        <v>1105</v>
      </c>
      <c r="C854" t="s">
        <v>1</v>
      </c>
      <c r="D854" t="s">
        <v>0</v>
      </c>
      <c r="E854">
        <v>444023</v>
      </c>
      <c r="F854" t="s">
        <v>461</v>
      </c>
      <c r="G854" t="s">
        <v>463</v>
      </c>
      <c r="H854" s="3">
        <v>0.95</v>
      </c>
      <c r="I854" s="3">
        <v>0</v>
      </c>
      <c r="J854" s="3">
        <v>0</v>
      </c>
      <c r="K854" s="3">
        <v>16.86</v>
      </c>
      <c r="L854" s="3">
        <v>0</v>
      </c>
      <c r="M854" s="3">
        <v>0</v>
      </c>
      <c r="N854" s="3">
        <v>0</v>
      </c>
      <c r="O854" s="3">
        <v>2.1918000000000002</v>
      </c>
      <c r="P854" s="3">
        <v>20.001799999999999</v>
      </c>
      <c r="R854">
        <v>3</v>
      </c>
    </row>
    <row r="855" spans="1:18" x14ac:dyDescent="0.25">
      <c r="A855" t="s">
        <v>1071</v>
      </c>
      <c r="B855" t="s">
        <v>1283</v>
      </c>
      <c r="C855" t="s">
        <v>1</v>
      </c>
      <c r="D855" t="s">
        <v>0</v>
      </c>
      <c r="E855">
        <v>109848</v>
      </c>
      <c r="F855" t="s">
        <v>409</v>
      </c>
      <c r="G855" t="s">
        <v>410</v>
      </c>
      <c r="H855" s="3">
        <v>0</v>
      </c>
      <c r="I855" s="3">
        <v>0</v>
      </c>
      <c r="J855" s="3">
        <v>0</v>
      </c>
      <c r="K855" s="3">
        <v>145</v>
      </c>
      <c r="L855" s="3">
        <v>0</v>
      </c>
      <c r="M855" s="3">
        <v>0</v>
      </c>
      <c r="N855" s="3">
        <v>0</v>
      </c>
      <c r="O855" s="3">
        <v>18.850000000000001</v>
      </c>
      <c r="P855" s="3">
        <v>163.85</v>
      </c>
      <c r="R855">
        <v>3</v>
      </c>
    </row>
    <row r="856" spans="1:18" x14ac:dyDescent="0.25">
      <c r="A856" t="s">
        <v>1071</v>
      </c>
      <c r="B856" t="s">
        <v>1283</v>
      </c>
      <c r="C856" t="s">
        <v>1</v>
      </c>
      <c r="D856" t="s">
        <v>0</v>
      </c>
      <c r="E856">
        <v>13575</v>
      </c>
      <c r="F856" t="s">
        <v>414</v>
      </c>
      <c r="G856" t="s">
        <v>415</v>
      </c>
      <c r="H856" s="3">
        <v>0</v>
      </c>
      <c r="I856" s="3">
        <v>0</v>
      </c>
      <c r="J856" s="3">
        <v>0</v>
      </c>
      <c r="K856" s="3">
        <v>79.510000000000005</v>
      </c>
      <c r="L856" s="3">
        <v>0</v>
      </c>
      <c r="M856" s="3">
        <v>0</v>
      </c>
      <c r="N856" s="3">
        <v>0</v>
      </c>
      <c r="O856" s="3">
        <v>10.336300000000001</v>
      </c>
      <c r="P856" s="3">
        <v>89.846300000000014</v>
      </c>
      <c r="R856">
        <v>3</v>
      </c>
    </row>
    <row r="857" spans="1:18" x14ac:dyDescent="0.25">
      <c r="A857" t="s">
        <v>1071</v>
      </c>
      <c r="B857" t="s">
        <v>1283</v>
      </c>
      <c r="C857" t="s">
        <v>1</v>
      </c>
      <c r="D857" t="s">
        <v>0</v>
      </c>
      <c r="E857">
        <v>143077</v>
      </c>
      <c r="F857" t="s">
        <v>429</v>
      </c>
      <c r="G857" t="s">
        <v>430</v>
      </c>
      <c r="H857" s="3">
        <v>0</v>
      </c>
      <c r="I857" s="3">
        <v>0</v>
      </c>
      <c r="J857" s="3">
        <v>0</v>
      </c>
      <c r="K857" s="3">
        <v>17</v>
      </c>
      <c r="L857" s="3">
        <v>0</v>
      </c>
      <c r="M857" s="3">
        <v>0</v>
      </c>
      <c r="N857" s="3">
        <v>0</v>
      </c>
      <c r="O857" s="3">
        <v>2.21</v>
      </c>
      <c r="P857" s="3">
        <v>19.21</v>
      </c>
      <c r="R857">
        <v>3</v>
      </c>
    </row>
    <row r="858" spans="1:18" x14ac:dyDescent="0.25">
      <c r="A858" t="s">
        <v>1071</v>
      </c>
      <c r="B858" t="s">
        <v>1283</v>
      </c>
      <c r="C858" t="s">
        <v>1</v>
      </c>
      <c r="D858" t="s">
        <v>0</v>
      </c>
      <c r="E858">
        <v>1283</v>
      </c>
      <c r="F858" t="s">
        <v>476</v>
      </c>
      <c r="G858" t="s">
        <v>1301</v>
      </c>
      <c r="H858" s="3">
        <v>0</v>
      </c>
      <c r="I858" s="3">
        <v>0</v>
      </c>
      <c r="J858" s="3">
        <v>0</v>
      </c>
      <c r="K858" s="3">
        <v>76.319999999999993</v>
      </c>
      <c r="L858" s="3">
        <v>0</v>
      </c>
      <c r="M858" s="3">
        <v>0</v>
      </c>
      <c r="N858" s="3">
        <v>0</v>
      </c>
      <c r="O858" s="3">
        <v>9.9215999999999998</v>
      </c>
      <c r="P858" s="3">
        <v>86.241599999999991</v>
      </c>
      <c r="R858">
        <v>3</v>
      </c>
    </row>
    <row r="859" spans="1:18" x14ac:dyDescent="0.25">
      <c r="A859" t="s">
        <v>1071</v>
      </c>
      <c r="B859" t="s">
        <v>1085</v>
      </c>
      <c r="C859" t="s">
        <v>1</v>
      </c>
      <c r="D859" t="s">
        <v>0</v>
      </c>
      <c r="E859">
        <v>39533</v>
      </c>
      <c r="F859" t="s">
        <v>414</v>
      </c>
      <c r="G859" t="s">
        <v>415</v>
      </c>
      <c r="H859" s="3">
        <v>0</v>
      </c>
      <c r="I859" s="3">
        <v>0</v>
      </c>
      <c r="J859" s="3">
        <v>0</v>
      </c>
      <c r="K859" s="3">
        <v>260.18</v>
      </c>
      <c r="L859" s="3">
        <v>0</v>
      </c>
      <c r="M859" s="3">
        <v>0</v>
      </c>
      <c r="N859" s="3">
        <v>0</v>
      </c>
      <c r="O859" s="3">
        <v>33.823399999999999</v>
      </c>
      <c r="P859" s="3">
        <v>294.0034</v>
      </c>
      <c r="R859">
        <v>3</v>
      </c>
    </row>
    <row r="860" spans="1:18" x14ac:dyDescent="0.25">
      <c r="A860" t="s">
        <v>1071</v>
      </c>
      <c r="B860" t="s">
        <v>1085</v>
      </c>
      <c r="C860" t="s">
        <v>1</v>
      </c>
      <c r="D860" t="s">
        <v>0</v>
      </c>
      <c r="E860">
        <v>2964</v>
      </c>
      <c r="F860" t="s">
        <v>634</v>
      </c>
      <c r="G860" t="s">
        <v>635</v>
      </c>
      <c r="H860" s="3">
        <v>0.95</v>
      </c>
      <c r="I860" s="3">
        <v>0</v>
      </c>
      <c r="J860" s="3">
        <v>0</v>
      </c>
      <c r="K860" s="3">
        <v>16.86</v>
      </c>
      <c r="L860" s="3">
        <v>0</v>
      </c>
      <c r="M860" s="3">
        <v>0</v>
      </c>
      <c r="N860" s="3">
        <v>0</v>
      </c>
      <c r="O860" s="3">
        <v>2.1918000000000002</v>
      </c>
      <c r="P860" s="3">
        <v>20.001799999999999</v>
      </c>
      <c r="R860">
        <v>3</v>
      </c>
    </row>
    <row r="861" spans="1:18" x14ac:dyDescent="0.25">
      <c r="A861" t="s">
        <v>1071</v>
      </c>
      <c r="B861" t="s">
        <v>1085</v>
      </c>
      <c r="C861" t="s">
        <v>1</v>
      </c>
      <c r="D861" t="s">
        <v>0</v>
      </c>
      <c r="E861">
        <v>2434</v>
      </c>
      <c r="F861" t="s">
        <v>1299</v>
      </c>
      <c r="G861" t="s">
        <v>1300</v>
      </c>
      <c r="H861" s="3">
        <v>0</v>
      </c>
      <c r="I861" s="3">
        <v>0</v>
      </c>
      <c r="J861" s="3">
        <v>0</v>
      </c>
      <c r="K861" s="3">
        <v>39.82</v>
      </c>
      <c r="L861" s="3">
        <v>0</v>
      </c>
      <c r="M861" s="3">
        <v>0</v>
      </c>
      <c r="N861" s="3">
        <v>0</v>
      </c>
      <c r="O861" s="3">
        <v>5.1766000000000005</v>
      </c>
      <c r="P861" s="3">
        <v>44.996600000000001</v>
      </c>
      <c r="R861">
        <v>3</v>
      </c>
    </row>
    <row r="862" spans="1:18" x14ac:dyDescent="0.25">
      <c r="A862" t="s">
        <v>1071</v>
      </c>
      <c r="B862" t="s">
        <v>1085</v>
      </c>
      <c r="C862" t="s">
        <v>1</v>
      </c>
      <c r="D862" t="s">
        <v>0</v>
      </c>
      <c r="E862">
        <v>48796</v>
      </c>
      <c r="F862" t="s">
        <v>431</v>
      </c>
      <c r="G862" t="s">
        <v>432</v>
      </c>
      <c r="H862" s="3">
        <v>0</v>
      </c>
      <c r="I862" s="3">
        <v>0</v>
      </c>
      <c r="J862" s="3">
        <v>0</v>
      </c>
      <c r="K862" s="3">
        <v>20.52</v>
      </c>
      <c r="L862" s="3">
        <v>0</v>
      </c>
      <c r="M862" s="3">
        <v>0</v>
      </c>
      <c r="N862" s="3">
        <v>0</v>
      </c>
      <c r="O862" s="3">
        <v>2.6676000000000002</v>
      </c>
      <c r="P862" s="3">
        <v>23.1876</v>
      </c>
      <c r="R862">
        <v>3</v>
      </c>
    </row>
    <row r="863" spans="1:18" x14ac:dyDescent="0.25">
      <c r="A863" t="s">
        <v>1071</v>
      </c>
      <c r="B863" t="s">
        <v>1085</v>
      </c>
      <c r="C863" t="s">
        <v>1</v>
      </c>
      <c r="D863" t="s">
        <v>0</v>
      </c>
      <c r="E863">
        <v>6969</v>
      </c>
      <c r="F863" t="s">
        <v>1297</v>
      </c>
      <c r="G863" t="s">
        <v>1298</v>
      </c>
      <c r="H863" s="3">
        <v>0</v>
      </c>
      <c r="I863" s="3">
        <v>0</v>
      </c>
      <c r="J863" s="3">
        <v>0</v>
      </c>
      <c r="K863" s="3">
        <v>146.94</v>
      </c>
      <c r="L863" s="3">
        <v>0</v>
      </c>
      <c r="M863" s="3">
        <v>0</v>
      </c>
      <c r="N863" s="3">
        <v>0</v>
      </c>
      <c r="O863" s="3">
        <v>19.1022</v>
      </c>
      <c r="P863" s="3">
        <v>166.04220000000001</v>
      </c>
      <c r="R863">
        <v>3</v>
      </c>
    </row>
    <row r="864" spans="1:18" x14ac:dyDescent="0.25">
      <c r="A864" t="s">
        <v>1071</v>
      </c>
      <c r="B864" t="s">
        <v>1085</v>
      </c>
      <c r="C864" t="s">
        <v>1</v>
      </c>
      <c r="D864" t="s">
        <v>0</v>
      </c>
      <c r="E864">
        <v>19861</v>
      </c>
      <c r="F864" t="s">
        <v>419</v>
      </c>
      <c r="G864" t="s">
        <v>420</v>
      </c>
      <c r="H864" s="3">
        <v>0</v>
      </c>
      <c r="I864" s="3">
        <v>0</v>
      </c>
      <c r="J864" s="3">
        <v>0</v>
      </c>
      <c r="K864" s="3">
        <v>23</v>
      </c>
      <c r="L864" s="3">
        <v>0</v>
      </c>
      <c r="M864" s="3">
        <v>0</v>
      </c>
      <c r="N864" s="3">
        <v>0</v>
      </c>
      <c r="O864" s="3">
        <v>2.99</v>
      </c>
      <c r="P864" s="3">
        <v>25.990000000000002</v>
      </c>
      <c r="R864">
        <v>3</v>
      </c>
    </row>
    <row r="865" spans="1:18" x14ac:dyDescent="0.25">
      <c r="A865" t="s">
        <v>1071</v>
      </c>
      <c r="B865" t="s">
        <v>1085</v>
      </c>
      <c r="C865" t="s">
        <v>1</v>
      </c>
      <c r="D865" t="s">
        <v>0</v>
      </c>
      <c r="E865">
        <v>142337</v>
      </c>
      <c r="F865" t="s">
        <v>429</v>
      </c>
      <c r="G865" t="s">
        <v>430</v>
      </c>
      <c r="H865" s="3">
        <v>0</v>
      </c>
      <c r="I865" s="3">
        <v>0</v>
      </c>
      <c r="J865" s="3">
        <v>0</v>
      </c>
      <c r="K865" s="3">
        <v>17</v>
      </c>
      <c r="L865" s="3">
        <v>0</v>
      </c>
      <c r="M865" s="3">
        <v>0</v>
      </c>
      <c r="N865" s="3">
        <v>0</v>
      </c>
      <c r="O865" s="3">
        <v>2.21</v>
      </c>
      <c r="P865" s="3">
        <v>19.21</v>
      </c>
      <c r="R865">
        <v>3</v>
      </c>
    </row>
    <row r="866" spans="1:18" x14ac:dyDescent="0.25">
      <c r="A866" t="s">
        <v>1071</v>
      </c>
      <c r="B866" t="s">
        <v>1085</v>
      </c>
      <c r="C866" t="s">
        <v>1</v>
      </c>
      <c r="D866" t="s">
        <v>0</v>
      </c>
      <c r="E866">
        <v>75800</v>
      </c>
      <c r="F866" t="s">
        <v>891</v>
      </c>
      <c r="G866" t="s">
        <v>893</v>
      </c>
      <c r="H866" s="3">
        <v>0</v>
      </c>
      <c r="I866" s="3">
        <v>0</v>
      </c>
      <c r="J866" s="3">
        <v>0</v>
      </c>
      <c r="K866" s="3">
        <v>243.36</v>
      </c>
      <c r="L866" s="3">
        <v>0</v>
      </c>
      <c r="M866" s="3">
        <v>0</v>
      </c>
      <c r="N866" s="3">
        <v>0</v>
      </c>
      <c r="O866" s="3">
        <v>31.636800000000004</v>
      </c>
      <c r="P866" s="3">
        <v>274.99680000000001</v>
      </c>
      <c r="R866">
        <v>3</v>
      </c>
    </row>
    <row r="867" spans="1:18" x14ac:dyDescent="0.25">
      <c r="A867" t="s">
        <v>1071</v>
      </c>
      <c r="B867" t="s">
        <v>1085</v>
      </c>
      <c r="C867" t="s">
        <v>1</v>
      </c>
      <c r="D867" t="s">
        <v>0</v>
      </c>
      <c r="E867">
        <v>12729</v>
      </c>
      <c r="F867" t="s">
        <v>667</v>
      </c>
      <c r="G867" t="s">
        <v>668</v>
      </c>
      <c r="H867" s="3">
        <v>0</v>
      </c>
      <c r="I867" s="3">
        <v>0</v>
      </c>
      <c r="J867" s="3">
        <v>0</v>
      </c>
      <c r="K867" s="3">
        <v>4.3899999999999997</v>
      </c>
      <c r="L867" s="3">
        <v>0</v>
      </c>
      <c r="M867" s="3">
        <v>0</v>
      </c>
      <c r="N867" s="3">
        <v>0</v>
      </c>
      <c r="O867" s="3">
        <v>0.57069999999999999</v>
      </c>
      <c r="P867" s="3">
        <v>4.9606999999999992</v>
      </c>
      <c r="R867">
        <v>3</v>
      </c>
    </row>
    <row r="868" spans="1:18" x14ac:dyDescent="0.25">
      <c r="A868" t="s">
        <v>1071</v>
      </c>
      <c r="B868" t="s">
        <v>1085</v>
      </c>
      <c r="C868" t="s">
        <v>1</v>
      </c>
      <c r="D868" t="s">
        <v>0</v>
      </c>
      <c r="E868">
        <v>19859</v>
      </c>
      <c r="F868" t="s">
        <v>419</v>
      </c>
      <c r="G868" t="s">
        <v>420</v>
      </c>
      <c r="H868" s="3">
        <v>0</v>
      </c>
      <c r="I868" s="3">
        <v>0</v>
      </c>
      <c r="J868" s="3">
        <v>0</v>
      </c>
      <c r="K868" s="3">
        <v>27.8</v>
      </c>
      <c r="L868" s="3">
        <v>0</v>
      </c>
      <c r="M868" s="3">
        <v>0</v>
      </c>
      <c r="N868" s="3">
        <v>0</v>
      </c>
      <c r="O868" s="3">
        <v>3.6140000000000003</v>
      </c>
      <c r="P868" s="3">
        <v>31.414000000000001</v>
      </c>
      <c r="R868">
        <v>3</v>
      </c>
    </row>
    <row r="869" spans="1:18" x14ac:dyDescent="0.25">
      <c r="A869" t="s">
        <v>1071</v>
      </c>
      <c r="B869" t="s">
        <v>1282</v>
      </c>
      <c r="C869" t="s">
        <v>1</v>
      </c>
      <c r="D869" t="s">
        <v>0</v>
      </c>
      <c r="E869">
        <v>141921</v>
      </c>
      <c r="F869" t="s">
        <v>429</v>
      </c>
      <c r="G869" t="s">
        <v>430</v>
      </c>
      <c r="H869" s="3">
        <v>0</v>
      </c>
      <c r="I869" s="3">
        <v>0</v>
      </c>
      <c r="J869" s="3">
        <v>0</v>
      </c>
      <c r="K869" s="3">
        <v>72.650000000000006</v>
      </c>
      <c r="L869" s="3">
        <v>0</v>
      </c>
      <c r="M869" s="3">
        <v>0</v>
      </c>
      <c r="N869" s="3">
        <v>0</v>
      </c>
      <c r="O869" s="3">
        <v>9.4445000000000014</v>
      </c>
      <c r="P869" s="3">
        <v>82.094500000000011</v>
      </c>
      <c r="R869">
        <v>3</v>
      </c>
    </row>
    <row r="870" spans="1:18" x14ac:dyDescent="0.25">
      <c r="A870" t="s">
        <v>1071</v>
      </c>
      <c r="B870" t="s">
        <v>1282</v>
      </c>
      <c r="C870" t="s">
        <v>1</v>
      </c>
      <c r="D870" t="s">
        <v>0</v>
      </c>
      <c r="E870">
        <v>7613</v>
      </c>
      <c r="F870" t="s">
        <v>416</v>
      </c>
      <c r="G870" t="s">
        <v>417</v>
      </c>
      <c r="H870" s="3">
        <v>0</v>
      </c>
      <c r="I870" s="3">
        <v>0</v>
      </c>
      <c r="J870" s="3">
        <v>0</v>
      </c>
      <c r="K870" s="3">
        <v>35.4</v>
      </c>
      <c r="L870" s="3">
        <v>0</v>
      </c>
      <c r="M870" s="3">
        <v>0</v>
      </c>
      <c r="N870" s="3">
        <v>0</v>
      </c>
      <c r="O870" s="3">
        <v>4.6020000000000003</v>
      </c>
      <c r="P870" s="3">
        <v>40.001999999999995</v>
      </c>
      <c r="R870">
        <v>3</v>
      </c>
    </row>
    <row r="871" spans="1:18" x14ac:dyDescent="0.25">
      <c r="A871" t="s">
        <v>1071</v>
      </c>
      <c r="B871" t="s">
        <v>1282</v>
      </c>
      <c r="C871" t="s">
        <v>1</v>
      </c>
      <c r="D871" t="s">
        <v>0</v>
      </c>
      <c r="E871">
        <v>10957</v>
      </c>
      <c r="F871" t="s">
        <v>403</v>
      </c>
      <c r="G871" t="s">
        <v>404</v>
      </c>
      <c r="H871" s="3">
        <v>0</v>
      </c>
      <c r="I871" s="3">
        <v>0</v>
      </c>
      <c r="J871" s="3">
        <v>0</v>
      </c>
      <c r="K871" s="3">
        <v>41</v>
      </c>
      <c r="L871" s="3">
        <v>0</v>
      </c>
      <c r="M871" s="3">
        <v>0</v>
      </c>
      <c r="N871" s="3">
        <v>0</v>
      </c>
      <c r="O871" s="3">
        <v>5.33</v>
      </c>
      <c r="P871" s="3">
        <v>46.33</v>
      </c>
      <c r="R871">
        <v>3</v>
      </c>
    </row>
    <row r="872" spans="1:18" x14ac:dyDescent="0.25">
      <c r="A872" t="s">
        <v>1071</v>
      </c>
      <c r="B872" t="s">
        <v>1282</v>
      </c>
      <c r="C872" t="s">
        <v>1</v>
      </c>
      <c r="D872" t="s">
        <v>0</v>
      </c>
      <c r="E872">
        <v>475</v>
      </c>
      <c r="F872" t="s">
        <v>412</v>
      </c>
      <c r="G872" t="s">
        <v>413</v>
      </c>
      <c r="H872" s="3">
        <v>0</v>
      </c>
      <c r="I872" s="3">
        <v>0</v>
      </c>
      <c r="J872" s="3">
        <v>0</v>
      </c>
      <c r="K872" s="3">
        <v>185.84</v>
      </c>
      <c r="L872" s="3">
        <v>0</v>
      </c>
      <c r="M872" s="3">
        <v>0</v>
      </c>
      <c r="N872" s="3">
        <v>0</v>
      </c>
      <c r="O872" s="3">
        <v>24.159200000000002</v>
      </c>
      <c r="P872" s="3">
        <v>209.9992</v>
      </c>
      <c r="R872">
        <v>3</v>
      </c>
    </row>
    <row r="873" spans="1:18" x14ac:dyDescent="0.25">
      <c r="A873" t="s">
        <v>1071</v>
      </c>
      <c r="B873" t="s">
        <v>1282</v>
      </c>
      <c r="C873" t="s">
        <v>1</v>
      </c>
      <c r="D873" t="s">
        <v>0</v>
      </c>
      <c r="E873">
        <v>814</v>
      </c>
      <c r="F873" t="s">
        <v>421</v>
      </c>
      <c r="G873" t="s">
        <v>422</v>
      </c>
      <c r="H873" s="3">
        <v>0</v>
      </c>
      <c r="I873" s="3">
        <v>0</v>
      </c>
      <c r="J873" s="3">
        <v>0</v>
      </c>
      <c r="K873" s="3">
        <v>4.24</v>
      </c>
      <c r="L873" s="3">
        <v>0</v>
      </c>
      <c r="M873" s="3">
        <v>0</v>
      </c>
      <c r="N873" s="3">
        <v>0</v>
      </c>
      <c r="O873" s="3">
        <v>0.55120000000000002</v>
      </c>
      <c r="P873" s="3">
        <v>4.7911999999999999</v>
      </c>
      <c r="R873">
        <v>3</v>
      </c>
    </row>
    <row r="874" spans="1:18" x14ac:dyDescent="0.25">
      <c r="A874" t="s">
        <v>1071</v>
      </c>
      <c r="B874" t="s">
        <v>1282</v>
      </c>
      <c r="C874" t="s">
        <v>1</v>
      </c>
      <c r="D874" t="s">
        <v>0</v>
      </c>
      <c r="E874">
        <v>4415</v>
      </c>
      <c r="F874" t="s">
        <v>446</v>
      </c>
      <c r="G874" t="s">
        <v>447</v>
      </c>
      <c r="H874" s="3">
        <v>0</v>
      </c>
      <c r="I874" s="3">
        <v>0</v>
      </c>
      <c r="J874" s="3">
        <v>0</v>
      </c>
      <c r="K874" s="3">
        <v>11.33</v>
      </c>
      <c r="L874" s="3">
        <v>0</v>
      </c>
      <c r="M874" s="3">
        <v>0</v>
      </c>
      <c r="N874" s="3">
        <v>0</v>
      </c>
      <c r="O874" s="3">
        <v>1.4729000000000001</v>
      </c>
      <c r="P874" s="3">
        <v>12.802900000000001</v>
      </c>
      <c r="R874">
        <v>3</v>
      </c>
    </row>
    <row r="875" spans="1:18" x14ac:dyDescent="0.25">
      <c r="A875" t="s">
        <v>1071</v>
      </c>
      <c r="B875" t="s">
        <v>1072</v>
      </c>
      <c r="C875" t="s">
        <v>1</v>
      </c>
      <c r="D875" t="s">
        <v>0</v>
      </c>
      <c r="E875">
        <v>165940</v>
      </c>
      <c r="F875" t="s">
        <v>461</v>
      </c>
      <c r="G875" t="s">
        <v>463</v>
      </c>
      <c r="H875" s="3">
        <v>0.72</v>
      </c>
      <c r="I875" s="3">
        <v>0</v>
      </c>
      <c r="J875" s="3">
        <v>0</v>
      </c>
      <c r="K875" s="3">
        <v>12.64</v>
      </c>
      <c r="L875" s="3">
        <v>0</v>
      </c>
      <c r="M875" s="3">
        <v>0</v>
      </c>
      <c r="N875" s="3">
        <v>0</v>
      </c>
      <c r="O875" s="3">
        <v>1.6432000000000002</v>
      </c>
      <c r="P875" s="3">
        <v>15.003200000000001</v>
      </c>
      <c r="R875">
        <v>3</v>
      </c>
    </row>
    <row r="876" spans="1:18" x14ac:dyDescent="0.25">
      <c r="A876" t="s">
        <v>1071</v>
      </c>
      <c r="B876" t="s">
        <v>1295</v>
      </c>
      <c r="C876" t="s">
        <v>1</v>
      </c>
      <c r="D876" t="s">
        <v>0</v>
      </c>
      <c r="E876">
        <v>75554</v>
      </c>
      <c r="F876" t="s">
        <v>1294</v>
      </c>
      <c r="G876" t="s">
        <v>1296</v>
      </c>
      <c r="H876" s="3">
        <v>0.97</v>
      </c>
      <c r="I876" s="3">
        <v>0</v>
      </c>
      <c r="J876" s="3">
        <v>0</v>
      </c>
      <c r="K876" s="3">
        <v>16.84</v>
      </c>
      <c r="L876" s="3">
        <v>0</v>
      </c>
      <c r="M876" s="3">
        <v>0</v>
      </c>
      <c r="N876" s="3">
        <v>0</v>
      </c>
      <c r="O876" s="3">
        <v>2.1892</v>
      </c>
      <c r="P876" s="3">
        <v>19.999199999999998</v>
      </c>
      <c r="R876">
        <v>3</v>
      </c>
    </row>
    <row r="877" spans="1:18" x14ac:dyDescent="0.25">
      <c r="A877" t="s">
        <v>1071</v>
      </c>
      <c r="B877" t="s">
        <v>1291</v>
      </c>
      <c r="C877" t="s">
        <v>1</v>
      </c>
      <c r="D877" t="s">
        <v>0</v>
      </c>
      <c r="E877">
        <v>254</v>
      </c>
      <c r="F877" t="s">
        <v>468</v>
      </c>
      <c r="G877" t="s">
        <v>469</v>
      </c>
      <c r="H877" s="3">
        <v>0</v>
      </c>
      <c r="I877" s="3">
        <v>0</v>
      </c>
      <c r="J877" s="3">
        <v>0</v>
      </c>
      <c r="K877" s="3">
        <v>225</v>
      </c>
      <c r="L877" s="3">
        <v>0</v>
      </c>
      <c r="M877" s="3">
        <v>0</v>
      </c>
      <c r="N877" s="3">
        <v>0</v>
      </c>
      <c r="O877" s="3">
        <v>29.25</v>
      </c>
      <c r="P877" s="3">
        <v>254.25</v>
      </c>
      <c r="R877">
        <v>3</v>
      </c>
    </row>
    <row r="878" spans="1:18" x14ac:dyDescent="0.25">
      <c r="A878" t="s">
        <v>886</v>
      </c>
      <c r="B878" t="s">
        <v>914</v>
      </c>
      <c r="C878" t="s">
        <v>1</v>
      </c>
      <c r="D878" t="s">
        <v>0</v>
      </c>
      <c r="E878">
        <v>2905</v>
      </c>
      <c r="F878" t="s">
        <v>436</v>
      </c>
      <c r="G878" t="s">
        <v>437</v>
      </c>
      <c r="H878" s="3">
        <v>0</v>
      </c>
      <c r="I878" s="3">
        <v>0</v>
      </c>
      <c r="J878" s="3">
        <v>0</v>
      </c>
      <c r="K878" s="3">
        <v>90</v>
      </c>
      <c r="L878" s="3">
        <v>0</v>
      </c>
      <c r="M878" s="3">
        <v>0</v>
      </c>
      <c r="N878" s="3">
        <v>0</v>
      </c>
      <c r="O878" s="3">
        <v>11.700000000000001</v>
      </c>
      <c r="P878" s="3">
        <v>101.7</v>
      </c>
      <c r="R878">
        <v>3</v>
      </c>
    </row>
    <row r="879" spans="1:18" x14ac:dyDescent="0.25">
      <c r="A879" t="s">
        <v>886</v>
      </c>
      <c r="B879" t="s">
        <v>914</v>
      </c>
      <c r="C879" t="s">
        <v>1</v>
      </c>
      <c r="D879" t="s">
        <v>0</v>
      </c>
      <c r="E879">
        <v>128914</v>
      </c>
      <c r="F879" t="s">
        <v>429</v>
      </c>
      <c r="G879" t="s">
        <v>430</v>
      </c>
      <c r="H879" s="3">
        <v>0</v>
      </c>
      <c r="I879" s="3">
        <v>0</v>
      </c>
      <c r="J879" s="3">
        <v>0</v>
      </c>
      <c r="K879" s="3">
        <v>53.67</v>
      </c>
      <c r="L879" s="3">
        <v>0</v>
      </c>
      <c r="M879" s="3">
        <v>0</v>
      </c>
      <c r="N879" s="3">
        <v>0</v>
      </c>
      <c r="O879" s="3">
        <v>6.9771000000000001</v>
      </c>
      <c r="P879" s="3">
        <v>60.647100000000002</v>
      </c>
      <c r="R879">
        <v>3</v>
      </c>
    </row>
    <row r="880" spans="1:18" x14ac:dyDescent="0.25">
      <c r="A880" t="s">
        <v>886</v>
      </c>
      <c r="B880" t="s">
        <v>913</v>
      </c>
      <c r="C880" t="s">
        <v>1</v>
      </c>
      <c r="D880" t="s">
        <v>0</v>
      </c>
      <c r="E880">
        <v>19238</v>
      </c>
      <c r="F880" t="s">
        <v>419</v>
      </c>
      <c r="G880" t="s">
        <v>420</v>
      </c>
      <c r="H880" s="3">
        <v>0</v>
      </c>
      <c r="I880" s="3">
        <v>0</v>
      </c>
      <c r="J880" s="3">
        <v>0</v>
      </c>
      <c r="K880" s="3">
        <v>41.7</v>
      </c>
      <c r="L880" s="3">
        <v>0</v>
      </c>
      <c r="M880" s="3">
        <v>0</v>
      </c>
      <c r="N880" s="3">
        <v>0</v>
      </c>
      <c r="O880" s="3">
        <v>5.4210000000000003</v>
      </c>
      <c r="P880" s="3">
        <v>47.121000000000002</v>
      </c>
      <c r="R880">
        <v>3</v>
      </c>
    </row>
    <row r="881" spans="1:18" x14ac:dyDescent="0.25">
      <c r="A881" t="s">
        <v>886</v>
      </c>
      <c r="B881" t="s">
        <v>912</v>
      </c>
      <c r="C881" t="s">
        <v>1</v>
      </c>
      <c r="D881" t="s">
        <v>0</v>
      </c>
      <c r="E881">
        <v>41454</v>
      </c>
      <c r="F881" t="s">
        <v>431</v>
      </c>
      <c r="G881" t="s">
        <v>432</v>
      </c>
      <c r="H881" s="3">
        <v>0</v>
      </c>
      <c r="I881" s="3">
        <v>0</v>
      </c>
      <c r="J881" s="3">
        <v>0</v>
      </c>
      <c r="K881" s="3">
        <v>26.2</v>
      </c>
      <c r="L881" s="3">
        <v>0</v>
      </c>
      <c r="M881" s="3">
        <v>0</v>
      </c>
      <c r="N881" s="3">
        <v>0</v>
      </c>
      <c r="O881" s="3">
        <v>3.4060000000000001</v>
      </c>
      <c r="P881" s="3">
        <v>29.605999999999998</v>
      </c>
      <c r="R881">
        <v>3</v>
      </c>
    </row>
    <row r="882" spans="1:18" x14ac:dyDescent="0.25">
      <c r="A882" t="s">
        <v>886</v>
      </c>
      <c r="B882" t="s">
        <v>912</v>
      </c>
      <c r="C882" t="s">
        <v>1</v>
      </c>
      <c r="D882" t="s">
        <v>0</v>
      </c>
      <c r="E882">
        <v>7062</v>
      </c>
      <c r="F882" t="s">
        <v>416</v>
      </c>
      <c r="G882" t="s">
        <v>417</v>
      </c>
      <c r="H882" s="3">
        <v>0</v>
      </c>
      <c r="I882" s="3">
        <v>0</v>
      </c>
      <c r="J882" s="3">
        <v>0</v>
      </c>
      <c r="K882" s="3">
        <v>31.5</v>
      </c>
      <c r="L882" s="3">
        <v>0</v>
      </c>
      <c r="M882" s="3">
        <v>0</v>
      </c>
      <c r="N882" s="3">
        <v>0</v>
      </c>
      <c r="O882" s="3">
        <v>4.0949999999999998</v>
      </c>
      <c r="P882" s="3">
        <v>35.594999999999999</v>
      </c>
      <c r="R882">
        <v>3</v>
      </c>
    </row>
    <row r="883" spans="1:18" x14ac:dyDescent="0.25">
      <c r="A883" t="s">
        <v>886</v>
      </c>
      <c r="B883" t="s">
        <v>911</v>
      </c>
      <c r="C883" t="s">
        <v>1</v>
      </c>
      <c r="D883" t="s">
        <v>0</v>
      </c>
      <c r="E883">
        <v>100</v>
      </c>
      <c r="F883" t="s">
        <v>440</v>
      </c>
      <c r="G883" t="s">
        <v>441</v>
      </c>
      <c r="H883" s="3">
        <v>0</v>
      </c>
      <c r="I883" s="3">
        <v>0</v>
      </c>
      <c r="J883" s="3">
        <v>0</v>
      </c>
      <c r="K883" s="3">
        <v>141.6</v>
      </c>
      <c r="L883" s="3">
        <v>0</v>
      </c>
      <c r="M883" s="3">
        <v>0</v>
      </c>
      <c r="N883" s="3">
        <v>0</v>
      </c>
      <c r="O883" s="3">
        <v>18.408000000000001</v>
      </c>
      <c r="P883" s="3">
        <v>160.00799999999998</v>
      </c>
      <c r="R883">
        <v>3</v>
      </c>
    </row>
    <row r="884" spans="1:18" x14ac:dyDescent="0.25">
      <c r="A884" t="s">
        <v>886</v>
      </c>
      <c r="B884" t="s">
        <v>910</v>
      </c>
      <c r="C884" t="s">
        <v>1</v>
      </c>
      <c r="D884" t="s">
        <v>0</v>
      </c>
      <c r="E884">
        <v>607</v>
      </c>
      <c r="F884" t="s">
        <v>470</v>
      </c>
      <c r="G884" t="s">
        <v>471</v>
      </c>
      <c r="H884" s="3">
        <v>0</v>
      </c>
      <c r="I884" s="3">
        <v>0</v>
      </c>
      <c r="J884" s="3">
        <v>0</v>
      </c>
      <c r="K884" s="3">
        <v>308</v>
      </c>
      <c r="L884" s="3">
        <v>0</v>
      </c>
      <c r="M884" s="3">
        <v>0</v>
      </c>
      <c r="N884" s="3">
        <v>0</v>
      </c>
      <c r="O884" s="3">
        <v>40.04</v>
      </c>
      <c r="P884" s="3">
        <v>348.04</v>
      </c>
      <c r="R884">
        <v>3</v>
      </c>
    </row>
    <row r="885" spans="1:18" x14ac:dyDescent="0.25">
      <c r="A885" t="s">
        <v>886</v>
      </c>
      <c r="B885" t="s">
        <v>910</v>
      </c>
      <c r="C885" t="s">
        <v>1</v>
      </c>
      <c r="D885" t="s">
        <v>0</v>
      </c>
      <c r="E885">
        <v>267689</v>
      </c>
      <c r="F885" t="s">
        <v>655</v>
      </c>
      <c r="G885" t="s">
        <v>657</v>
      </c>
      <c r="H885" s="3">
        <v>0</v>
      </c>
      <c r="I885" s="3">
        <v>0</v>
      </c>
      <c r="J885" s="3">
        <v>0</v>
      </c>
      <c r="K885" s="3">
        <v>16.190000000000001</v>
      </c>
      <c r="L885" s="3">
        <v>0</v>
      </c>
      <c r="M885" s="3">
        <v>0</v>
      </c>
      <c r="N885" s="3">
        <v>0</v>
      </c>
      <c r="O885" s="3">
        <v>2.1047000000000002</v>
      </c>
      <c r="P885" s="3">
        <v>18.294700000000002</v>
      </c>
      <c r="R885">
        <v>3</v>
      </c>
    </row>
    <row r="886" spans="1:18" x14ac:dyDescent="0.25">
      <c r="A886" t="s">
        <v>886</v>
      </c>
      <c r="B886" t="s">
        <v>910</v>
      </c>
      <c r="C886" t="s">
        <v>1</v>
      </c>
      <c r="D886" t="s">
        <v>0</v>
      </c>
      <c r="E886">
        <v>42524</v>
      </c>
      <c r="F886" t="s">
        <v>431</v>
      </c>
      <c r="G886" t="s">
        <v>432</v>
      </c>
      <c r="H886" s="3">
        <v>0</v>
      </c>
      <c r="I886" s="3">
        <v>0</v>
      </c>
      <c r="J886" s="3">
        <v>0</v>
      </c>
      <c r="K886" s="3">
        <v>18.82</v>
      </c>
      <c r="L886" s="3">
        <v>0</v>
      </c>
      <c r="M886" s="3">
        <v>0</v>
      </c>
      <c r="N886" s="3">
        <v>0</v>
      </c>
      <c r="O886" s="3">
        <v>2.4466000000000001</v>
      </c>
      <c r="P886" s="3">
        <v>21.2666</v>
      </c>
      <c r="R886">
        <v>3</v>
      </c>
    </row>
    <row r="887" spans="1:18" x14ac:dyDescent="0.25">
      <c r="A887" t="s">
        <v>886</v>
      </c>
      <c r="B887" t="s">
        <v>908</v>
      </c>
      <c r="C887" t="s">
        <v>1</v>
      </c>
      <c r="D887" t="s">
        <v>0</v>
      </c>
      <c r="E887">
        <v>19368</v>
      </c>
      <c r="F887" t="s">
        <v>419</v>
      </c>
      <c r="G887" t="s">
        <v>420</v>
      </c>
      <c r="H887" s="3">
        <v>0</v>
      </c>
      <c r="I887" s="3">
        <v>0</v>
      </c>
      <c r="J887" s="3">
        <v>0</v>
      </c>
      <c r="K887" s="3">
        <v>49.2</v>
      </c>
      <c r="L887" s="3">
        <v>0</v>
      </c>
      <c r="M887" s="3">
        <v>0</v>
      </c>
      <c r="N887" s="3">
        <v>0</v>
      </c>
      <c r="O887" s="3">
        <v>6.3960000000000008</v>
      </c>
      <c r="P887" s="3">
        <v>55.596000000000004</v>
      </c>
      <c r="R887">
        <v>3</v>
      </c>
    </row>
    <row r="888" spans="1:18" x14ac:dyDescent="0.25">
      <c r="A888" t="s">
        <v>886</v>
      </c>
      <c r="B888" t="s">
        <v>910</v>
      </c>
      <c r="C888" t="s">
        <v>1</v>
      </c>
      <c r="D888" t="s">
        <v>0</v>
      </c>
      <c r="E888">
        <v>19345</v>
      </c>
      <c r="F888" t="s">
        <v>419</v>
      </c>
      <c r="G888" t="s">
        <v>420</v>
      </c>
      <c r="H888" s="3">
        <v>0</v>
      </c>
      <c r="I888" s="3">
        <v>0</v>
      </c>
      <c r="J888" s="3">
        <v>0</v>
      </c>
      <c r="K888" s="3">
        <v>94.35</v>
      </c>
      <c r="L888" s="3">
        <v>0</v>
      </c>
      <c r="M888" s="3">
        <v>0</v>
      </c>
      <c r="N888" s="3">
        <v>0</v>
      </c>
      <c r="O888" s="3">
        <v>12.265499999999999</v>
      </c>
      <c r="P888" s="3">
        <v>106.6155</v>
      </c>
      <c r="R888">
        <v>3</v>
      </c>
    </row>
    <row r="889" spans="1:18" x14ac:dyDescent="0.25">
      <c r="A889" t="s">
        <v>886</v>
      </c>
      <c r="B889" t="s">
        <v>910</v>
      </c>
      <c r="C889" t="s">
        <v>1</v>
      </c>
      <c r="D889" t="s">
        <v>0</v>
      </c>
      <c r="E889">
        <v>19344</v>
      </c>
      <c r="F889" t="s">
        <v>419</v>
      </c>
      <c r="G889" t="s">
        <v>420</v>
      </c>
      <c r="H889" s="3">
        <v>0</v>
      </c>
      <c r="I889" s="3">
        <v>0</v>
      </c>
      <c r="J889" s="3">
        <v>0</v>
      </c>
      <c r="K889" s="3">
        <v>106.2</v>
      </c>
      <c r="L889" s="3">
        <v>0</v>
      </c>
      <c r="M889" s="3">
        <v>0</v>
      </c>
      <c r="N889" s="3">
        <v>0</v>
      </c>
      <c r="O889" s="3">
        <v>13.806000000000001</v>
      </c>
      <c r="P889" s="3">
        <v>120.006</v>
      </c>
      <c r="R889">
        <v>3</v>
      </c>
    </row>
    <row r="890" spans="1:18" x14ac:dyDescent="0.25">
      <c r="A890" t="s">
        <v>886</v>
      </c>
      <c r="B890" t="s">
        <v>910</v>
      </c>
      <c r="C890" t="s">
        <v>1</v>
      </c>
      <c r="D890" t="s">
        <v>0</v>
      </c>
      <c r="E890">
        <v>3061</v>
      </c>
      <c r="F890" t="s">
        <v>436</v>
      </c>
      <c r="G890" t="s">
        <v>437</v>
      </c>
      <c r="H890" s="3">
        <v>0</v>
      </c>
      <c r="I890" s="3">
        <v>0</v>
      </c>
      <c r="J890" s="3">
        <v>0</v>
      </c>
      <c r="K890" s="3">
        <v>64.7</v>
      </c>
      <c r="L890" s="3">
        <v>0</v>
      </c>
      <c r="M890" s="3">
        <v>0</v>
      </c>
      <c r="N890" s="3">
        <v>0</v>
      </c>
      <c r="O890" s="3">
        <v>8.4110000000000014</v>
      </c>
      <c r="P890" s="3">
        <v>73.111000000000004</v>
      </c>
      <c r="R890">
        <v>3</v>
      </c>
    </row>
    <row r="891" spans="1:18" x14ac:dyDescent="0.25">
      <c r="A891" t="s">
        <v>886</v>
      </c>
      <c r="B891" t="s">
        <v>908</v>
      </c>
      <c r="C891" t="s">
        <v>1</v>
      </c>
      <c r="D891" t="s">
        <v>0</v>
      </c>
      <c r="E891">
        <v>1195</v>
      </c>
      <c r="F891" t="s">
        <v>454</v>
      </c>
      <c r="G891" t="s">
        <v>456</v>
      </c>
      <c r="H891" s="3">
        <v>0</v>
      </c>
      <c r="I891" s="3">
        <v>0</v>
      </c>
      <c r="J891" s="3">
        <v>0</v>
      </c>
      <c r="K891" s="3">
        <v>77.099999999999994</v>
      </c>
      <c r="L891" s="3">
        <v>0</v>
      </c>
      <c r="M891" s="3">
        <v>0</v>
      </c>
      <c r="N891" s="3">
        <v>0</v>
      </c>
      <c r="O891" s="3">
        <v>10.023</v>
      </c>
      <c r="P891" s="3">
        <v>87.12299999999999</v>
      </c>
      <c r="R891">
        <v>3</v>
      </c>
    </row>
    <row r="892" spans="1:18" x14ac:dyDescent="0.25">
      <c r="A892" t="s">
        <v>886</v>
      </c>
      <c r="B892" t="s">
        <v>908</v>
      </c>
      <c r="C892" t="s">
        <v>1</v>
      </c>
      <c r="D892" t="s">
        <v>0</v>
      </c>
      <c r="E892">
        <v>41575</v>
      </c>
      <c r="F892" t="s">
        <v>431</v>
      </c>
      <c r="G892" t="s">
        <v>432</v>
      </c>
      <c r="H892" s="3">
        <v>0</v>
      </c>
      <c r="I892" s="3">
        <v>0</v>
      </c>
      <c r="J892" s="3">
        <v>0</v>
      </c>
      <c r="K892" s="3">
        <v>39.68</v>
      </c>
      <c r="L892" s="3">
        <v>0</v>
      </c>
      <c r="M892" s="3">
        <v>0</v>
      </c>
      <c r="N892" s="3">
        <v>0</v>
      </c>
      <c r="O892" s="3">
        <v>5.1584000000000003</v>
      </c>
      <c r="P892" s="3">
        <v>44.8384</v>
      </c>
      <c r="R892">
        <v>3</v>
      </c>
    </row>
    <row r="893" spans="1:18" x14ac:dyDescent="0.25">
      <c r="A893" t="s">
        <v>886</v>
      </c>
      <c r="B893" t="s">
        <v>908</v>
      </c>
      <c r="C893" t="s">
        <v>1</v>
      </c>
      <c r="D893" t="s">
        <v>0</v>
      </c>
      <c r="E893">
        <v>542</v>
      </c>
      <c r="F893" t="s">
        <v>459</v>
      </c>
      <c r="G893" t="s">
        <v>460</v>
      </c>
      <c r="H893" s="3">
        <v>0</v>
      </c>
      <c r="I893" s="3">
        <v>0</v>
      </c>
      <c r="J893" s="3">
        <v>0</v>
      </c>
      <c r="K893" s="3">
        <v>51.6</v>
      </c>
      <c r="L893" s="3">
        <v>0</v>
      </c>
      <c r="M893" s="3">
        <v>0</v>
      </c>
      <c r="N893" s="3">
        <v>0</v>
      </c>
      <c r="O893" s="3">
        <v>6.7080000000000002</v>
      </c>
      <c r="P893" s="3">
        <v>58.308</v>
      </c>
      <c r="R893">
        <v>3</v>
      </c>
    </row>
    <row r="894" spans="1:18" x14ac:dyDescent="0.25">
      <c r="A894" t="s">
        <v>886</v>
      </c>
      <c r="B894" t="s">
        <v>908</v>
      </c>
      <c r="C894" t="s">
        <v>1</v>
      </c>
      <c r="D894" t="s">
        <v>0</v>
      </c>
      <c r="E894">
        <v>19361</v>
      </c>
      <c r="F894" t="s">
        <v>419</v>
      </c>
      <c r="G894" t="s">
        <v>420</v>
      </c>
      <c r="H894" s="3">
        <v>0</v>
      </c>
      <c r="I894" s="3">
        <v>0</v>
      </c>
      <c r="J894" s="3">
        <v>0</v>
      </c>
      <c r="K894" s="3">
        <v>81</v>
      </c>
      <c r="L894" s="3">
        <v>0</v>
      </c>
      <c r="M894" s="3">
        <v>0</v>
      </c>
      <c r="N894" s="3">
        <v>0</v>
      </c>
      <c r="O894" s="3">
        <v>10.530000000000001</v>
      </c>
      <c r="P894" s="3">
        <v>91.53</v>
      </c>
      <c r="R894">
        <v>3</v>
      </c>
    </row>
    <row r="895" spans="1:18" x14ac:dyDescent="0.25">
      <c r="A895" t="s">
        <v>886</v>
      </c>
      <c r="B895" t="s">
        <v>663</v>
      </c>
      <c r="C895" t="s">
        <v>1</v>
      </c>
      <c r="D895" t="s">
        <v>0</v>
      </c>
      <c r="E895">
        <v>7465693</v>
      </c>
      <c r="F895" t="s">
        <v>442</v>
      </c>
      <c r="G895" t="s">
        <v>443</v>
      </c>
      <c r="H895" s="3">
        <v>0</v>
      </c>
      <c r="I895" s="3">
        <v>0</v>
      </c>
      <c r="J895" s="3">
        <v>0</v>
      </c>
      <c r="K895" s="3">
        <v>43.88</v>
      </c>
      <c r="L895" s="3">
        <v>0</v>
      </c>
      <c r="M895" s="3">
        <v>0</v>
      </c>
      <c r="N895" s="3">
        <v>0</v>
      </c>
      <c r="O895" s="3">
        <v>5.7044000000000006</v>
      </c>
      <c r="P895" s="3">
        <v>49.584400000000002</v>
      </c>
      <c r="R895">
        <v>3</v>
      </c>
    </row>
    <row r="896" spans="1:18" x14ac:dyDescent="0.25">
      <c r="A896" t="s">
        <v>886</v>
      </c>
      <c r="B896" t="s">
        <v>908</v>
      </c>
      <c r="C896" t="s">
        <v>1</v>
      </c>
      <c r="D896" t="s">
        <v>0</v>
      </c>
      <c r="E896">
        <v>568179</v>
      </c>
      <c r="F896" t="s">
        <v>409</v>
      </c>
      <c r="G896" t="s">
        <v>410</v>
      </c>
      <c r="H896" s="3">
        <v>0</v>
      </c>
      <c r="I896" s="3">
        <v>0</v>
      </c>
      <c r="J896" s="3">
        <v>0</v>
      </c>
      <c r="K896" s="3">
        <v>57.8</v>
      </c>
      <c r="L896" s="3">
        <v>0</v>
      </c>
      <c r="M896" s="3">
        <v>0</v>
      </c>
      <c r="N896" s="3">
        <v>0</v>
      </c>
      <c r="O896" s="3">
        <v>7.5140000000000002</v>
      </c>
      <c r="P896" s="3">
        <v>65.313999999999993</v>
      </c>
      <c r="R896">
        <v>3</v>
      </c>
    </row>
    <row r="897" spans="1:18" x14ac:dyDescent="0.25">
      <c r="A897" t="s">
        <v>886</v>
      </c>
      <c r="B897" t="s">
        <v>908</v>
      </c>
      <c r="C897" t="s">
        <v>1</v>
      </c>
      <c r="D897" t="s">
        <v>0</v>
      </c>
      <c r="E897">
        <v>9174</v>
      </c>
      <c r="F897" t="s">
        <v>907</v>
      </c>
      <c r="G897" t="s">
        <v>909</v>
      </c>
      <c r="H897" s="3">
        <v>0</v>
      </c>
      <c r="I897" s="3">
        <v>0</v>
      </c>
      <c r="J897" s="3">
        <v>0</v>
      </c>
      <c r="K897" s="3">
        <v>204.69</v>
      </c>
      <c r="L897" s="3">
        <v>0</v>
      </c>
      <c r="M897" s="3">
        <v>0</v>
      </c>
      <c r="N897" s="3">
        <v>0</v>
      </c>
      <c r="O897" s="3">
        <v>26.6097</v>
      </c>
      <c r="P897" s="3">
        <v>231.2997</v>
      </c>
      <c r="R897">
        <v>3</v>
      </c>
    </row>
    <row r="898" spans="1:18" x14ac:dyDescent="0.25">
      <c r="A898" t="s">
        <v>886</v>
      </c>
      <c r="B898" t="s">
        <v>663</v>
      </c>
      <c r="C898" t="s">
        <v>1</v>
      </c>
      <c r="D898" t="s">
        <v>0</v>
      </c>
      <c r="E898">
        <v>31582169</v>
      </c>
      <c r="F898" t="s">
        <v>442</v>
      </c>
      <c r="G898" t="s">
        <v>443</v>
      </c>
      <c r="H898" s="3">
        <v>0</v>
      </c>
      <c r="I898" s="3">
        <v>0</v>
      </c>
      <c r="J898" s="3">
        <v>0</v>
      </c>
      <c r="K898" s="3">
        <v>37.159999999999997</v>
      </c>
      <c r="L898" s="3">
        <v>0</v>
      </c>
      <c r="M898" s="3">
        <v>0</v>
      </c>
      <c r="N898" s="3">
        <v>0</v>
      </c>
      <c r="O898" s="3">
        <v>4.8308</v>
      </c>
      <c r="P898" s="3">
        <v>41.990799999999993</v>
      </c>
      <c r="R898">
        <v>3</v>
      </c>
    </row>
    <row r="899" spans="1:18" x14ac:dyDescent="0.25">
      <c r="A899" t="s">
        <v>886</v>
      </c>
      <c r="B899" t="s">
        <v>906</v>
      </c>
      <c r="C899" t="s">
        <v>1</v>
      </c>
      <c r="D899" t="s">
        <v>0</v>
      </c>
      <c r="E899">
        <v>180288</v>
      </c>
      <c r="F899" t="s">
        <v>399</v>
      </c>
      <c r="G899" t="s">
        <v>400</v>
      </c>
      <c r="H899" s="3">
        <v>0</v>
      </c>
      <c r="I899" s="3">
        <v>0</v>
      </c>
      <c r="J899" s="3">
        <v>0</v>
      </c>
      <c r="K899" s="3">
        <v>39</v>
      </c>
      <c r="L899" s="3">
        <v>0</v>
      </c>
      <c r="M899" s="3">
        <v>0</v>
      </c>
      <c r="N899" s="3">
        <v>0</v>
      </c>
      <c r="O899" s="3">
        <v>5.07</v>
      </c>
      <c r="P899" s="3">
        <v>44.07</v>
      </c>
      <c r="R899">
        <v>3</v>
      </c>
    </row>
    <row r="900" spans="1:18" x14ac:dyDescent="0.25">
      <c r="A900" t="s">
        <v>886</v>
      </c>
      <c r="B900" t="s">
        <v>905</v>
      </c>
      <c r="C900" t="s">
        <v>1</v>
      </c>
      <c r="D900" t="s">
        <v>0</v>
      </c>
      <c r="E900">
        <v>1506</v>
      </c>
      <c r="F900" t="s">
        <v>427</v>
      </c>
      <c r="G900" t="s">
        <v>428</v>
      </c>
      <c r="H900" s="3">
        <v>0</v>
      </c>
      <c r="I900" s="3">
        <v>0</v>
      </c>
      <c r="J900" s="3">
        <v>0</v>
      </c>
      <c r="K900" s="3">
        <v>12.2</v>
      </c>
      <c r="L900" s="3">
        <v>0</v>
      </c>
      <c r="M900" s="3">
        <v>0</v>
      </c>
      <c r="N900" s="3">
        <v>0</v>
      </c>
      <c r="O900" s="3">
        <v>1.5859999999999999</v>
      </c>
      <c r="P900" s="3">
        <v>13.786</v>
      </c>
      <c r="R900">
        <v>3</v>
      </c>
    </row>
    <row r="901" spans="1:18" x14ac:dyDescent="0.25">
      <c r="A901" t="s">
        <v>886</v>
      </c>
      <c r="B901" t="s">
        <v>905</v>
      </c>
      <c r="C901" t="s">
        <v>1</v>
      </c>
      <c r="D901" t="s">
        <v>0</v>
      </c>
      <c r="E901">
        <v>10492</v>
      </c>
      <c r="F901" t="s">
        <v>454</v>
      </c>
      <c r="G901" t="s">
        <v>456</v>
      </c>
      <c r="H901" s="3">
        <v>0</v>
      </c>
      <c r="I901" s="3">
        <v>0</v>
      </c>
      <c r="J901" s="3">
        <v>0</v>
      </c>
      <c r="K901" s="3">
        <v>46.26</v>
      </c>
      <c r="L901" s="3">
        <v>0</v>
      </c>
      <c r="M901" s="3">
        <v>0</v>
      </c>
      <c r="N901" s="3">
        <v>0</v>
      </c>
      <c r="O901" s="3">
        <v>6.0137999999999998</v>
      </c>
      <c r="P901" s="3">
        <v>52.273799999999994</v>
      </c>
      <c r="R901">
        <v>3</v>
      </c>
    </row>
    <row r="902" spans="1:18" x14ac:dyDescent="0.25">
      <c r="A902" t="s">
        <v>886</v>
      </c>
      <c r="B902" t="s">
        <v>905</v>
      </c>
      <c r="C902" t="s">
        <v>1</v>
      </c>
      <c r="D902" t="s">
        <v>0</v>
      </c>
      <c r="E902">
        <v>1485</v>
      </c>
      <c r="F902" t="s">
        <v>427</v>
      </c>
      <c r="G902" t="s">
        <v>428</v>
      </c>
      <c r="H902" s="3">
        <v>0</v>
      </c>
      <c r="I902" s="3">
        <v>0</v>
      </c>
      <c r="J902" s="3">
        <v>0</v>
      </c>
      <c r="K902" s="3">
        <v>26.55</v>
      </c>
      <c r="L902" s="3">
        <v>0</v>
      </c>
      <c r="M902" s="3">
        <v>0</v>
      </c>
      <c r="N902" s="3">
        <v>0</v>
      </c>
      <c r="O902" s="3">
        <v>3.4515000000000002</v>
      </c>
      <c r="P902" s="3">
        <v>30.0015</v>
      </c>
      <c r="R902">
        <v>3</v>
      </c>
    </row>
    <row r="903" spans="1:18" x14ac:dyDescent="0.25">
      <c r="A903" t="s">
        <v>886</v>
      </c>
      <c r="B903" t="s">
        <v>905</v>
      </c>
      <c r="C903" t="s">
        <v>1</v>
      </c>
      <c r="D903" t="s">
        <v>0</v>
      </c>
      <c r="E903">
        <v>3054</v>
      </c>
      <c r="F903" t="s">
        <v>397</v>
      </c>
      <c r="G903" t="s">
        <v>398</v>
      </c>
      <c r="H903" s="3">
        <v>0</v>
      </c>
      <c r="I903" s="3">
        <v>0</v>
      </c>
      <c r="J903" s="3">
        <v>0</v>
      </c>
      <c r="K903" s="3">
        <v>15.43</v>
      </c>
      <c r="L903" s="3">
        <v>0</v>
      </c>
      <c r="M903" s="3">
        <v>0</v>
      </c>
      <c r="N903" s="3">
        <v>0</v>
      </c>
      <c r="O903" s="3">
        <v>2.0059</v>
      </c>
      <c r="P903" s="3">
        <v>17.4359</v>
      </c>
      <c r="R903">
        <v>3</v>
      </c>
    </row>
    <row r="904" spans="1:18" x14ac:dyDescent="0.25">
      <c r="A904" t="s">
        <v>886</v>
      </c>
      <c r="B904" t="s">
        <v>905</v>
      </c>
      <c r="C904" t="s">
        <v>1</v>
      </c>
      <c r="D904" t="s">
        <v>0</v>
      </c>
      <c r="E904">
        <v>708</v>
      </c>
      <c r="F904" t="s">
        <v>457</v>
      </c>
      <c r="G904" t="s">
        <v>458</v>
      </c>
      <c r="H904" s="3">
        <v>0</v>
      </c>
      <c r="I904" s="3">
        <v>0</v>
      </c>
      <c r="J904" s="3">
        <v>0</v>
      </c>
      <c r="K904" s="3">
        <v>5.22</v>
      </c>
      <c r="L904" s="3">
        <v>0</v>
      </c>
      <c r="M904" s="3">
        <v>0</v>
      </c>
      <c r="N904" s="3">
        <v>0</v>
      </c>
      <c r="O904" s="3">
        <v>0.67859999999999998</v>
      </c>
      <c r="P904" s="3">
        <v>5.8986000000000001</v>
      </c>
      <c r="R904">
        <v>3</v>
      </c>
    </row>
    <row r="905" spans="1:18" x14ac:dyDescent="0.25">
      <c r="A905" t="s">
        <v>886</v>
      </c>
      <c r="B905" t="s">
        <v>902</v>
      </c>
      <c r="C905" t="s">
        <v>1</v>
      </c>
      <c r="D905" t="s">
        <v>0</v>
      </c>
      <c r="E905">
        <v>272</v>
      </c>
      <c r="F905" t="s">
        <v>903</v>
      </c>
      <c r="G905" t="s">
        <v>904</v>
      </c>
      <c r="H905" s="3">
        <v>0</v>
      </c>
      <c r="I905" s="3">
        <v>0</v>
      </c>
      <c r="J905" s="3">
        <v>0</v>
      </c>
      <c r="K905" s="3">
        <v>275</v>
      </c>
      <c r="L905" s="3">
        <v>0</v>
      </c>
      <c r="M905" s="3">
        <v>0</v>
      </c>
      <c r="N905" s="3">
        <v>0</v>
      </c>
      <c r="O905" s="3">
        <v>35.75</v>
      </c>
      <c r="P905" s="3">
        <v>310.75</v>
      </c>
      <c r="R905">
        <v>3</v>
      </c>
    </row>
    <row r="906" spans="1:18" x14ac:dyDescent="0.25">
      <c r="A906" t="s">
        <v>886</v>
      </c>
      <c r="B906" t="s">
        <v>901</v>
      </c>
      <c r="C906" t="s">
        <v>1</v>
      </c>
      <c r="D906" t="s">
        <v>0</v>
      </c>
      <c r="E906">
        <v>1583</v>
      </c>
      <c r="F906" t="s">
        <v>427</v>
      </c>
      <c r="G906" t="s">
        <v>428</v>
      </c>
      <c r="H906" s="3">
        <v>0</v>
      </c>
      <c r="I906" s="3">
        <v>0</v>
      </c>
      <c r="J906" s="3">
        <v>0</v>
      </c>
      <c r="K906" s="3">
        <v>35.39</v>
      </c>
      <c r="L906" s="3">
        <v>0</v>
      </c>
      <c r="M906" s="3">
        <v>0</v>
      </c>
      <c r="N906" s="3">
        <v>0</v>
      </c>
      <c r="O906" s="3">
        <v>4.6006999999999998</v>
      </c>
      <c r="P906" s="3">
        <v>39.990700000000004</v>
      </c>
      <c r="R906">
        <v>3</v>
      </c>
    </row>
    <row r="907" spans="1:18" x14ac:dyDescent="0.25">
      <c r="A907" t="s">
        <v>886</v>
      </c>
      <c r="B907" t="s">
        <v>902</v>
      </c>
      <c r="C907" t="s">
        <v>1</v>
      </c>
      <c r="D907" t="s">
        <v>0</v>
      </c>
      <c r="E907">
        <v>1539</v>
      </c>
      <c r="F907" t="s">
        <v>427</v>
      </c>
      <c r="G907" t="s">
        <v>428</v>
      </c>
      <c r="H907" s="3">
        <v>0</v>
      </c>
      <c r="I907" s="3">
        <v>0</v>
      </c>
      <c r="J907" s="3">
        <v>0</v>
      </c>
      <c r="K907" s="3">
        <v>55.74</v>
      </c>
      <c r="L907" s="3">
        <v>0</v>
      </c>
      <c r="M907" s="3">
        <v>0</v>
      </c>
      <c r="N907" s="3">
        <v>0</v>
      </c>
      <c r="O907" s="3">
        <v>7.2462000000000009</v>
      </c>
      <c r="P907" s="3">
        <v>62.986200000000004</v>
      </c>
      <c r="R907">
        <v>3</v>
      </c>
    </row>
    <row r="908" spans="1:18" x14ac:dyDescent="0.25">
      <c r="A908" t="s">
        <v>886</v>
      </c>
      <c r="B908" t="s">
        <v>901</v>
      </c>
      <c r="C908" t="s">
        <v>1</v>
      </c>
      <c r="D908" t="s">
        <v>0</v>
      </c>
      <c r="E908">
        <v>9184</v>
      </c>
      <c r="F908" t="s">
        <v>454</v>
      </c>
      <c r="G908" t="s">
        <v>456</v>
      </c>
      <c r="H908" s="3">
        <v>0</v>
      </c>
      <c r="I908" s="3">
        <v>0</v>
      </c>
      <c r="J908" s="3">
        <v>0</v>
      </c>
      <c r="K908" s="3">
        <v>32.479999999999997</v>
      </c>
      <c r="L908" s="3">
        <v>0</v>
      </c>
      <c r="M908" s="3">
        <v>0</v>
      </c>
      <c r="N908" s="3">
        <v>0</v>
      </c>
      <c r="O908" s="3">
        <v>4.2223999999999995</v>
      </c>
      <c r="P908" s="3">
        <v>36.702399999999997</v>
      </c>
      <c r="R908">
        <v>3</v>
      </c>
    </row>
    <row r="909" spans="1:18" x14ac:dyDescent="0.25">
      <c r="A909" t="s">
        <v>886</v>
      </c>
      <c r="B909" t="s">
        <v>901</v>
      </c>
      <c r="C909" t="s">
        <v>1</v>
      </c>
      <c r="D909" t="s">
        <v>0</v>
      </c>
      <c r="E909">
        <v>2677</v>
      </c>
      <c r="F909" t="s">
        <v>650</v>
      </c>
      <c r="G909" t="s">
        <v>651</v>
      </c>
      <c r="H909" s="3">
        <v>0</v>
      </c>
      <c r="I909" s="3">
        <v>0</v>
      </c>
      <c r="J909" s="3">
        <v>0</v>
      </c>
      <c r="K909" s="3">
        <v>9.52</v>
      </c>
      <c r="L909" s="3">
        <v>0</v>
      </c>
      <c r="M909" s="3">
        <v>0</v>
      </c>
      <c r="N909" s="3">
        <v>0</v>
      </c>
      <c r="O909" s="3">
        <v>1.2376</v>
      </c>
      <c r="P909" s="3">
        <v>10.7576</v>
      </c>
      <c r="R909">
        <v>3</v>
      </c>
    </row>
    <row r="910" spans="1:18" x14ac:dyDescent="0.25">
      <c r="A910" t="s">
        <v>886</v>
      </c>
      <c r="B910" t="s">
        <v>676</v>
      </c>
      <c r="C910" t="s">
        <v>1</v>
      </c>
      <c r="D910" t="s">
        <v>0</v>
      </c>
      <c r="E910">
        <v>507068</v>
      </c>
      <c r="F910" t="s">
        <v>444</v>
      </c>
      <c r="G910" t="s">
        <v>445</v>
      </c>
      <c r="H910" s="3">
        <v>0</v>
      </c>
      <c r="I910" s="3">
        <v>0</v>
      </c>
      <c r="J910" s="3">
        <v>0</v>
      </c>
      <c r="K910" s="3">
        <v>61.01</v>
      </c>
      <c r="L910" s="3">
        <v>0</v>
      </c>
      <c r="M910" s="3">
        <v>0</v>
      </c>
      <c r="N910" s="3">
        <v>0</v>
      </c>
      <c r="O910" s="3">
        <v>7.9313000000000002</v>
      </c>
      <c r="P910" s="3">
        <v>68.941299999999998</v>
      </c>
      <c r="R910">
        <v>3</v>
      </c>
    </row>
    <row r="911" spans="1:18" x14ac:dyDescent="0.25">
      <c r="A911" t="s">
        <v>886</v>
      </c>
      <c r="B911" t="s">
        <v>677</v>
      </c>
      <c r="C911" t="s">
        <v>1</v>
      </c>
      <c r="D911" t="s">
        <v>0</v>
      </c>
      <c r="E911">
        <v>507572</v>
      </c>
      <c r="F911" t="s">
        <v>444</v>
      </c>
      <c r="G911" t="s">
        <v>445</v>
      </c>
      <c r="H911" s="3">
        <v>0</v>
      </c>
      <c r="I911" s="3">
        <v>0</v>
      </c>
      <c r="J911" s="3">
        <v>0</v>
      </c>
      <c r="K911" s="3">
        <v>100.36</v>
      </c>
      <c r="L911" s="3">
        <v>0</v>
      </c>
      <c r="M911" s="3">
        <v>0</v>
      </c>
      <c r="N911" s="3">
        <v>0</v>
      </c>
      <c r="O911" s="3">
        <v>13.046800000000001</v>
      </c>
      <c r="P911" s="3">
        <v>113.4068</v>
      </c>
      <c r="R911">
        <v>3</v>
      </c>
    </row>
    <row r="912" spans="1:18" x14ac:dyDescent="0.25">
      <c r="A912" t="s">
        <v>886</v>
      </c>
      <c r="B912" t="s">
        <v>899</v>
      </c>
      <c r="C912" t="s">
        <v>1</v>
      </c>
      <c r="D912" t="s">
        <v>0</v>
      </c>
      <c r="E912">
        <v>9192</v>
      </c>
      <c r="F912" t="s">
        <v>454</v>
      </c>
      <c r="G912" t="s">
        <v>456</v>
      </c>
      <c r="H912" s="3">
        <v>0</v>
      </c>
      <c r="I912" s="3">
        <v>0</v>
      </c>
      <c r="J912" s="3">
        <v>0</v>
      </c>
      <c r="K912" s="3">
        <v>92.52</v>
      </c>
      <c r="L912" s="3">
        <v>0</v>
      </c>
      <c r="M912" s="3">
        <v>0</v>
      </c>
      <c r="N912" s="3">
        <v>0</v>
      </c>
      <c r="O912" s="3">
        <v>12.0276</v>
      </c>
      <c r="P912" s="3">
        <v>104.54759999999999</v>
      </c>
      <c r="R912">
        <v>3</v>
      </c>
    </row>
    <row r="913" spans="1:18" x14ac:dyDescent="0.25">
      <c r="A913" t="s">
        <v>886</v>
      </c>
      <c r="B913" t="s">
        <v>899</v>
      </c>
      <c r="C913" t="s">
        <v>1</v>
      </c>
      <c r="D913" t="s">
        <v>0</v>
      </c>
      <c r="E913">
        <v>76452</v>
      </c>
      <c r="F913" t="s">
        <v>900</v>
      </c>
      <c r="G913" t="s">
        <v>339</v>
      </c>
      <c r="H913" s="3">
        <v>0</v>
      </c>
      <c r="I913" s="3">
        <v>0</v>
      </c>
      <c r="J913" s="3">
        <v>0</v>
      </c>
      <c r="K913" s="3">
        <v>18.84</v>
      </c>
      <c r="L913" s="3">
        <v>0</v>
      </c>
      <c r="M913" s="3">
        <v>0</v>
      </c>
      <c r="N913" s="3">
        <v>0</v>
      </c>
      <c r="O913" s="3">
        <v>2.4492000000000003</v>
      </c>
      <c r="P913" s="3">
        <v>21.289200000000001</v>
      </c>
      <c r="R913">
        <v>3</v>
      </c>
    </row>
    <row r="914" spans="1:18" x14ac:dyDescent="0.25">
      <c r="A914" t="s">
        <v>886</v>
      </c>
      <c r="B914" t="s">
        <v>899</v>
      </c>
      <c r="C914" t="s">
        <v>1</v>
      </c>
      <c r="D914" t="s">
        <v>0</v>
      </c>
      <c r="E914">
        <v>9191</v>
      </c>
      <c r="F914" t="s">
        <v>454</v>
      </c>
      <c r="G914" t="s">
        <v>456</v>
      </c>
      <c r="H914" s="3">
        <v>0</v>
      </c>
      <c r="I914" s="3">
        <v>0</v>
      </c>
      <c r="J914" s="3">
        <v>0</v>
      </c>
      <c r="K914" s="3">
        <v>15.42</v>
      </c>
      <c r="L914" s="3">
        <v>0</v>
      </c>
      <c r="M914" s="3">
        <v>0</v>
      </c>
      <c r="N914" s="3">
        <v>0</v>
      </c>
      <c r="O914" s="3">
        <v>2.0045999999999999</v>
      </c>
      <c r="P914" s="3">
        <v>17.424599999999998</v>
      </c>
      <c r="R914">
        <v>3</v>
      </c>
    </row>
    <row r="915" spans="1:18" x14ac:dyDescent="0.25">
      <c r="A915" t="s">
        <v>886</v>
      </c>
      <c r="B915" t="s">
        <v>899</v>
      </c>
      <c r="C915" t="s">
        <v>1</v>
      </c>
      <c r="D915" t="s">
        <v>0</v>
      </c>
      <c r="E915">
        <v>19568</v>
      </c>
      <c r="F915" t="s">
        <v>419</v>
      </c>
      <c r="G915" t="s">
        <v>420</v>
      </c>
      <c r="H915" s="3">
        <v>0</v>
      </c>
      <c r="I915" s="3">
        <v>0</v>
      </c>
      <c r="J915" s="3">
        <v>0</v>
      </c>
      <c r="K915" s="3">
        <v>37.299999999999997</v>
      </c>
      <c r="L915" s="3">
        <v>0</v>
      </c>
      <c r="M915" s="3">
        <v>0</v>
      </c>
      <c r="N915" s="3">
        <v>0</v>
      </c>
      <c r="O915" s="3">
        <v>4.8490000000000002</v>
      </c>
      <c r="P915" s="3">
        <v>42.149000000000001</v>
      </c>
      <c r="R915">
        <v>3</v>
      </c>
    </row>
    <row r="916" spans="1:18" x14ac:dyDescent="0.25">
      <c r="A916" t="s">
        <v>886</v>
      </c>
      <c r="B916" t="s">
        <v>898</v>
      </c>
      <c r="C916" t="s">
        <v>1</v>
      </c>
      <c r="D916" t="s">
        <v>0</v>
      </c>
      <c r="E916">
        <v>356</v>
      </c>
      <c r="F916" t="s">
        <v>405</v>
      </c>
      <c r="G916" t="s">
        <v>406</v>
      </c>
      <c r="H916" s="3">
        <v>0</v>
      </c>
      <c r="I916" s="3">
        <v>0</v>
      </c>
      <c r="J916" s="3">
        <v>0</v>
      </c>
      <c r="K916" s="3">
        <v>14.16</v>
      </c>
      <c r="L916" s="3">
        <v>0</v>
      </c>
      <c r="M916" s="3">
        <v>0</v>
      </c>
      <c r="N916" s="3">
        <v>0</v>
      </c>
      <c r="O916" s="3">
        <v>1.8408</v>
      </c>
      <c r="P916" s="3">
        <v>16.000800000000002</v>
      </c>
      <c r="R916">
        <v>3</v>
      </c>
    </row>
    <row r="917" spans="1:18" x14ac:dyDescent="0.25">
      <c r="A917" t="s">
        <v>886</v>
      </c>
      <c r="B917" t="s">
        <v>898</v>
      </c>
      <c r="C917" t="s">
        <v>1</v>
      </c>
      <c r="D917" t="s">
        <v>0</v>
      </c>
      <c r="E917">
        <v>7347</v>
      </c>
      <c r="F917" t="s">
        <v>416</v>
      </c>
      <c r="G917" t="s">
        <v>417</v>
      </c>
      <c r="H917" s="3">
        <v>0</v>
      </c>
      <c r="I917" s="3">
        <v>0</v>
      </c>
      <c r="J917" s="3">
        <v>0</v>
      </c>
      <c r="K917" s="3">
        <v>19.91</v>
      </c>
      <c r="L917" s="3">
        <v>0</v>
      </c>
      <c r="M917" s="3">
        <v>0</v>
      </c>
      <c r="N917" s="3">
        <v>0</v>
      </c>
      <c r="O917" s="3">
        <v>2.5883000000000003</v>
      </c>
      <c r="P917" s="3">
        <v>22.4983</v>
      </c>
      <c r="R917">
        <v>3</v>
      </c>
    </row>
    <row r="918" spans="1:18" x14ac:dyDescent="0.25">
      <c r="A918" t="s">
        <v>886</v>
      </c>
      <c r="B918" t="s">
        <v>898</v>
      </c>
      <c r="C918" t="s">
        <v>1</v>
      </c>
      <c r="D918" t="s">
        <v>0</v>
      </c>
      <c r="E918">
        <v>1149</v>
      </c>
      <c r="F918" t="s">
        <v>438</v>
      </c>
      <c r="G918" t="s">
        <v>439</v>
      </c>
      <c r="H918" s="3">
        <v>0</v>
      </c>
      <c r="I918" s="3">
        <v>0</v>
      </c>
      <c r="J918" s="3">
        <v>0</v>
      </c>
      <c r="K918" s="3">
        <v>106.68</v>
      </c>
      <c r="L918" s="3">
        <v>0</v>
      </c>
      <c r="M918" s="3">
        <v>0</v>
      </c>
      <c r="N918" s="3">
        <v>0</v>
      </c>
      <c r="O918" s="3">
        <v>13.868400000000001</v>
      </c>
      <c r="P918" s="3">
        <v>120.54840000000002</v>
      </c>
      <c r="R918">
        <v>3</v>
      </c>
    </row>
    <row r="919" spans="1:18" x14ac:dyDescent="0.25">
      <c r="A919" t="s">
        <v>886</v>
      </c>
      <c r="B919" t="s">
        <v>894</v>
      </c>
      <c r="C919" t="s">
        <v>1</v>
      </c>
      <c r="D919" t="s">
        <v>0</v>
      </c>
      <c r="E919">
        <v>1813</v>
      </c>
      <c r="F919" t="s">
        <v>427</v>
      </c>
      <c r="G919" t="s">
        <v>428</v>
      </c>
      <c r="H919" s="3">
        <v>0</v>
      </c>
      <c r="I919" s="3">
        <v>0</v>
      </c>
      <c r="J919" s="3">
        <v>0</v>
      </c>
      <c r="K919" s="3">
        <v>17.46</v>
      </c>
      <c r="L919" s="3">
        <v>0</v>
      </c>
      <c r="M919" s="3">
        <v>0</v>
      </c>
      <c r="N919" s="3">
        <v>0</v>
      </c>
      <c r="O919" s="3">
        <v>2.2698</v>
      </c>
      <c r="P919" s="3">
        <v>19.729800000000001</v>
      </c>
      <c r="R919">
        <v>3</v>
      </c>
    </row>
    <row r="920" spans="1:18" x14ac:dyDescent="0.25">
      <c r="A920" t="s">
        <v>886</v>
      </c>
      <c r="B920" t="s">
        <v>892</v>
      </c>
      <c r="C920" t="s">
        <v>1</v>
      </c>
      <c r="D920" t="s">
        <v>0</v>
      </c>
      <c r="E920">
        <v>551</v>
      </c>
      <c r="F920" t="s">
        <v>459</v>
      </c>
      <c r="G920" t="s">
        <v>460</v>
      </c>
      <c r="H920" s="3">
        <v>0</v>
      </c>
      <c r="I920" s="3">
        <v>0</v>
      </c>
      <c r="J920" s="3">
        <v>0</v>
      </c>
      <c r="K920" s="3">
        <v>23.01</v>
      </c>
      <c r="L920" s="3">
        <v>0</v>
      </c>
      <c r="M920" s="3">
        <v>0</v>
      </c>
      <c r="N920" s="3">
        <v>0</v>
      </c>
      <c r="O920" s="3">
        <v>2.9913000000000003</v>
      </c>
      <c r="P920" s="3">
        <v>26.001300000000001</v>
      </c>
      <c r="R920">
        <v>3</v>
      </c>
    </row>
    <row r="921" spans="1:18" x14ac:dyDescent="0.25">
      <c r="A921" t="s">
        <v>886</v>
      </c>
      <c r="B921" t="s">
        <v>890</v>
      </c>
      <c r="C921" t="s">
        <v>1</v>
      </c>
      <c r="D921" t="s">
        <v>0</v>
      </c>
      <c r="E921">
        <v>443</v>
      </c>
      <c r="F921" t="s">
        <v>125</v>
      </c>
      <c r="G921" t="s">
        <v>897</v>
      </c>
      <c r="H921" s="3">
        <v>0</v>
      </c>
      <c r="I921" s="3">
        <v>0</v>
      </c>
      <c r="J921" s="3">
        <v>0</v>
      </c>
      <c r="K921" s="3">
        <v>149.25</v>
      </c>
      <c r="L921" s="3">
        <v>0</v>
      </c>
      <c r="M921" s="3">
        <v>0</v>
      </c>
      <c r="N921" s="3">
        <v>0</v>
      </c>
      <c r="O921" s="3">
        <v>19.4025</v>
      </c>
      <c r="P921" s="3">
        <v>168.6525</v>
      </c>
      <c r="R921">
        <v>3</v>
      </c>
    </row>
    <row r="922" spans="1:18" x14ac:dyDescent="0.25">
      <c r="A922" t="s">
        <v>886</v>
      </c>
      <c r="B922" t="s">
        <v>896</v>
      </c>
      <c r="C922" t="s">
        <v>1</v>
      </c>
      <c r="D922" t="s">
        <v>0</v>
      </c>
      <c r="E922">
        <v>2700</v>
      </c>
      <c r="F922" t="s">
        <v>650</v>
      </c>
      <c r="G922" t="s">
        <v>651</v>
      </c>
      <c r="H922" s="3">
        <v>0</v>
      </c>
      <c r="I922" s="3">
        <v>0</v>
      </c>
      <c r="J922" s="3">
        <v>0</v>
      </c>
      <c r="K922" s="3">
        <v>23.98</v>
      </c>
      <c r="L922" s="3">
        <v>0</v>
      </c>
      <c r="M922" s="3">
        <v>0</v>
      </c>
      <c r="N922" s="3">
        <v>0</v>
      </c>
      <c r="O922" s="3">
        <v>3.1173999999999999</v>
      </c>
      <c r="P922" s="3">
        <v>27.0974</v>
      </c>
      <c r="R922">
        <v>3</v>
      </c>
    </row>
    <row r="923" spans="1:18" x14ac:dyDescent="0.25">
      <c r="A923" t="s">
        <v>886</v>
      </c>
      <c r="B923" t="s">
        <v>890</v>
      </c>
      <c r="C923" t="s">
        <v>1</v>
      </c>
      <c r="D923" t="s">
        <v>0</v>
      </c>
      <c r="E923">
        <v>1218</v>
      </c>
      <c r="F923" t="s">
        <v>454</v>
      </c>
      <c r="G923" t="s">
        <v>456</v>
      </c>
      <c r="H923" s="3">
        <v>0</v>
      </c>
      <c r="I923" s="3">
        <v>0</v>
      </c>
      <c r="J923" s="3">
        <v>0</v>
      </c>
      <c r="K923" s="3">
        <v>40.1</v>
      </c>
      <c r="L923" s="3">
        <v>0</v>
      </c>
      <c r="M923" s="3">
        <v>0</v>
      </c>
      <c r="N923" s="3">
        <v>0</v>
      </c>
      <c r="O923" s="3">
        <v>5.2130000000000001</v>
      </c>
      <c r="P923" s="3">
        <v>45.313000000000002</v>
      </c>
      <c r="R923">
        <v>3</v>
      </c>
    </row>
    <row r="924" spans="1:18" x14ac:dyDescent="0.25">
      <c r="A924" t="s">
        <v>886</v>
      </c>
      <c r="B924" t="s">
        <v>890</v>
      </c>
      <c r="C924" t="s">
        <v>1</v>
      </c>
      <c r="D924" t="s">
        <v>0</v>
      </c>
      <c r="E924">
        <v>19718</v>
      </c>
      <c r="F924" t="s">
        <v>419</v>
      </c>
      <c r="G924" t="s">
        <v>420</v>
      </c>
      <c r="H924" s="3">
        <v>0</v>
      </c>
      <c r="I924" s="3">
        <v>0</v>
      </c>
      <c r="J924" s="3">
        <v>0</v>
      </c>
      <c r="K924" s="3">
        <v>45</v>
      </c>
      <c r="L924" s="3">
        <v>0</v>
      </c>
      <c r="M924" s="3">
        <v>0</v>
      </c>
      <c r="N924" s="3">
        <v>0</v>
      </c>
      <c r="O924" s="3">
        <v>5.8500000000000005</v>
      </c>
      <c r="P924" s="3">
        <v>50.85</v>
      </c>
      <c r="R924">
        <v>3</v>
      </c>
    </row>
    <row r="925" spans="1:18" x14ac:dyDescent="0.25">
      <c r="A925" t="s">
        <v>886</v>
      </c>
      <c r="B925" t="s">
        <v>890</v>
      </c>
      <c r="C925" t="s">
        <v>1</v>
      </c>
      <c r="D925" t="s">
        <v>0</v>
      </c>
      <c r="E925">
        <v>653160</v>
      </c>
      <c r="F925" t="s">
        <v>409</v>
      </c>
      <c r="G925" t="s">
        <v>410</v>
      </c>
      <c r="H925" s="3">
        <v>0</v>
      </c>
      <c r="I925" s="3">
        <v>0</v>
      </c>
      <c r="J925" s="3">
        <v>0</v>
      </c>
      <c r="K925" s="3">
        <v>144.19999999999999</v>
      </c>
      <c r="L925" s="3">
        <v>0</v>
      </c>
      <c r="M925" s="3">
        <v>0</v>
      </c>
      <c r="N925" s="3">
        <v>0</v>
      </c>
      <c r="O925" s="3">
        <v>18.745999999999999</v>
      </c>
      <c r="P925" s="3">
        <v>162.946</v>
      </c>
      <c r="R925">
        <v>3</v>
      </c>
    </row>
    <row r="926" spans="1:18" x14ac:dyDescent="0.25">
      <c r="A926" t="s">
        <v>886</v>
      </c>
      <c r="B926" t="s">
        <v>890</v>
      </c>
      <c r="C926" t="s">
        <v>1</v>
      </c>
      <c r="D926" t="s">
        <v>0</v>
      </c>
      <c r="E926">
        <v>702132</v>
      </c>
      <c r="F926" t="s">
        <v>414</v>
      </c>
      <c r="G926" t="s">
        <v>415</v>
      </c>
      <c r="H926" s="3">
        <v>0</v>
      </c>
      <c r="I926" s="3">
        <v>0</v>
      </c>
      <c r="J926" s="3">
        <v>0</v>
      </c>
      <c r="K926" s="3">
        <v>197.83</v>
      </c>
      <c r="L926" s="3">
        <v>0</v>
      </c>
      <c r="M926" s="3">
        <v>0</v>
      </c>
      <c r="N926" s="3">
        <v>0</v>
      </c>
      <c r="O926" s="3">
        <v>25.717900000000004</v>
      </c>
      <c r="P926" s="3">
        <v>223.54790000000003</v>
      </c>
      <c r="R926">
        <v>3</v>
      </c>
    </row>
    <row r="927" spans="1:18" x14ac:dyDescent="0.25">
      <c r="A927" t="s">
        <v>886</v>
      </c>
      <c r="B927" t="s">
        <v>894</v>
      </c>
      <c r="C927" t="s">
        <v>1</v>
      </c>
      <c r="D927" t="s">
        <v>0</v>
      </c>
      <c r="E927">
        <v>194</v>
      </c>
      <c r="F927" t="s">
        <v>412</v>
      </c>
      <c r="G927" t="s">
        <v>413</v>
      </c>
      <c r="H927" s="3">
        <v>0</v>
      </c>
      <c r="I927" s="3">
        <v>0</v>
      </c>
      <c r="J927" s="3">
        <v>0</v>
      </c>
      <c r="K927" s="3">
        <v>12.17</v>
      </c>
      <c r="L927" s="3">
        <v>0</v>
      </c>
      <c r="M927" s="3">
        <v>0</v>
      </c>
      <c r="N927" s="3">
        <v>0</v>
      </c>
      <c r="O927" s="3">
        <v>1.5821000000000001</v>
      </c>
      <c r="P927" s="3">
        <v>13.7521</v>
      </c>
      <c r="R927">
        <v>3</v>
      </c>
    </row>
    <row r="928" spans="1:18" x14ac:dyDescent="0.25">
      <c r="A928" t="s">
        <v>886</v>
      </c>
      <c r="B928" t="s">
        <v>890</v>
      </c>
      <c r="C928" t="s">
        <v>1</v>
      </c>
      <c r="D928" t="s">
        <v>0</v>
      </c>
      <c r="E928">
        <v>10835</v>
      </c>
      <c r="F928" t="s">
        <v>403</v>
      </c>
      <c r="G928" t="s">
        <v>404</v>
      </c>
      <c r="H928" s="3">
        <v>0</v>
      </c>
      <c r="I928" s="3">
        <v>0</v>
      </c>
      <c r="J928" s="3">
        <v>0</v>
      </c>
      <c r="K928" s="3">
        <v>204.65</v>
      </c>
      <c r="L928" s="3">
        <v>0</v>
      </c>
      <c r="M928" s="3">
        <v>0</v>
      </c>
      <c r="N928" s="3">
        <v>0</v>
      </c>
      <c r="O928" s="3">
        <v>26.604500000000002</v>
      </c>
      <c r="P928" s="3">
        <v>231.25450000000001</v>
      </c>
      <c r="R928">
        <v>3</v>
      </c>
    </row>
    <row r="929" spans="1:18" x14ac:dyDescent="0.25">
      <c r="A929" t="s">
        <v>886</v>
      </c>
      <c r="B929" t="s">
        <v>892</v>
      </c>
      <c r="C929" t="s">
        <v>1</v>
      </c>
      <c r="D929" t="s">
        <v>0</v>
      </c>
      <c r="E929">
        <v>76238</v>
      </c>
      <c r="F929" t="s">
        <v>891</v>
      </c>
      <c r="G929" t="s">
        <v>893</v>
      </c>
      <c r="H929" s="3">
        <v>0</v>
      </c>
      <c r="I929" s="3">
        <v>0</v>
      </c>
      <c r="J929" s="3">
        <v>0</v>
      </c>
      <c r="K929" s="3">
        <v>170.35</v>
      </c>
      <c r="L929" s="3">
        <v>0</v>
      </c>
      <c r="M929" s="3">
        <v>0</v>
      </c>
      <c r="N929" s="3">
        <v>0</v>
      </c>
      <c r="O929" s="3">
        <v>22.145499999999998</v>
      </c>
      <c r="P929" s="3">
        <v>192.49549999999999</v>
      </c>
      <c r="R929">
        <v>3</v>
      </c>
    </row>
    <row r="930" spans="1:18" x14ac:dyDescent="0.25">
      <c r="A930" t="s">
        <v>886</v>
      </c>
      <c r="B930" t="s">
        <v>890</v>
      </c>
      <c r="C930" t="s">
        <v>1</v>
      </c>
      <c r="D930" t="s">
        <v>0</v>
      </c>
      <c r="E930">
        <v>309</v>
      </c>
      <c r="F930" t="s">
        <v>403</v>
      </c>
      <c r="G930" t="s">
        <v>404</v>
      </c>
      <c r="H930" s="3">
        <v>0</v>
      </c>
      <c r="I930" s="3">
        <v>0</v>
      </c>
      <c r="J930" s="3">
        <v>0</v>
      </c>
      <c r="K930" s="3">
        <v>195.6</v>
      </c>
      <c r="L930" s="3">
        <v>0</v>
      </c>
      <c r="M930" s="3">
        <v>0</v>
      </c>
      <c r="N930" s="3">
        <v>0</v>
      </c>
      <c r="O930" s="3">
        <v>25.428000000000001</v>
      </c>
      <c r="P930" s="3">
        <v>221.02799999999999</v>
      </c>
      <c r="R930">
        <v>3</v>
      </c>
    </row>
    <row r="931" spans="1:18" x14ac:dyDescent="0.25">
      <c r="A931" t="s">
        <v>886</v>
      </c>
      <c r="B931" t="s">
        <v>889</v>
      </c>
      <c r="C931" t="s">
        <v>1</v>
      </c>
      <c r="D931" t="s">
        <v>0</v>
      </c>
      <c r="E931">
        <v>402</v>
      </c>
      <c r="F931" t="s">
        <v>405</v>
      </c>
      <c r="G931" t="s">
        <v>406</v>
      </c>
      <c r="H931" s="3">
        <v>0</v>
      </c>
      <c r="I931" s="3">
        <v>0</v>
      </c>
      <c r="J931" s="3">
        <v>0</v>
      </c>
      <c r="K931" s="3">
        <v>11.33</v>
      </c>
      <c r="L931" s="3">
        <v>0</v>
      </c>
      <c r="M931" s="3">
        <v>0</v>
      </c>
      <c r="N931" s="3">
        <v>0</v>
      </c>
      <c r="O931" s="3">
        <v>1.4729000000000001</v>
      </c>
      <c r="P931" s="3">
        <v>12.802900000000001</v>
      </c>
      <c r="R931">
        <v>3</v>
      </c>
    </row>
    <row r="932" spans="1:18" x14ac:dyDescent="0.25">
      <c r="A932" t="s">
        <v>886</v>
      </c>
      <c r="B932" t="s">
        <v>887</v>
      </c>
      <c r="C932" t="s">
        <v>1</v>
      </c>
      <c r="D932" t="s">
        <v>0</v>
      </c>
      <c r="E932">
        <v>4364</v>
      </c>
      <c r="F932" t="s">
        <v>446</v>
      </c>
      <c r="G932" t="s">
        <v>447</v>
      </c>
      <c r="H932" s="3">
        <v>0</v>
      </c>
      <c r="I932" s="3">
        <v>0</v>
      </c>
      <c r="J932" s="3">
        <v>0</v>
      </c>
      <c r="K932" s="3">
        <v>52.21</v>
      </c>
      <c r="L932" s="3">
        <v>0</v>
      </c>
      <c r="M932" s="3">
        <v>0</v>
      </c>
      <c r="N932" s="3">
        <v>0</v>
      </c>
      <c r="O932" s="3">
        <v>6.7873000000000001</v>
      </c>
      <c r="P932" s="3">
        <v>58.997300000000003</v>
      </c>
      <c r="R932">
        <v>3</v>
      </c>
    </row>
    <row r="933" spans="1:18" x14ac:dyDescent="0.25">
      <c r="A933" t="s">
        <v>886</v>
      </c>
      <c r="B933" t="s">
        <v>887</v>
      </c>
      <c r="C933" t="s">
        <v>1</v>
      </c>
      <c r="D933" t="s">
        <v>0</v>
      </c>
      <c r="E933">
        <v>252</v>
      </c>
      <c r="F933" t="s">
        <v>468</v>
      </c>
      <c r="G933" t="s">
        <v>469</v>
      </c>
      <c r="H933" s="3">
        <v>0</v>
      </c>
      <c r="I933" s="3">
        <v>0</v>
      </c>
      <c r="J933" s="3">
        <v>0</v>
      </c>
      <c r="K933" s="3">
        <v>225</v>
      </c>
      <c r="L933" s="3">
        <v>0</v>
      </c>
      <c r="M933" s="3">
        <v>0</v>
      </c>
      <c r="N933" s="3">
        <v>0</v>
      </c>
      <c r="O933" s="3">
        <v>29.25</v>
      </c>
      <c r="P933" s="3">
        <v>254.25</v>
      </c>
      <c r="R933">
        <v>3</v>
      </c>
    </row>
    <row r="934" spans="1:18" x14ac:dyDescent="0.25">
      <c r="A934" t="s">
        <v>639</v>
      </c>
      <c r="B934" t="s">
        <v>684</v>
      </c>
      <c r="C934" t="s">
        <v>1</v>
      </c>
      <c r="D934" t="s">
        <v>0</v>
      </c>
      <c r="E934">
        <v>10351</v>
      </c>
      <c r="F934" t="s">
        <v>403</v>
      </c>
      <c r="G934" t="s">
        <v>404</v>
      </c>
      <c r="H934" s="3">
        <v>0</v>
      </c>
      <c r="I934" s="3">
        <v>0</v>
      </c>
      <c r="J934" s="3">
        <v>0</v>
      </c>
      <c r="K934" s="3">
        <v>199.45</v>
      </c>
      <c r="L934" s="3">
        <v>0</v>
      </c>
      <c r="M934" s="3">
        <v>0</v>
      </c>
      <c r="N934" s="3">
        <v>0</v>
      </c>
      <c r="O934" s="3">
        <v>25.9285</v>
      </c>
      <c r="P934" s="3">
        <v>225.37849999999997</v>
      </c>
      <c r="R934">
        <v>3</v>
      </c>
    </row>
    <row r="935" spans="1:18" x14ac:dyDescent="0.25">
      <c r="A935" t="s">
        <v>639</v>
      </c>
      <c r="B935" t="s">
        <v>684</v>
      </c>
      <c r="C935" t="s">
        <v>1</v>
      </c>
      <c r="D935" t="s">
        <v>0</v>
      </c>
      <c r="E935">
        <v>2871</v>
      </c>
      <c r="F935" t="s">
        <v>397</v>
      </c>
      <c r="G935" t="s">
        <v>398</v>
      </c>
      <c r="H935" s="3">
        <v>0</v>
      </c>
      <c r="I935" s="3">
        <v>0</v>
      </c>
      <c r="J935" s="3">
        <v>0</v>
      </c>
      <c r="K935" s="3">
        <v>13.36</v>
      </c>
      <c r="L935" s="3">
        <v>0</v>
      </c>
      <c r="M935" s="3">
        <v>0</v>
      </c>
      <c r="N935" s="3">
        <v>0</v>
      </c>
      <c r="O935" s="3">
        <v>1.7367999999999999</v>
      </c>
      <c r="P935" s="3">
        <v>15.0968</v>
      </c>
      <c r="R935">
        <v>3</v>
      </c>
    </row>
    <row r="936" spans="1:18" x14ac:dyDescent="0.25">
      <c r="A936" t="s">
        <v>639</v>
      </c>
      <c r="B936" t="s">
        <v>680</v>
      </c>
      <c r="C936" t="s">
        <v>1</v>
      </c>
      <c r="D936" t="s">
        <v>0</v>
      </c>
      <c r="E936">
        <v>19124</v>
      </c>
      <c r="F936" t="s">
        <v>681</v>
      </c>
      <c r="G936" t="s">
        <v>682</v>
      </c>
      <c r="H936" s="3">
        <v>0</v>
      </c>
      <c r="I936" s="3">
        <v>0</v>
      </c>
      <c r="J936" s="3">
        <v>0</v>
      </c>
      <c r="K936" s="3">
        <v>66</v>
      </c>
      <c r="L936" s="3">
        <v>0</v>
      </c>
      <c r="M936" s="3">
        <v>0</v>
      </c>
      <c r="N936" s="3">
        <v>0</v>
      </c>
      <c r="O936" s="3">
        <v>8.58</v>
      </c>
      <c r="P936" s="3">
        <v>74.58</v>
      </c>
      <c r="R936">
        <v>3</v>
      </c>
    </row>
    <row r="937" spans="1:18" x14ac:dyDescent="0.25">
      <c r="A937" t="s">
        <v>639</v>
      </c>
      <c r="B937" t="s">
        <v>680</v>
      </c>
      <c r="C937" t="s">
        <v>1</v>
      </c>
      <c r="D937" t="s">
        <v>0</v>
      </c>
      <c r="E937">
        <v>6839</v>
      </c>
      <c r="F937" t="s">
        <v>416</v>
      </c>
      <c r="G937" t="s">
        <v>417</v>
      </c>
      <c r="H937" s="3">
        <v>0</v>
      </c>
      <c r="I937" s="3">
        <v>0</v>
      </c>
      <c r="J937" s="3">
        <v>0</v>
      </c>
      <c r="K937" s="3">
        <v>37.39</v>
      </c>
      <c r="L937" s="3">
        <v>0</v>
      </c>
      <c r="M937" s="3">
        <v>0</v>
      </c>
      <c r="N937" s="3">
        <v>0</v>
      </c>
      <c r="O937" s="3">
        <v>4.8607000000000005</v>
      </c>
      <c r="P937" s="3">
        <v>42.250700000000002</v>
      </c>
      <c r="R937">
        <v>3</v>
      </c>
    </row>
    <row r="938" spans="1:18" x14ac:dyDescent="0.25">
      <c r="A938" t="s">
        <v>639</v>
      </c>
      <c r="B938" t="s">
        <v>680</v>
      </c>
      <c r="C938" t="s">
        <v>1</v>
      </c>
      <c r="D938" t="s">
        <v>0</v>
      </c>
      <c r="E938">
        <v>254749</v>
      </c>
      <c r="F938" t="s">
        <v>409</v>
      </c>
      <c r="G938" t="s">
        <v>410</v>
      </c>
      <c r="H938" s="3">
        <v>0</v>
      </c>
      <c r="I938" s="3">
        <v>0</v>
      </c>
      <c r="J938" s="3">
        <v>0</v>
      </c>
      <c r="K938" s="3">
        <v>25</v>
      </c>
      <c r="L938" s="3">
        <v>0</v>
      </c>
      <c r="M938" s="3">
        <v>0</v>
      </c>
      <c r="N938" s="3">
        <v>0</v>
      </c>
      <c r="O938" s="3">
        <v>3.25</v>
      </c>
      <c r="P938" s="3">
        <v>28.25</v>
      </c>
      <c r="R938">
        <v>3</v>
      </c>
    </row>
    <row r="939" spans="1:18" x14ac:dyDescent="0.25">
      <c r="A939" t="s">
        <v>639</v>
      </c>
      <c r="B939" t="s">
        <v>680</v>
      </c>
      <c r="C939" t="s">
        <v>1</v>
      </c>
      <c r="D939" t="s">
        <v>0</v>
      </c>
      <c r="E939">
        <v>1080</v>
      </c>
      <c r="F939" t="s">
        <v>454</v>
      </c>
      <c r="G939" t="s">
        <v>456</v>
      </c>
      <c r="H939" s="3">
        <v>0</v>
      </c>
      <c r="I939" s="3">
        <v>0</v>
      </c>
      <c r="J939" s="3">
        <v>0</v>
      </c>
      <c r="K939" s="3">
        <v>47.44</v>
      </c>
      <c r="L939" s="3">
        <v>0</v>
      </c>
      <c r="M939" s="3">
        <v>0</v>
      </c>
      <c r="N939" s="3">
        <v>0</v>
      </c>
      <c r="O939" s="3">
        <v>6.1672000000000002</v>
      </c>
      <c r="P939" s="3">
        <v>53.607199999999999</v>
      </c>
      <c r="R939">
        <v>3</v>
      </c>
    </row>
    <row r="940" spans="1:18" x14ac:dyDescent="0.25">
      <c r="A940" t="s">
        <v>639</v>
      </c>
      <c r="B940" t="s">
        <v>680</v>
      </c>
      <c r="C940" t="s">
        <v>1</v>
      </c>
      <c r="D940" t="s">
        <v>0</v>
      </c>
      <c r="E940">
        <v>3852</v>
      </c>
      <c r="F940" t="s">
        <v>446</v>
      </c>
      <c r="G940" t="s">
        <v>447</v>
      </c>
      <c r="H940" s="3">
        <v>0</v>
      </c>
      <c r="I940" s="3">
        <v>0</v>
      </c>
      <c r="J940" s="3">
        <v>0</v>
      </c>
      <c r="K940" s="3">
        <v>4.07</v>
      </c>
      <c r="L940" s="3">
        <v>0</v>
      </c>
      <c r="M940" s="3">
        <v>0</v>
      </c>
      <c r="N940" s="3">
        <v>0</v>
      </c>
      <c r="O940" s="3">
        <v>0.52910000000000001</v>
      </c>
      <c r="P940" s="3">
        <v>4.5991</v>
      </c>
      <c r="R940">
        <v>3</v>
      </c>
    </row>
    <row r="941" spans="1:18" x14ac:dyDescent="0.25">
      <c r="A941" t="s">
        <v>639</v>
      </c>
      <c r="B941" t="s">
        <v>679</v>
      </c>
      <c r="C941" t="s">
        <v>1</v>
      </c>
      <c r="D941" t="s">
        <v>0</v>
      </c>
      <c r="E941">
        <v>458665</v>
      </c>
      <c r="F941" t="s">
        <v>414</v>
      </c>
      <c r="G941" t="s">
        <v>415</v>
      </c>
      <c r="H941" s="3">
        <v>0</v>
      </c>
      <c r="I941" s="3">
        <v>0</v>
      </c>
      <c r="J941" s="3">
        <v>0</v>
      </c>
      <c r="K941" s="3">
        <v>39.78</v>
      </c>
      <c r="L941" s="3">
        <v>0</v>
      </c>
      <c r="M941" s="3">
        <v>0</v>
      </c>
      <c r="N941" s="3">
        <v>0</v>
      </c>
      <c r="O941" s="3">
        <v>5.1714000000000002</v>
      </c>
      <c r="P941" s="3">
        <v>44.9514</v>
      </c>
      <c r="R941">
        <v>3</v>
      </c>
    </row>
    <row r="942" spans="1:18" x14ac:dyDescent="0.25">
      <c r="A942" t="s">
        <v>639</v>
      </c>
      <c r="B942" t="s">
        <v>679</v>
      </c>
      <c r="C942" t="s">
        <v>1</v>
      </c>
      <c r="D942" t="s">
        <v>0</v>
      </c>
      <c r="E942">
        <v>1075</v>
      </c>
      <c r="F942" t="s">
        <v>454</v>
      </c>
      <c r="G942" t="s">
        <v>456</v>
      </c>
      <c r="H942" s="3">
        <v>0</v>
      </c>
      <c r="I942" s="3">
        <v>0</v>
      </c>
      <c r="J942" s="3">
        <v>0</v>
      </c>
      <c r="K942" s="3">
        <v>23.72</v>
      </c>
      <c r="L942" s="3">
        <v>0</v>
      </c>
      <c r="M942" s="3">
        <v>0</v>
      </c>
      <c r="N942" s="3">
        <v>0</v>
      </c>
      <c r="O942" s="3">
        <v>3.0836000000000001</v>
      </c>
      <c r="P942" s="3">
        <v>26.803599999999999</v>
      </c>
      <c r="R942">
        <v>3</v>
      </c>
    </row>
    <row r="943" spans="1:18" x14ac:dyDescent="0.25">
      <c r="A943" t="s">
        <v>639</v>
      </c>
      <c r="B943" t="s">
        <v>679</v>
      </c>
      <c r="C943" t="s">
        <v>1</v>
      </c>
      <c r="D943" t="s">
        <v>0</v>
      </c>
      <c r="E943">
        <v>2760</v>
      </c>
      <c r="F943" t="s">
        <v>436</v>
      </c>
      <c r="G943" t="s">
        <v>437</v>
      </c>
      <c r="H943" s="3">
        <v>0</v>
      </c>
      <c r="I943" s="3">
        <v>0</v>
      </c>
      <c r="J943" s="3">
        <v>0</v>
      </c>
      <c r="K943" s="3">
        <v>108.45</v>
      </c>
      <c r="L943" s="3">
        <v>0</v>
      </c>
      <c r="M943" s="3">
        <v>0</v>
      </c>
      <c r="N943" s="3">
        <v>0</v>
      </c>
      <c r="O943" s="3">
        <v>14.098500000000001</v>
      </c>
      <c r="P943" s="3">
        <v>122.5485</v>
      </c>
      <c r="R943">
        <v>3</v>
      </c>
    </row>
    <row r="944" spans="1:18" x14ac:dyDescent="0.25">
      <c r="A944" t="s">
        <v>639</v>
      </c>
      <c r="B944" t="s">
        <v>677</v>
      </c>
      <c r="C944" t="s">
        <v>1</v>
      </c>
      <c r="D944" t="s">
        <v>0</v>
      </c>
      <c r="E944">
        <v>86</v>
      </c>
      <c r="F944" t="s">
        <v>405</v>
      </c>
      <c r="G944" t="s">
        <v>406</v>
      </c>
      <c r="H944" s="3">
        <v>0</v>
      </c>
      <c r="I944" s="3">
        <v>0</v>
      </c>
      <c r="J944" s="3">
        <v>0</v>
      </c>
      <c r="K944" s="3">
        <v>12.74</v>
      </c>
      <c r="L944" s="3">
        <v>0</v>
      </c>
      <c r="M944" s="3">
        <v>0</v>
      </c>
      <c r="N944" s="3">
        <v>0</v>
      </c>
      <c r="O944" s="3">
        <v>1.6562000000000001</v>
      </c>
      <c r="P944" s="3">
        <v>14.3962</v>
      </c>
      <c r="R944">
        <v>3</v>
      </c>
    </row>
    <row r="945" spans="1:18" x14ac:dyDescent="0.25">
      <c r="A945" t="s">
        <v>639</v>
      </c>
      <c r="B945" t="s">
        <v>677</v>
      </c>
      <c r="C945" t="s">
        <v>1</v>
      </c>
      <c r="D945" t="s">
        <v>0</v>
      </c>
      <c r="E945">
        <v>6722</v>
      </c>
      <c r="F945" t="s">
        <v>416</v>
      </c>
      <c r="G945" t="s">
        <v>417</v>
      </c>
      <c r="H945" s="3">
        <v>0</v>
      </c>
      <c r="I945" s="3">
        <v>0</v>
      </c>
      <c r="J945" s="3">
        <v>0</v>
      </c>
      <c r="K945" s="3">
        <v>90.26</v>
      </c>
      <c r="L945" s="3">
        <v>0</v>
      </c>
      <c r="M945" s="3">
        <v>0</v>
      </c>
      <c r="N945" s="3">
        <v>0</v>
      </c>
      <c r="O945" s="3">
        <v>11.7338</v>
      </c>
      <c r="P945" s="3">
        <v>101.99380000000001</v>
      </c>
      <c r="R945">
        <v>3</v>
      </c>
    </row>
    <row r="946" spans="1:18" x14ac:dyDescent="0.25">
      <c r="A946" t="s">
        <v>639</v>
      </c>
      <c r="B946" t="s">
        <v>677</v>
      </c>
      <c r="C946" t="s">
        <v>1</v>
      </c>
      <c r="D946" t="s">
        <v>0</v>
      </c>
      <c r="E946">
        <v>3819</v>
      </c>
      <c r="F946" t="s">
        <v>446</v>
      </c>
      <c r="G946" t="s">
        <v>447</v>
      </c>
      <c r="H946" s="3">
        <v>0</v>
      </c>
      <c r="I946" s="3">
        <v>0</v>
      </c>
      <c r="J946" s="3">
        <v>0</v>
      </c>
      <c r="K946" s="3">
        <v>13.32</v>
      </c>
      <c r="L946" s="3">
        <v>0</v>
      </c>
      <c r="M946" s="3">
        <v>0</v>
      </c>
      <c r="N946" s="3">
        <v>0</v>
      </c>
      <c r="O946" s="3">
        <v>1.7316</v>
      </c>
      <c r="P946" s="3">
        <v>15.051600000000001</v>
      </c>
      <c r="R946">
        <v>3</v>
      </c>
    </row>
    <row r="947" spans="1:18" x14ac:dyDescent="0.25">
      <c r="A947" t="s">
        <v>639</v>
      </c>
      <c r="B947" t="s">
        <v>676</v>
      </c>
      <c r="C947" t="s">
        <v>1</v>
      </c>
      <c r="D947" t="s">
        <v>0</v>
      </c>
      <c r="E947">
        <v>19016</v>
      </c>
      <c r="F947" t="s">
        <v>419</v>
      </c>
      <c r="G947" t="s">
        <v>420</v>
      </c>
      <c r="H947" s="3">
        <v>0</v>
      </c>
      <c r="I947" s="3">
        <v>0</v>
      </c>
      <c r="J947" s="3">
        <v>0</v>
      </c>
      <c r="K947" s="3">
        <v>97.8</v>
      </c>
      <c r="L947" s="3">
        <v>0</v>
      </c>
      <c r="M947" s="3">
        <v>0</v>
      </c>
      <c r="N947" s="3">
        <v>0</v>
      </c>
      <c r="O947" s="3">
        <v>12.714</v>
      </c>
      <c r="P947" s="3">
        <v>110.514</v>
      </c>
      <c r="R947">
        <v>3</v>
      </c>
    </row>
    <row r="948" spans="1:18" x14ac:dyDescent="0.25">
      <c r="A948" t="s">
        <v>639</v>
      </c>
      <c r="B948" t="s">
        <v>676</v>
      </c>
      <c r="C948" t="s">
        <v>1</v>
      </c>
      <c r="D948" t="s">
        <v>0</v>
      </c>
      <c r="E948">
        <v>566927</v>
      </c>
      <c r="F948" t="s">
        <v>409</v>
      </c>
      <c r="G948" t="s">
        <v>410</v>
      </c>
      <c r="H948" s="3">
        <v>0</v>
      </c>
      <c r="I948" s="3">
        <v>0</v>
      </c>
      <c r="J948" s="3">
        <v>0</v>
      </c>
      <c r="K948" s="3">
        <v>44.4</v>
      </c>
      <c r="L948" s="3">
        <v>0</v>
      </c>
      <c r="M948" s="3">
        <v>0</v>
      </c>
      <c r="N948" s="3">
        <v>0</v>
      </c>
      <c r="O948" s="3">
        <v>5.7720000000000002</v>
      </c>
      <c r="P948" s="3">
        <v>50.171999999999997</v>
      </c>
      <c r="R948">
        <v>3</v>
      </c>
    </row>
    <row r="949" spans="1:18" x14ac:dyDescent="0.25">
      <c r="A949" t="s">
        <v>639</v>
      </c>
      <c r="B949" t="s">
        <v>676</v>
      </c>
      <c r="C949" t="s">
        <v>1</v>
      </c>
      <c r="D949" t="s">
        <v>0</v>
      </c>
      <c r="E949">
        <v>6712</v>
      </c>
      <c r="F949" t="s">
        <v>416</v>
      </c>
      <c r="G949" t="s">
        <v>417</v>
      </c>
      <c r="H949" s="3">
        <v>0</v>
      </c>
      <c r="I949" s="3">
        <v>0</v>
      </c>
      <c r="J949" s="3">
        <v>0</v>
      </c>
      <c r="K949" s="3">
        <v>155.57</v>
      </c>
      <c r="L949" s="3">
        <v>0</v>
      </c>
      <c r="M949" s="3">
        <v>0</v>
      </c>
      <c r="N949" s="3">
        <v>0</v>
      </c>
      <c r="O949" s="3">
        <v>20.2241</v>
      </c>
      <c r="P949" s="3">
        <v>175.79409999999999</v>
      </c>
      <c r="R949">
        <v>3</v>
      </c>
    </row>
    <row r="950" spans="1:18" x14ac:dyDescent="0.25">
      <c r="A950" t="s">
        <v>639</v>
      </c>
      <c r="B950" t="s">
        <v>676</v>
      </c>
      <c r="C950" t="s">
        <v>1</v>
      </c>
      <c r="D950" t="s">
        <v>0</v>
      </c>
      <c r="E950">
        <v>40755</v>
      </c>
      <c r="F950" t="s">
        <v>431</v>
      </c>
      <c r="G950" t="s">
        <v>432</v>
      </c>
      <c r="H950" s="3">
        <v>0</v>
      </c>
      <c r="I950" s="3">
        <v>0</v>
      </c>
      <c r="J950" s="3">
        <v>0</v>
      </c>
      <c r="K950" s="3">
        <v>63.96</v>
      </c>
      <c r="L950" s="3">
        <v>0</v>
      </c>
      <c r="M950" s="3">
        <v>0</v>
      </c>
      <c r="N950" s="3">
        <v>0</v>
      </c>
      <c r="O950" s="3">
        <v>8.3148</v>
      </c>
      <c r="P950" s="3">
        <v>72.274799999999999</v>
      </c>
      <c r="R950">
        <v>3</v>
      </c>
    </row>
    <row r="951" spans="1:18" x14ac:dyDescent="0.25">
      <c r="A951" t="s">
        <v>639</v>
      </c>
      <c r="B951" t="s">
        <v>674</v>
      </c>
      <c r="C951" t="s">
        <v>1</v>
      </c>
      <c r="D951" t="s">
        <v>0</v>
      </c>
      <c r="E951">
        <v>61559</v>
      </c>
      <c r="F951" t="s">
        <v>414</v>
      </c>
      <c r="G951" t="s">
        <v>415</v>
      </c>
      <c r="H951" s="3">
        <v>0</v>
      </c>
      <c r="I951" s="3">
        <v>0</v>
      </c>
      <c r="J951" s="3">
        <v>0</v>
      </c>
      <c r="K951" s="3">
        <v>14.47</v>
      </c>
      <c r="L951" s="3">
        <v>0</v>
      </c>
      <c r="M951" s="3">
        <v>0</v>
      </c>
      <c r="N951" s="3">
        <v>0</v>
      </c>
      <c r="O951" s="3">
        <v>1.8811000000000002</v>
      </c>
      <c r="P951" s="3">
        <v>16.351100000000002</v>
      </c>
      <c r="R951">
        <v>3</v>
      </c>
    </row>
    <row r="952" spans="1:18" x14ac:dyDescent="0.25">
      <c r="A952" t="s">
        <v>639</v>
      </c>
      <c r="B952" t="s">
        <v>674</v>
      </c>
      <c r="C952" t="s">
        <v>1</v>
      </c>
      <c r="D952" t="s">
        <v>0</v>
      </c>
      <c r="E952">
        <v>18976</v>
      </c>
      <c r="F952" t="s">
        <v>419</v>
      </c>
      <c r="G952" t="s">
        <v>420</v>
      </c>
      <c r="H952" s="3">
        <v>0</v>
      </c>
      <c r="I952" s="3">
        <v>0</v>
      </c>
      <c r="J952" s="3">
        <v>0</v>
      </c>
      <c r="K952" s="3">
        <v>23.5</v>
      </c>
      <c r="L952" s="3">
        <v>0</v>
      </c>
      <c r="M952" s="3">
        <v>0</v>
      </c>
      <c r="N952" s="3">
        <v>0</v>
      </c>
      <c r="O952" s="3">
        <v>3.0550000000000002</v>
      </c>
      <c r="P952" s="3">
        <v>26.555</v>
      </c>
      <c r="R952">
        <v>3</v>
      </c>
    </row>
    <row r="953" spans="1:18" x14ac:dyDescent="0.25">
      <c r="A953" t="s">
        <v>639</v>
      </c>
      <c r="B953" t="s">
        <v>674</v>
      </c>
      <c r="C953" t="s">
        <v>1</v>
      </c>
      <c r="D953" t="s">
        <v>0</v>
      </c>
      <c r="E953">
        <v>549005</v>
      </c>
      <c r="F953" t="s">
        <v>414</v>
      </c>
      <c r="G953" t="s">
        <v>415</v>
      </c>
      <c r="H953" s="3">
        <v>0</v>
      </c>
      <c r="I953" s="3">
        <v>0</v>
      </c>
      <c r="J953" s="3">
        <v>0</v>
      </c>
      <c r="K953" s="3">
        <v>11.19</v>
      </c>
      <c r="L953" s="3">
        <v>0</v>
      </c>
      <c r="M953" s="3">
        <v>0</v>
      </c>
      <c r="N953" s="3">
        <v>0</v>
      </c>
      <c r="O953" s="3">
        <v>1.4546999999999999</v>
      </c>
      <c r="P953" s="3">
        <v>12.6447</v>
      </c>
      <c r="R953">
        <v>3</v>
      </c>
    </row>
    <row r="954" spans="1:18" x14ac:dyDescent="0.25">
      <c r="A954" t="s">
        <v>639</v>
      </c>
      <c r="B954" t="s">
        <v>674</v>
      </c>
      <c r="C954" t="s">
        <v>1</v>
      </c>
      <c r="D954" t="s">
        <v>0</v>
      </c>
      <c r="E954">
        <v>19781</v>
      </c>
      <c r="F954" t="s">
        <v>653</v>
      </c>
      <c r="G954" t="s">
        <v>654</v>
      </c>
      <c r="H954" s="3">
        <v>0</v>
      </c>
      <c r="I954" s="3">
        <v>0</v>
      </c>
      <c r="J954" s="3">
        <v>0</v>
      </c>
      <c r="K954" s="3">
        <v>33.75</v>
      </c>
      <c r="L954" s="3">
        <v>0</v>
      </c>
      <c r="M954" s="3">
        <v>0</v>
      </c>
      <c r="N954" s="3">
        <v>0</v>
      </c>
      <c r="O954" s="3">
        <v>4.3875000000000002</v>
      </c>
      <c r="P954" s="3">
        <v>38.137500000000003</v>
      </c>
      <c r="R954">
        <v>3</v>
      </c>
    </row>
    <row r="955" spans="1:18" x14ac:dyDescent="0.25">
      <c r="A955" t="s">
        <v>639</v>
      </c>
      <c r="B955" t="s">
        <v>674</v>
      </c>
      <c r="C955" t="s">
        <v>1</v>
      </c>
      <c r="D955" t="s">
        <v>0</v>
      </c>
      <c r="E955">
        <v>2689</v>
      </c>
      <c r="F955" t="s">
        <v>436</v>
      </c>
      <c r="G955" t="s">
        <v>437</v>
      </c>
      <c r="H955" s="3">
        <v>0</v>
      </c>
      <c r="I955" s="3">
        <v>0</v>
      </c>
      <c r="J955" s="3">
        <v>0</v>
      </c>
      <c r="K955" s="3">
        <v>130</v>
      </c>
      <c r="L955" s="3">
        <v>0</v>
      </c>
      <c r="M955" s="3">
        <v>0</v>
      </c>
      <c r="N955" s="3">
        <v>0</v>
      </c>
      <c r="O955" s="3">
        <v>16.900000000000002</v>
      </c>
      <c r="P955" s="3">
        <v>146.9</v>
      </c>
      <c r="R955">
        <v>3</v>
      </c>
    </row>
    <row r="956" spans="1:18" x14ac:dyDescent="0.25">
      <c r="A956" t="s">
        <v>639</v>
      </c>
      <c r="B956" t="s">
        <v>674</v>
      </c>
      <c r="C956" t="s">
        <v>1</v>
      </c>
      <c r="D956" t="s">
        <v>0</v>
      </c>
      <c r="E956">
        <v>2699</v>
      </c>
      <c r="F956" t="s">
        <v>436</v>
      </c>
      <c r="G956" t="s">
        <v>437</v>
      </c>
      <c r="H956" s="3">
        <v>0</v>
      </c>
      <c r="I956" s="3">
        <v>0</v>
      </c>
      <c r="J956" s="3">
        <v>0</v>
      </c>
      <c r="K956" s="3">
        <v>62.95</v>
      </c>
      <c r="L956" s="3">
        <v>0</v>
      </c>
      <c r="M956" s="3">
        <v>0</v>
      </c>
      <c r="N956" s="3">
        <v>0</v>
      </c>
      <c r="O956" s="3">
        <v>8.1835000000000004</v>
      </c>
      <c r="P956" s="3">
        <v>71.133499999999998</v>
      </c>
      <c r="R956">
        <v>3</v>
      </c>
    </row>
    <row r="957" spans="1:18" x14ac:dyDescent="0.25">
      <c r="A957" t="s">
        <v>639</v>
      </c>
      <c r="B957" t="s">
        <v>673</v>
      </c>
      <c r="C957" t="s">
        <v>1</v>
      </c>
      <c r="D957" t="s">
        <v>0</v>
      </c>
      <c r="E957">
        <v>18957</v>
      </c>
      <c r="F957" t="s">
        <v>419</v>
      </c>
      <c r="G957" t="s">
        <v>420</v>
      </c>
      <c r="H957" s="3">
        <v>0</v>
      </c>
      <c r="I957" s="3">
        <v>0</v>
      </c>
      <c r="J957" s="3">
        <v>0</v>
      </c>
      <c r="K957" s="3">
        <v>24.3</v>
      </c>
      <c r="L957" s="3">
        <v>0</v>
      </c>
      <c r="M957" s="3">
        <v>0</v>
      </c>
      <c r="N957" s="3">
        <v>0</v>
      </c>
      <c r="O957" s="3">
        <v>3.1590000000000003</v>
      </c>
      <c r="P957" s="3">
        <v>27.459</v>
      </c>
      <c r="R957">
        <v>3</v>
      </c>
    </row>
    <row r="958" spans="1:18" x14ac:dyDescent="0.25">
      <c r="A958" t="s">
        <v>639</v>
      </c>
      <c r="B958" t="s">
        <v>673</v>
      </c>
      <c r="C958" t="s">
        <v>1</v>
      </c>
      <c r="D958" t="s">
        <v>0</v>
      </c>
      <c r="E958">
        <v>18956</v>
      </c>
      <c r="F958" t="s">
        <v>419</v>
      </c>
      <c r="G958" t="s">
        <v>420</v>
      </c>
      <c r="H958" s="3">
        <v>0</v>
      </c>
      <c r="I958" s="3">
        <v>0</v>
      </c>
      <c r="J958" s="3">
        <v>0</v>
      </c>
      <c r="K958" s="3">
        <v>149.5</v>
      </c>
      <c r="L958" s="3">
        <v>0</v>
      </c>
      <c r="M958" s="3">
        <v>0</v>
      </c>
      <c r="N958" s="3">
        <v>0</v>
      </c>
      <c r="O958" s="3">
        <v>19.435000000000002</v>
      </c>
      <c r="P958" s="3">
        <v>168.935</v>
      </c>
      <c r="R958">
        <v>3</v>
      </c>
    </row>
    <row r="959" spans="1:18" x14ac:dyDescent="0.25">
      <c r="A959" t="s">
        <v>639</v>
      </c>
      <c r="B959" t="s">
        <v>673</v>
      </c>
      <c r="C959" t="s">
        <v>1</v>
      </c>
      <c r="D959" t="s">
        <v>0</v>
      </c>
      <c r="E959">
        <v>243</v>
      </c>
      <c r="F959" t="s">
        <v>468</v>
      </c>
      <c r="G959" t="s">
        <v>469</v>
      </c>
      <c r="H959" s="3">
        <v>0</v>
      </c>
      <c r="I959" s="3">
        <v>0</v>
      </c>
      <c r="J959" s="3">
        <v>0</v>
      </c>
      <c r="K959" s="3">
        <v>225</v>
      </c>
      <c r="L959" s="3">
        <v>0</v>
      </c>
      <c r="M959" s="3">
        <v>0</v>
      </c>
      <c r="N959" s="3">
        <v>0</v>
      </c>
      <c r="O959" s="3">
        <v>29.25</v>
      </c>
      <c r="P959" s="3">
        <v>254.25</v>
      </c>
      <c r="R959">
        <v>3</v>
      </c>
    </row>
    <row r="960" spans="1:18" x14ac:dyDescent="0.25">
      <c r="A960" t="s">
        <v>639</v>
      </c>
      <c r="B960" t="s">
        <v>673</v>
      </c>
      <c r="C960" t="s">
        <v>1</v>
      </c>
      <c r="D960" t="s">
        <v>0</v>
      </c>
      <c r="E960">
        <v>719</v>
      </c>
      <c r="F960" t="s">
        <v>427</v>
      </c>
      <c r="G960" t="s">
        <v>428</v>
      </c>
      <c r="H960" s="3">
        <v>0</v>
      </c>
      <c r="I960" s="3">
        <v>0</v>
      </c>
      <c r="J960" s="3">
        <v>0</v>
      </c>
      <c r="K960" s="3">
        <v>64.400000000000006</v>
      </c>
      <c r="L960" s="3">
        <v>0</v>
      </c>
      <c r="M960" s="3">
        <v>0</v>
      </c>
      <c r="N960" s="3">
        <v>0</v>
      </c>
      <c r="O960" s="3">
        <v>8.3720000000000017</v>
      </c>
      <c r="P960" s="3">
        <v>72.772000000000006</v>
      </c>
      <c r="R960">
        <v>3</v>
      </c>
    </row>
    <row r="961" spans="1:18" x14ac:dyDescent="0.25">
      <c r="A961" t="s">
        <v>639</v>
      </c>
      <c r="B961" t="s">
        <v>673</v>
      </c>
      <c r="C961" t="s">
        <v>1</v>
      </c>
      <c r="D961" t="s">
        <v>0</v>
      </c>
      <c r="E961">
        <v>525</v>
      </c>
      <c r="F961" t="s">
        <v>459</v>
      </c>
      <c r="G961" t="s">
        <v>460</v>
      </c>
      <c r="H961" s="3">
        <v>0</v>
      </c>
      <c r="I961" s="3">
        <v>0</v>
      </c>
      <c r="J961" s="3">
        <v>0</v>
      </c>
      <c r="K961" s="3">
        <v>19.72</v>
      </c>
      <c r="L961" s="3">
        <v>0</v>
      </c>
      <c r="M961" s="3">
        <v>0</v>
      </c>
      <c r="N961" s="3">
        <v>0</v>
      </c>
      <c r="O961" s="3">
        <v>2.5636000000000001</v>
      </c>
      <c r="P961" s="3">
        <v>22.2836</v>
      </c>
      <c r="R961">
        <v>3</v>
      </c>
    </row>
    <row r="962" spans="1:18" x14ac:dyDescent="0.25">
      <c r="A962" t="s">
        <v>639</v>
      </c>
      <c r="B962" t="s">
        <v>672</v>
      </c>
      <c r="C962" t="s">
        <v>1</v>
      </c>
      <c r="D962" t="s">
        <v>0</v>
      </c>
      <c r="E962">
        <v>18914</v>
      </c>
      <c r="F962" t="s">
        <v>419</v>
      </c>
      <c r="G962" t="s">
        <v>420</v>
      </c>
      <c r="H962" s="3">
        <v>0</v>
      </c>
      <c r="I962" s="3">
        <v>0</v>
      </c>
      <c r="J962" s="3">
        <v>0</v>
      </c>
      <c r="K962" s="3">
        <v>13.5</v>
      </c>
      <c r="L962" s="3">
        <v>0</v>
      </c>
      <c r="M962" s="3">
        <v>0</v>
      </c>
      <c r="N962" s="3">
        <v>0</v>
      </c>
      <c r="O962" s="3">
        <v>1.7550000000000001</v>
      </c>
      <c r="P962" s="3">
        <v>15.255000000000001</v>
      </c>
      <c r="R962">
        <v>3</v>
      </c>
    </row>
    <row r="963" spans="1:18" x14ac:dyDescent="0.25">
      <c r="A963" t="s">
        <v>639</v>
      </c>
      <c r="B963" t="s">
        <v>672</v>
      </c>
      <c r="C963" t="s">
        <v>1</v>
      </c>
      <c r="D963" t="s">
        <v>0</v>
      </c>
      <c r="E963">
        <v>2798</v>
      </c>
      <c r="F963" t="s">
        <v>397</v>
      </c>
      <c r="G963" t="s">
        <v>398</v>
      </c>
      <c r="H963" s="3">
        <v>0</v>
      </c>
      <c r="I963" s="3">
        <v>0</v>
      </c>
      <c r="J963" s="3">
        <v>0</v>
      </c>
      <c r="K963" s="3">
        <v>12.39</v>
      </c>
      <c r="L963" s="3">
        <v>0</v>
      </c>
      <c r="M963" s="3">
        <v>0</v>
      </c>
      <c r="N963" s="3">
        <v>0</v>
      </c>
      <c r="O963" s="3">
        <v>1.6107</v>
      </c>
      <c r="P963" s="3">
        <v>14.0007</v>
      </c>
      <c r="R963">
        <v>3</v>
      </c>
    </row>
    <row r="964" spans="1:18" x14ac:dyDescent="0.25">
      <c r="A964" t="s">
        <v>639</v>
      </c>
      <c r="B964" t="s">
        <v>672</v>
      </c>
      <c r="C964" t="s">
        <v>1</v>
      </c>
      <c r="D964" t="s">
        <v>0</v>
      </c>
      <c r="E964">
        <v>1000</v>
      </c>
      <c r="F964" t="s">
        <v>454</v>
      </c>
      <c r="G964" t="s">
        <v>456</v>
      </c>
      <c r="H964" s="3">
        <v>0</v>
      </c>
      <c r="I964" s="3">
        <v>0</v>
      </c>
      <c r="J964" s="3">
        <v>0</v>
      </c>
      <c r="K964" s="3">
        <v>79</v>
      </c>
      <c r="L964" s="3">
        <v>0</v>
      </c>
      <c r="M964" s="3">
        <v>0</v>
      </c>
      <c r="N964" s="3">
        <v>0</v>
      </c>
      <c r="O964" s="3">
        <v>10.27</v>
      </c>
      <c r="P964" s="3">
        <v>89.27</v>
      </c>
      <c r="R964">
        <v>3</v>
      </c>
    </row>
    <row r="965" spans="1:18" x14ac:dyDescent="0.25">
      <c r="A965" t="s">
        <v>639</v>
      </c>
      <c r="B965" t="s">
        <v>671</v>
      </c>
      <c r="C965" t="s">
        <v>1</v>
      </c>
      <c r="D965" t="s">
        <v>0</v>
      </c>
      <c r="E965">
        <v>620321</v>
      </c>
      <c r="F965" t="s">
        <v>414</v>
      </c>
      <c r="G965" t="s">
        <v>415</v>
      </c>
      <c r="H965" s="3">
        <v>0</v>
      </c>
      <c r="I965" s="3">
        <v>0</v>
      </c>
      <c r="J965" s="3">
        <v>0</v>
      </c>
      <c r="K965" s="3">
        <v>48.52</v>
      </c>
      <c r="L965" s="3">
        <v>0</v>
      </c>
      <c r="M965" s="3">
        <v>0</v>
      </c>
      <c r="N965" s="3">
        <v>0</v>
      </c>
      <c r="O965" s="3">
        <v>6.3076000000000008</v>
      </c>
      <c r="P965" s="3">
        <v>54.827600000000004</v>
      </c>
      <c r="R965">
        <v>3</v>
      </c>
    </row>
    <row r="966" spans="1:18" x14ac:dyDescent="0.25">
      <c r="A966" t="s">
        <v>639</v>
      </c>
      <c r="B966" t="s">
        <v>670</v>
      </c>
      <c r="C966" t="s">
        <v>1</v>
      </c>
      <c r="D966" t="s">
        <v>0</v>
      </c>
      <c r="E966">
        <v>2572</v>
      </c>
      <c r="F966" t="s">
        <v>436</v>
      </c>
      <c r="G966" t="s">
        <v>437</v>
      </c>
      <c r="H966" s="3">
        <v>0</v>
      </c>
      <c r="I966" s="3">
        <v>0</v>
      </c>
      <c r="J966" s="3">
        <v>0</v>
      </c>
      <c r="K966" s="3">
        <v>341.4</v>
      </c>
      <c r="L966" s="3">
        <v>0</v>
      </c>
      <c r="M966" s="3">
        <v>0</v>
      </c>
      <c r="N966" s="3">
        <v>0</v>
      </c>
      <c r="O966" s="3">
        <v>44.381999999999998</v>
      </c>
      <c r="P966" s="3">
        <v>385.78199999999998</v>
      </c>
      <c r="R966">
        <v>3</v>
      </c>
    </row>
    <row r="967" spans="1:18" x14ac:dyDescent="0.25">
      <c r="A967" t="s">
        <v>639</v>
      </c>
      <c r="B967" t="s">
        <v>669</v>
      </c>
      <c r="C967" t="s">
        <v>1</v>
      </c>
      <c r="D967" t="s">
        <v>0</v>
      </c>
      <c r="E967">
        <v>3698</v>
      </c>
      <c r="F967" t="s">
        <v>446</v>
      </c>
      <c r="G967" t="s">
        <v>447</v>
      </c>
      <c r="H967" s="3">
        <v>0</v>
      </c>
      <c r="I967" s="3">
        <v>0</v>
      </c>
      <c r="J967" s="3">
        <v>0</v>
      </c>
      <c r="K967" s="3">
        <v>7.08</v>
      </c>
      <c r="L967" s="3">
        <v>0</v>
      </c>
      <c r="M967" s="3">
        <v>0</v>
      </c>
      <c r="N967" s="3">
        <v>0</v>
      </c>
      <c r="O967" s="3">
        <v>0.9204</v>
      </c>
      <c r="P967" s="3">
        <v>8.0004000000000008</v>
      </c>
      <c r="R967">
        <v>3</v>
      </c>
    </row>
    <row r="968" spans="1:18" x14ac:dyDescent="0.25">
      <c r="A968" t="s">
        <v>639</v>
      </c>
      <c r="B968" t="s">
        <v>633</v>
      </c>
      <c r="C968" t="s">
        <v>1</v>
      </c>
      <c r="D968" t="s">
        <v>0</v>
      </c>
      <c r="E968">
        <v>2928743</v>
      </c>
      <c r="F968" t="s">
        <v>442</v>
      </c>
      <c r="G968" t="s">
        <v>443</v>
      </c>
      <c r="H968" s="3">
        <v>0</v>
      </c>
      <c r="I968" s="3">
        <v>0</v>
      </c>
      <c r="J968" s="3">
        <v>0</v>
      </c>
      <c r="K968" s="3">
        <v>91.21</v>
      </c>
      <c r="L968" s="3">
        <v>0</v>
      </c>
      <c r="M968" s="3">
        <v>0</v>
      </c>
      <c r="N968" s="3">
        <v>0</v>
      </c>
      <c r="O968" s="3">
        <v>11.8573</v>
      </c>
      <c r="P968" s="3">
        <v>103.06729999999999</v>
      </c>
      <c r="R968">
        <v>3</v>
      </c>
    </row>
    <row r="969" spans="1:18" x14ac:dyDescent="0.25">
      <c r="A969" t="s">
        <v>639</v>
      </c>
      <c r="B969" t="s">
        <v>633</v>
      </c>
      <c r="C969" t="s">
        <v>1</v>
      </c>
      <c r="D969" t="s">
        <v>0</v>
      </c>
      <c r="E969">
        <v>2928702</v>
      </c>
      <c r="F969" t="s">
        <v>442</v>
      </c>
      <c r="G969" t="s">
        <v>443</v>
      </c>
      <c r="H969" s="3">
        <v>0</v>
      </c>
      <c r="I969" s="3">
        <v>0</v>
      </c>
      <c r="J969" s="3">
        <v>0</v>
      </c>
      <c r="K969" s="3">
        <v>28.56</v>
      </c>
      <c r="L969" s="3">
        <v>0</v>
      </c>
      <c r="M969" s="3">
        <v>0</v>
      </c>
      <c r="N969" s="3">
        <v>0</v>
      </c>
      <c r="O969" s="3">
        <v>3.7128000000000001</v>
      </c>
      <c r="P969" s="3">
        <v>32.272799999999997</v>
      </c>
      <c r="R969">
        <v>3</v>
      </c>
    </row>
    <row r="970" spans="1:18" x14ac:dyDescent="0.25">
      <c r="A970" t="s">
        <v>639</v>
      </c>
      <c r="B970" t="s">
        <v>534</v>
      </c>
      <c r="C970" t="s">
        <v>1</v>
      </c>
      <c r="D970" t="s">
        <v>0</v>
      </c>
      <c r="E970">
        <v>31552830</v>
      </c>
      <c r="F970" t="s">
        <v>442</v>
      </c>
      <c r="G970" t="s">
        <v>443</v>
      </c>
      <c r="H970" s="3">
        <v>0</v>
      </c>
      <c r="I970" s="3">
        <v>0</v>
      </c>
      <c r="J970" s="3">
        <v>0</v>
      </c>
      <c r="K970" s="3">
        <v>40.69</v>
      </c>
      <c r="L970" s="3">
        <v>0</v>
      </c>
      <c r="M970" s="3">
        <v>0</v>
      </c>
      <c r="N970" s="3">
        <v>0</v>
      </c>
      <c r="O970" s="3">
        <v>5.2896999999999998</v>
      </c>
      <c r="P970" s="3">
        <v>45.979699999999994</v>
      </c>
      <c r="R970">
        <v>3</v>
      </c>
    </row>
    <row r="971" spans="1:18" x14ac:dyDescent="0.25">
      <c r="A971" t="s">
        <v>639</v>
      </c>
      <c r="B971" t="s">
        <v>534</v>
      </c>
      <c r="C971" t="s">
        <v>1</v>
      </c>
      <c r="D971" t="s">
        <v>0</v>
      </c>
      <c r="E971">
        <v>31552829</v>
      </c>
      <c r="F971" t="s">
        <v>442</v>
      </c>
      <c r="G971" t="s">
        <v>443</v>
      </c>
      <c r="H971" s="3">
        <v>0</v>
      </c>
      <c r="I971" s="3">
        <v>0</v>
      </c>
      <c r="J971" s="3">
        <v>0</v>
      </c>
      <c r="K971" s="3">
        <v>48.18</v>
      </c>
      <c r="L971" s="3">
        <v>0</v>
      </c>
      <c r="M971" s="3">
        <v>0</v>
      </c>
      <c r="N971" s="3">
        <v>0</v>
      </c>
      <c r="O971" s="3">
        <v>6.2633999999999999</v>
      </c>
      <c r="P971" s="3">
        <v>54.443399999999997</v>
      </c>
      <c r="R971">
        <v>3</v>
      </c>
    </row>
    <row r="972" spans="1:18" x14ac:dyDescent="0.25">
      <c r="A972" t="s">
        <v>639</v>
      </c>
      <c r="B972" t="s">
        <v>666</v>
      </c>
      <c r="C972" t="s">
        <v>1</v>
      </c>
      <c r="D972" t="s">
        <v>0</v>
      </c>
      <c r="E972">
        <v>358922</v>
      </c>
      <c r="F972" t="s">
        <v>414</v>
      </c>
      <c r="G972" t="s">
        <v>415</v>
      </c>
      <c r="H972" s="3">
        <v>0</v>
      </c>
      <c r="I972" s="3">
        <v>0</v>
      </c>
      <c r="J972" s="3">
        <v>0</v>
      </c>
      <c r="K972" s="3">
        <v>96.09</v>
      </c>
      <c r="L972" s="3">
        <v>0</v>
      </c>
      <c r="M972" s="3">
        <v>0</v>
      </c>
      <c r="N972" s="3">
        <v>0</v>
      </c>
      <c r="O972" s="3">
        <v>12.491700000000002</v>
      </c>
      <c r="P972" s="3">
        <v>108.58170000000001</v>
      </c>
      <c r="R972">
        <v>3</v>
      </c>
    </row>
    <row r="973" spans="1:18" x14ac:dyDescent="0.25">
      <c r="A973" t="s">
        <v>639</v>
      </c>
      <c r="B973" t="s">
        <v>666</v>
      </c>
      <c r="C973" t="s">
        <v>1</v>
      </c>
      <c r="D973" t="s">
        <v>0</v>
      </c>
      <c r="E973">
        <v>12471</v>
      </c>
      <c r="F973" t="s">
        <v>667</v>
      </c>
      <c r="G973" t="s">
        <v>668</v>
      </c>
      <c r="H973" s="3">
        <v>0</v>
      </c>
      <c r="I973" s="3">
        <v>0</v>
      </c>
      <c r="J973" s="3">
        <v>0</v>
      </c>
      <c r="K973" s="3">
        <v>8.14</v>
      </c>
      <c r="L973" s="3">
        <v>0</v>
      </c>
      <c r="M973" s="3">
        <v>0</v>
      </c>
      <c r="N973" s="3">
        <v>0</v>
      </c>
      <c r="O973" s="3">
        <v>1.0582</v>
      </c>
      <c r="P973" s="3">
        <v>9.1981999999999999</v>
      </c>
      <c r="R973">
        <v>3</v>
      </c>
    </row>
    <row r="974" spans="1:18" x14ac:dyDescent="0.25">
      <c r="A974" t="s">
        <v>639</v>
      </c>
      <c r="B974" t="s">
        <v>666</v>
      </c>
      <c r="C974" t="s">
        <v>1</v>
      </c>
      <c r="D974" t="s">
        <v>0</v>
      </c>
      <c r="E974">
        <v>2593</v>
      </c>
      <c r="F974" t="s">
        <v>650</v>
      </c>
      <c r="G974" t="s">
        <v>651</v>
      </c>
      <c r="H974" s="3">
        <v>0</v>
      </c>
      <c r="I974" s="3">
        <v>0</v>
      </c>
      <c r="J974" s="3">
        <v>0</v>
      </c>
      <c r="K974" s="3">
        <v>11.24</v>
      </c>
      <c r="L974" s="3">
        <v>0</v>
      </c>
      <c r="M974" s="3">
        <v>0</v>
      </c>
      <c r="N974" s="3">
        <v>0</v>
      </c>
      <c r="O974" s="3">
        <v>1.4612000000000001</v>
      </c>
      <c r="P974" s="3">
        <v>12.7012</v>
      </c>
      <c r="R974">
        <v>3</v>
      </c>
    </row>
    <row r="975" spans="1:18" x14ac:dyDescent="0.25">
      <c r="A975" t="s">
        <v>639</v>
      </c>
      <c r="B975" t="s">
        <v>665</v>
      </c>
      <c r="C975" t="s">
        <v>1</v>
      </c>
      <c r="D975" t="s">
        <v>0</v>
      </c>
      <c r="E975">
        <v>14917</v>
      </c>
      <c r="F975" t="s">
        <v>438</v>
      </c>
      <c r="G975" t="s">
        <v>439</v>
      </c>
      <c r="H975" s="3">
        <v>0</v>
      </c>
      <c r="I975" s="3">
        <v>0</v>
      </c>
      <c r="J975" s="3">
        <v>0</v>
      </c>
      <c r="K975" s="3">
        <v>41.35</v>
      </c>
      <c r="L975" s="3">
        <v>0</v>
      </c>
      <c r="M975" s="3">
        <v>0</v>
      </c>
      <c r="N975" s="3">
        <v>0</v>
      </c>
      <c r="O975" s="3">
        <v>5.3755000000000006</v>
      </c>
      <c r="P975" s="3">
        <v>46.725500000000004</v>
      </c>
      <c r="R975">
        <v>3</v>
      </c>
    </row>
    <row r="976" spans="1:18" x14ac:dyDescent="0.25">
      <c r="A976" t="s">
        <v>639</v>
      </c>
      <c r="B976" t="s">
        <v>665</v>
      </c>
      <c r="C976" t="s">
        <v>1</v>
      </c>
      <c r="D976" t="s">
        <v>0</v>
      </c>
      <c r="E976">
        <v>14911</v>
      </c>
      <c r="F976" t="s">
        <v>438</v>
      </c>
      <c r="G976" t="s">
        <v>439</v>
      </c>
      <c r="H976" s="3">
        <v>0</v>
      </c>
      <c r="I976" s="3">
        <v>0</v>
      </c>
      <c r="J976" s="3">
        <v>0</v>
      </c>
      <c r="K976" s="3">
        <v>84.07</v>
      </c>
      <c r="L976" s="3">
        <v>0</v>
      </c>
      <c r="M976" s="3">
        <v>0</v>
      </c>
      <c r="N976" s="3">
        <v>0</v>
      </c>
      <c r="O976" s="3">
        <v>10.9291</v>
      </c>
      <c r="P976" s="3">
        <v>94.999099999999999</v>
      </c>
      <c r="R976">
        <v>3</v>
      </c>
    </row>
    <row r="977" spans="1:18" x14ac:dyDescent="0.25">
      <c r="A977" t="s">
        <v>639</v>
      </c>
      <c r="B977" t="s">
        <v>665</v>
      </c>
      <c r="C977" t="s">
        <v>1</v>
      </c>
      <c r="D977" t="s">
        <v>0</v>
      </c>
      <c r="E977">
        <v>310</v>
      </c>
      <c r="F977" t="s">
        <v>470</v>
      </c>
      <c r="G977" t="s">
        <v>471</v>
      </c>
      <c r="H977" s="3">
        <v>0</v>
      </c>
      <c r="I977" s="3">
        <v>0</v>
      </c>
      <c r="J977" s="3">
        <v>0</v>
      </c>
      <c r="K977" s="3">
        <v>187</v>
      </c>
      <c r="L977" s="3">
        <v>0</v>
      </c>
      <c r="M977" s="3">
        <v>0</v>
      </c>
      <c r="N977" s="3">
        <v>0</v>
      </c>
      <c r="O977" s="3">
        <v>24.310000000000002</v>
      </c>
      <c r="P977" s="3">
        <v>211.31</v>
      </c>
      <c r="R977">
        <v>3</v>
      </c>
    </row>
    <row r="978" spans="1:18" x14ac:dyDescent="0.25">
      <c r="A978" t="s">
        <v>639</v>
      </c>
      <c r="B978" t="s">
        <v>664</v>
      </c>
      <c r="C978" t="s">
        <v>1</v>
      </c>
      <c r="D978" t="s">
        <v>0</v>
      </c>
      <c r="E978">
        <v>333</v>
      </c>
      <c r="F978" t="s">
        <v>427</v>
      </c>
      <c r="G978" t="s">
        <v>428</v>
      </c>
      <c r="H978" s="3">
        <v>0</v>
      </c>
      <c r="I978" s="3">
        <v>0</v>
      </c>
      <c r="J978" s="3">
        <v>0</v>
      </c>
      <c r="K978" s="3">
        <v>55.82</v>
      </c>
      <c r="L978" s="3">
        <v>0</v>
      </c>
      <c r="M978" s="3">
        <v>0</v>
      </c>
      <c r="N978" s="3">
        <v>0</v>
      </c>
      <c r="O978" s="3">
        <v>7.2566000000000006</v>
      </c>
      <c r="P978" s="3">
        <v>63.076599999999999</v>
      </c>
      <c r="R978">
        <v>3</v>
      </c>
    </row>
    <row r="979" spans="1:18" x14ac:dyDescent="0.25">
      <c r="A979" t="s">
        <v>639</v>
      </c>
      <c r="B979" t="s">
        <v>664</v>
      </c>
      <c r="C979" t="s">
        <v>1</v>
      </c>
      <c r="D979" t="s">
        <v>0</v>
      </c>
      <c r="E979">
        <v>9197</v>
      </c>
      <c r="F979" t="s">
        <v>412</v>
      </c>
      <c r="G979" t="s">
        <v>413</v>
      </c>
      <c r="H979" s="3">
        <v>0</v>
      </c>
      <c r="I979" s="3">
        <v>0</v>
      </c>
      <c r="J979" s="3">
        <v>0</v>
      </c>
      <c r="K979" s="3">
        <v>73.67</v>
      </c>
      <c r="L979" s="3">
        <v>0</v>
      </c>
      <c r="M979" s="3">
        <v>0</v>
      </c>
      <c r="N979" s="3">
        <v>0</v>
      </c>
      <c r="O979" s="3">
        <v>9.5770999999999997</v>
      </c>
      <c r="P979" s="3">
        <v>83.247100000000003</v>
      </c>
      <c r="R979">
        <v>3</v>
      </c>
    </row>
    <row r="980" spans="1:18" x14ac:dyDescent="0.25">
      <c r="A980" t="s">
        <v>639</v>
      </c>
      <c r="B980" t="s">
        <v>664</v>
      </c>
      <c r="C980" t="s">
        <v>1</v>
      </c>
      <c r="D980" t="s">
        <v>0</v>
      </c>
      <c r="E980">
        <v>2490755</v>
      </c>
      <c r="F980" t="s">
        <v>425</v>
      </c>
      <c r="G980" t="s">
        <v>426</v>
      </c>
      <c r="H980" s="3">
        <v>0</v>
      </c>
      <c r="I980" s="3">
        <v>0</v>
      </c>
      <c r="J980" s="3">
        <v>0</v>
      </c>
      <c r="K980" s="3">
        <v>79.2</v>
      </c>
      <c r="L980" s="3">
        <v>0</v>
      </c>
      <c r="M980" s="3">
        <v>0</v>
      </c>
      <c r="N980" s="3">
        <v>0</v>
      </c>
      <c r="O980" s="3">
        <v>10.296000000000001</v>
      </c>
      <c r="P980" s="3">
        <v>89.496000000000009</v>
      </c>
      <c r="R980">
        <v>3</v>
      </c>
    </row>
    <row r="981" spans="1:18" x14ac:dyDescent="0.25">
      <c r="A981" t="s">
        <v>639</v>
      </c>
      <c r="B981" t="s">
        <v>663</v>
      </c>
      <c r="C981" t="s">
        <v>1</v>
      </c>
      <c r="D981" t="s">
        <v>0</v>
      </c>
      <c r="E981">
        <v>362599</v>
      </c>
      <c r="F981" t="s">
        <v>461</v>
      </c>
      <c r="G981" t="s">
        <v>463</v>
      </c>
      <c r="H981" s="3">
        <v>1.38</v>
      </c>
      <c r="I981" s="3">
        <v>0</v>
      </c>
      <c r="J981" s="3">
        <v>0</v>
      </c>
      <c r="K981" s="3">
        <v>16.48</v>
      </c>
      <c r="L981" s="3">
        <v>0</v>
      </c>
      <c r="M981" s="3">
        <v>0</v>
      </c>
      <c r="N981" s="3">
        <v>0</v>
      </c>
      <c r="O981" s="3">
        <v>2.1424000000000003</v>
      </c>
      <c r="P981" s="3">
        <v>20.002400000000002</v>
      </c>
      <c r="R981">
        <v>3</v>
      </c>
    </row>
    <row r="982" spans="1:18" x14ac:dyDescent="0.25">
      <c r="A982" t="s">
        <v>639</v>
      </c>
      <c r="B982" t="s">
        <v>663</v>
      </c>
      <c r="C982" t="s">
        <v>1</v>
      </c>
      <c r="D982" t="s">
        <v>0</v>
      </c>
      <c r="E982">
        <v>27360</v>
      </c>
      <c r="F982" t="s">
        <v>634</v>
      </c>
      <c r="G982" t="s">
        <v>635</v>
      </c>
      <c r="H982" s="3">
        <v>2.08</v>
      </c>
      <c r="I982" s="3">
        <v>0</v>
      </c>
      <c r="J982" s="3">
        <v>0</v>
      </c>
      <c r="K982" s="3">
        <v>24.71</v>
      </c>
      <c r="L982" s="3">
        <v>0</v>
      </c>
      <c r="M982" s="3">
        <v>0</v>
      </c>
      <c r="N982" s="3">
        <v>0</v>
      </c>
      <c r="O982" s="3">
        <v>3.2123000000000004</v>
      </c>
      <c r="P982" s="3">
        <v>30.002299999999998</v>
      </c>
      <c r="R982">
        <v>3</v>
      </c>
    </row>
    <row r="983" spans="1:18" x14ac:dyDescent="0.25">
      <c r="A983" t="s">
        <v>639</v>
      </c>
      <c r="B983" t="s">
        <v>663</v>
      </c>
      <c r="C983" t="s">
        <v>1</v>
      </c>
      <c r="D983" t="s">
        <v>0</v>
      </c>
      <c r="E983">
        <v>18735</v>
      </c>
      <c r="F983" t="s">
        <v>419</v>
      </c>
      <c r="G983" t="s">
        <v>420</v>
      </c>
      <c r="H983" s="3">
        <v>0</v>
      </c>
      <c r="I983" s="3">
        <v>0</v>
      </c>
      <c r="J983" s="3">
        <v>0</v>
      </c>
      <c r="K983" s="3">
        <v>45</v>
      </c>
      <c r="L983" s="3">
        <v>0</v>
      </c>
      <c r="M983" s="3">
        <v>0</v>
      </c>
      <c r="N983" s="3">
        <v>0</v>
      </c>
      <c r="O983" s="3">
        <v>5.8500000000000005</v>
      </c>
      <c r="P983" s="3">
        <v>50.85</v>
      </c>
      <c r="R983">
        <v>3</v>
      </c>
    </row>
    <row r="984" spans="1:18" x14ac:dyDescent="0.25">
      <c r="A984" t="s">
        <v>639</v>
      </c>
      <c r="B984" t="s">
        <v>662</v>
      </c>
      <c r="C984" t="s">
        <v>1</v>
      </c>
      <c r="D984" t="s">
        <v>0</v>
      </c>
      <c r="E984">
        <v>34915</v>
      </c>
      <c r="F984" t="s">
        <v>431</v>
      </c>
      <c r="G984" t="s">
        <v>432</v>
      </c>
      <c r="H984" s="3">
        <v>0</v>
      </c>
      <c r="I984" s="3">
        <v>0</v>
      </c>
      <c r="J984" s="3">
        <v>0</v>
      </c>
      <c r="K984" s="3">
        <v>15.52</v>
      </c>
      <c r="L984" s="3">
        <v>0</v>
      </c>
      <c r="M984" s="3">
        <v>0</v>
      </c>
      <c r="N984" s="3">
        <v>0</v>
      </c>
      <c r="O984" s="3">
        <v>2.0175999999999998</v>
      </c>
      <c r="P984" s="3">
        <v>17.537599999999998</v>
      </c>
      <c r="R984">
        <v>3</v>
      </c>
    </row>
    <row r="985" spans="1:18" x14ac:dyDescent="0.25">
      <c r="A985" t="s">
        <v>639</v>
      </c>
      <c r="B985" t="s">
        <v>662</v>
      </c>
      <c r="C985" t="s">
        <v>1</v>
      </c>
      <c r="D985" t="s">
        <v>0</v>
      </c>
      <c r="E985">
        <v>18707</v>
      </c>
      <c r="F985" t="s">
        <v>419</v>
      </c>
      <c r="G985" t="s">
        <v>420</v>
      </c>
      <c r="H985" s="3">
        <v>0</v>
      </c>
      <c r="I985" s="3">
        <v>0</v>
      </c>
      <c r="J985" s="3">
        <v>0</v>
      </c>
      <c r="K985" s="3">
        <v>100.7</v>
      </c>
      <c r="L985" s="3">
        <v>0</v>
      </c>
      <c r="M985" s="3">
        <v>0</v>
      </c>
      <c r="N985" s="3">
        <v>0</v>
      </c>
      <c r="O985" s="3">
        <v>13.091000000000001</v>
      </c>
      <c r="P985" s="3">
        <v>113.791</v>
      </c>
      <c r="R985">
        <v>3</v>
      </c>
    </row>
    <row r="986" spans="1:18" x14ac:dyDescent="0.25">
      <c r="A986" t="s">
        <v>639</v>
      </c>
      <c r="B986" t="s">
        <v>662</v>
      </c>
      <c r="C986" t="s">
        <v>1</v>
      </c>
      <c r="D986" t="s">
        <v>0</v>
      </c>
      <c r="E986">
        <v>108009</v>
      </c>
      <c r="F986" t="s">
        <v>409</v>
      </c>
      <c r="G986" t="s">
        <v>410</v>
      </c>
      <c r="H986" s="3">
        <v>0</v>
      </c>
      <c r="I986" s="3">
        <v>0</v>
      </c>
      <c r="J986" s="3">
        <v>0</v>
      </c>
      <c r="K986" s="3">
        <v>15</v>
      </c>
      <c r="L986" s="3">
        <v>0</v>
      </c>
      <c r="M986" s="3">
        <v>0</v>
      </c>
      <c r="N986" s="3">
        <v>0</v>
      </c>
      <c r="O986" s="3">
        <v>1.9500000000000002</v>
      </c>
      <c r="P986" s="3">
        <v>16.95</v>
      </c>
      <c r="R986">
        <v>3</v>
      </c>
    </row>
    <row r="987" spans="1:18" x14ac:dyDescent="0.25">
      <c r="A987" t="s">
        <v>639</v>
      </c>
      <c r="B987" t="s">
        <v>662</v>
      </c>
      <c r="C987" t="s">
        <v>1</v>
      </c>
      <c r="D987" t="s">
        <v>0</v>
      </c>
      <c r="E987">
        <v>326817</v>
      </c>
      <c r="F987" t="s">
        <v>414</v>
      </c>
      <c r="G987" t="s">
        <v>415</v>
      </c>
      <c r="H987" s="3">
        <v>0</v>
      </c>
      <c r="I987" s="3">
        <v>0</v>
      </c>
      <c r="J987" s="3">
        <v>0</v>
      </c>
      <c r="K987" s="3">
        <v>141.07</v>
      </c>
      <c r="L987" s="3">
        <v>0</v>
      </c>
      <c r="M987" s="3">
        <v>0</v>
      </c>
      <c r="N987" s="3">
        <v>0</v>
      </c>
      <c r="O987" s="3">
        <v>18.339099999999998</v>
      </c>
      <c r="P987" s="3">
        <v>159.4091</v>
      </c>
      <c r="R987">
        <v>3</v>
      </c>
    </row>
    <row r="988" spans="1:18" x14ac:dyDescent="0.25">
      <c r="A988" t="s">
        <v>639</v>
      </c>
      <c r="B988" t="s">
        <v>662</v>
      </c>
      <c r="C988" t="s">
        <v>1</v>
      </c>
      <c r="D988" t="s">
        <v>0</v>
      </c>
      <c r="E988">
        <v>3462</v>
      </c>
      <c r="F988" t="s">
        <v>405</v>
      </c>
      <c r="G988" t="s">
        <v>406</v>
      </c>
      <c r="H988" s="3">
        <v>0</v>
      </c>
      <c r="I988" s="3">
        <v>0</v>
      </c>
      <c r="J988" s="3">
        <v>0</v>
      </c>
      <c r="K988" s="3">
        <v>9.91</v>
      </c>
      <c r="L988" s="3">
        <v>0</v>
      </c>
      <c r="M988" s="3">
        <v>0</v>
      </c>
      <c r="N988" s="3">
        <v>0</v>
      </c>
      <c r="O988" s="3">
        <v>1.2883</v>
      </c>
      <c r="P988" s="3">
        <v>11.1983</v>
      </c>
      <c r="R988">
        <v>3</v>
      </c>
    </row>
    <row r="989" spans="1:18" x14ac:dyDescent="0.25">
      <c r="A989" t="s">
        <v>639</v>
      </c>
      <c r="B989" t="s">
        <v>662</v>
      </c>
      <c r="C989" t="s">
        <v>1</v>
      </c>
      <c r="D989" t="s">
        <v>0</v>
      </c>
      <c r="E989">
        <v>18716</v>
      </c>
      <c r="F989" t="s">
        <v>419</v>
      </c>
      <c r="G989" t="s">
        <v>420</v>
      </c>
      <c r="H989" s="3">
        <v>0</v>
      </c>
      <c r="I989" s="3">
        <v>0</v>
      </c>
      <c r="J989" s="3">
        <v>0</v>
      </c>
      <c r="K989" s="3">
        <v>68</v>
      </c>
      <c r="L989" s="3">
        <v>0</v>
      </c>
      <c r="M989" s="3">
        <v>0</v>
      </c>
      <c r="N989" s="3">
        <v>0</v>
      </c>
      <c r="O989" s="3">
        <v>8.84</v>
      </c>
      <c r="P989" s="3">
        <v>76.84</v>
      </c>
      <c r="R989">
        <v>3</v>
      </c>
    </row>
    <row r="990" spans="1:18" x14ac:dyDescent="0.25">
      <c r="A990" t="s">
        <v>639</v>
      </c>
      <c r="B990" t="s">
        <v>662</v>
      </c>
      <c r="C990" t="s">
        <v>1</v>
      </c>
      <c r="D990" t="s">
        <v>0</v>
      </c>
      <c r="E990">
        <v>14768</v>
      </c>
      <c r="F990" t="s">
        <v>438</v>
      </c>
      <c r="G990" t="s">
        <v>439</v>
      </c>
      <c r="H990" s="3">
        <v>0</v>
      </c>
      <c r="I990" s="3">
        <v>0</v>
      </c>
      <c r="J990" s="3">
        <v>0</v>
      </c>
      <c r="K990" s="3">
        <v>84.07</v>
      </c>
      <c r="L990" s="3">
        <v>0</v>
      </c>
      <c r="M990" s="3">
        <v>0</v>
      </c>
      <c r="N990" s="3">
        <v>0</v>
      </c>
      <c r="O990" s="3">
        <v>10.9291</v>
      </c>
      <c r="P990" s="3">
        <v>94.999099999999999</v>
      </c>
      <c r="R990">
        <v>3</v>
      </c>
    </row>
    <row r="991" spans="1:18" x14ac:dyDescent="0.25">
      <c r="A991" t="s">
        <v>639</v>
      </c>
      <c r="B991" t="s">
        <v>661</v>
      </c>
      <c r="C991" t="s">
        <v>1</v>
      </c>
      <c r="D991" t="s">
        <v>0</v>
      </c>
      <c r="E991">
        <v>617364</v>
      </c>
      <c r="F991" t="s">
        <v>414</v>
      </c>
      <c r="G991" t="s">
        <v>415</v>
      </c>
      <c r="H991" s="3">
        <v>0</v>
      </c>
      <c r="I991" s="3">
        <v>0</v>
      </c>
      <c r="J991" s="3">
        <v>0</v>
      </c>
      <c r="K991" s="3">
        <v>83.28</v>
      </c>
      <c r="L991" s="3">
        <v>0</v>
      </c>
      <c r="M991" s="3">
        <v>0</v>
      </c>
      <c r="N991" s="3">
        <v>0</v>
      </c>
      <c r="O991" s="3">
        <v>10.826400000000001</v>
      </c>
      <c r="P991" s="3">
        <v>94.106400000000008</v>
      </c>
      <c r="R991">
        <v>3</v>
      </c>
    </row>
    <row r="992" spans="1:18" x14ac:dyDescent="0.25">
      <c r="A992" t="s">
        <v>639</v>
      </c>
      <c r="B992" t="s">
        <v>658</v>
      </c>
      <c r="C992" t="s">
        <v>1</v>
      </c>
      <c r="D992" t="s">
        <v>0</v>
      </c>
      <c r="E992">
        <v>18656</v>
      </c>
      <c r="F992" t="s">
        <v>419</v>
      </c>
      <c r="G992" t="s">
        <v>420</v>
      </c>
      <c r="H992" s="3">
        <v>0</v>
      </c>
      <c r="I992" s="3">
        <v>0</v>
      </c>
      <c r="J992" s="3">
        <v>0</v>
      </c>
      <c r="K992" s="3">
        <v>30</v>
      </c>
      <c r="L992" s="3">
        <v>0</v>
      </c>
      <c r="M992" s="3">
        <v>0</v>
      </c>
      <c r="N992" s="3">
        <v>0</v>
      </c>
      <c r="O992" s="3">
        <v>3.9000000000000004</v>
      </c>
      <c r="P992" s="3">
        <v>33.9</v>
      </c>
      <c r="R992">
        <v>3</v>
      </c>
    </row>
    <row r="993" spans="1:18" x14ac:dyDescent="0.25">
      <c r="A993" t="s">
        <v>639</v>
      </c>
      <c r="B993" t="s">
        <v>658</v>
      </c>
      <c r="C993" t="s">
        <v>1</v>
      </c>
      <c r="D993" t="s">
        <v>0</v>
      </c>
      <c r="E993">
        <v>68703</v>
      </c>
      <c r="F993" t="s">
        <v>659</v>
      </c>
      <c r="G993" t="s">
        <v>660</v>
      </c>
      <c r="H993" s="3">
        <v>0</v>
      </c>
      <c r="I993" s="3">
        <v>0</v>
      </c>
      <c r="J993" s="3">
        <v>0</v>
      </c>
      <c r="K993" s="3">
        <v>15.93</v>
      </c>
      <c r="L993" s="3">
        <v>0</v>
      </c>
      <c r="M993" s="3">
        <v>0</v>
      </c>
      <c r="N993" s="3">
        <v>0</v>
      </c>
      <c r="O993" s="3">
        <v>2.0709</v>
      </c>
      <c r="P993" s="3">
        <v>18.000900000000001</v>
      </c>
      <c r="R993">
        <v>3</v>
      </c>
    </row>
    <row r="994" spans="1:18" x14ac:dyDescent="0.25">
      <c r="A994" t="s">
        <v>639</v>
      </c>
      <c r="B994" t="s">
        <v>658</v>
      </c>
      <c r="C994" t="s">
        <v>1</v>
      </c>
      <c r="D994" t="s">
        <v>0</v>
      </c>
      <c r="E994">
        <v>18641</v>
      </c>
      <c r="F994" t="s">
        <v>419</v>
      </c>
      <c r="G994" t="s">
        <v>420</v>
      </c>
      <c r="H994" s="3">
        <v>0</v>
      </c>
      <c r="I994" s="3">
        <v>0</v>
      </c>
      <c r="J994" s="3">
        <v>0</v>
      </c>
      <c r="K994" s="3">
        <v>41.4</v>
      </c>
      <c r="L994" s="3">
        <v>0</v>
      </c>
      <c r="M994" s="3">
        <v>0</v>
      </c>
      <c r="N994" s="3">
        <v>0</v>
      </c>
      <c r="O994" s="3">
        <v>5.3819999999999997</v>
      </c>
      <c r="P994" s="3">
        <v>46.781999999999996</v>
      </c>
      <c r="R994">
        <v>3</v>
      </c>
    </row>
    <row r="995" spans="1:18" x14ac:dyDescent="0.25">
      <c r="A995" t="s">
        <v>639</v>
      </c>
      <c r="B995" t="s">
        <v>656</v>
      </c>
      <c r="C995" t="s">
        <v>1</v>
      </c>
      <c r="D995" t="s">
        <v>0</v>
      </c>
      <c r="E995">
        <v>2940</v>
      </c>
      <c r="F995" t="s">
        <v>403</v>
      </c>
      <c r="G995" t="s">
        <v>404</v>
      </c>
      <c r="H995" s="3">
        <v>0</v>
      </c>
      <c r="I995" s="3">
        <v>0</v>
      </c>
      <c r="J995" s="3">
        <v>0</v>
      </c>
      <c r="K995" s="3">
        <v>77.8</v>
      </c>
      <c r="L995" s="3">
        <v>0</v>
      </c>
      <c r="M995" s="3">
        <v>0</v>
      </c>
      <c r="N995" s="3">
        <v>0</v>
      </c>
      <c r="O995" s="3">
        <v>10.114000000000001</v>
      </c>
      <c r="P995" s="3">
        <v>87.914000000000001</v>
      </c>
      <c r="R995">
        <v>3</v>
      </c>
    </row>
    <row r="996" spans="1:18" x14ac:dyDescent="0.25">
      <c r="A996" t="s">
        <v>639</v>
      </c>
      <c r="B996" t="s">
        <v>656</v>
      </c>
      <c r="C996" t="s">
        <v>1</v>
      </c>
      <c r="D996" t="s">
        <v>0</v>
      </c>
      <c r="E996">
        <v>6130</v>
      </c>
      <c r="F996" t="s">
        <v>416</v>
      </c>
      <c r="G996" t="s">
        <v>417</v>
      </c>
      <c r="H996" s="3">
        <v>0</v>
      </c>
      <c r="I996" s="3">
        <v>0</v>
      </c>
      <c r="J996" s="3">
        <v>0</v>
      </c>
      <c r="K996" s="3">
        <v>32.47</v>
      </c>
      <c r="L996" s="3">
        <v>0</v>
      </c>
      <c r="M996" s="3">
        <v>0</v>
      </c>
      <c r="N996" s="3">
        <v>0</v>
      </c>
      <c r="O996" s="3">
        <v>4.2210999999999999</v>
      </c>
      <c r="P996" s="3">
        <v>36.691099999999999</v>
      </c>
      <c r="R996">
        <v>3</v>
      </c>
    </row>
    <row r="997" spans="1:18" x14ac:dyDescent="0.25">
      <c r="A997" t="s">
        <v>639</v>
      </c>
      <c r="B997" t="s">
        <v>656</v>
      </c>
      <c r="C997" t="s">
        <v>1</v>
      </c>
      <c r="D997" t="s">
        <v>0</v>
      </c>
      <c r="E997">
        <v>8906</v>
      </c>
      <c r="F997" t="s">
        <v>412</v>
      </c>
      <c r="G997" t="s">
        <v>413</v>
      </c>
      <c r="H997" s="3">
        <v>0</v>
      </c>
      <c r="I997" s="3">
        <v>0</v>
      </c>
      <c r="J997" s="3">
        <v>0</v>
      </c>
      <c r="K997" s="3">
        <v>133.18</v>
      </c>
      <c r="L997" s="3">
        <v>0</v>
      </c>
      <c r="M997" s="3">
        <v>0</v>
      </c>
      <c r="N997" s="3">
        <v>0</v>
      </c>
      <c r="O997" s="3">
        <v>17.313400000000001</v>
      </c>
      <c r="P997" s="3">
        <v>150.49340000000001</v>
      </c>
      <c r="R997">
        <v>3</v>
      </c>
    </row>
    <row r="998" spans="1:18" x14ac:dyDescent="0.25">
      <c r="A998" t="s">
        <v>639</v>
      </c>
      <c r="B998" t="s">
        <v>656</v>
      </c>
      <c r="C998" t="s">
        <v>1</v>
      </c>
      <c r="D998" t="s">
        <v>0</v>
      </c>
      <c r="E998">
        <v>265308</v>
      </c>
      <c r="F998" t="s">
        <v>655</v>
      </c>
      <c r="G998" t="s">
        <v>657</v>
      </c>
      <c r="H998" s="3">
        <v>0</v>
      </c>
      <c r="I998" s="3">
        <v>0</v>
      </c>
      <c r="J998" s="3">
        <v>0</v>
      </c>
      <c r="K998" s="3">
        <v>43.18</v>
      </c>
      <c r="L998" s="3">
        <v>0</v>
      </c>
      <c r="M998" s="3">
        <v>0</v>
      </c>
      <c r="N998" s="3">
        <v>0</v>
      </c>
      <c r="O998" s="3">
        <v>5.6134000000000004</v>
      </c>
      <c r="P998" s="3">
        <v>48.793399999999998</v>
      </c>
      <c r="R998">
        <v>3</v>
      </c>
    </row>
    <row r="999" spans="1:18" x14ac:dyDescent="0.25">
      <c r="A999" t="s">
        <v>639</v>
      </c>
      <c r="B999" t="s">
        <v>652</v>
      </c>
      <c r="C999" t="s">
        <v>1</v>
      </c>
      <c r="D999" t="s">
        <v>0</v>
      </c>
      <c r="E999">
        <v>8863</v>
      </c>
      <c r="F999" t="s">
        <v>412</v>
      </c>
      <c r="G999" t="s">
        <v>413</v>
      </c>
      <c r="H999" s="3">
        <v>0</v>
      </c>
      <c r="I999" s="3">
        <v>0</v>
      </c>
      <c r="J999" s="3">
        <v>0</v>
      </c>
      <c r="K999" s="3">
        <v>20.75</v>
      </c>
      <c r="L999" s="3">
        <v>0</v>
      </c>
      <c r="M999" s="3">
        <v>0</v>
      </c>
      <c r="N999" s="3">
        <v>0</v>
      </c>
      <c r="O999" s="3">
        <v>2.6975000000000002</v>
      </c>
      <c r="P999" s="3">
        <v>23.447500000000002</v>
      </c>
      <c r="R999">
        <v>3</v>
      </c>
    </row>
    <row r="1000" spans="1:18" x14ac:dyDescent="0.25">
      <c r="A1000" t="s">
        <v>639</v>
      </c>
      <c r="B1000" t="s">
        <v>652</v>
      </c>
      <c r="C1000" t="s">
        <v>1</v>
      </c>
      <c r="D1000" t="s">
        <v>0</v>
      </c>
      <c r="E1000">
        <v>18574</v>
      </c>
      <c r="F1000" t="s">
        <v>419</v>
      </c>
      <c r="G1000" t="s">
        <v>420</v>
      </c>
      <c r="H1000" s="3">
        <v>0</v>
      </c>
      <c r="I1000" s="3">
        <v>0</v>
      </c>
      <c r="J1000" s="3">
        <v>0</v>
      </c>
      <c r="K1000" s="3">
        <v>97.55</v>
      </c>
      <c r="L1000" s="3">
        <v>0</v>
      </c>
      <c r="M1000" s="3">
        <v>0</v>
      </c>
      <c r="N1000" s="3">
        <v>0</v>
      </c>
      <c r="O1000" s="3">
        <v>12.6815</v>
      </c>
      <c r="P1000" s="3">
        <v>110.2315</v>
      </c>
      <c r="R1000">
        <v>3</v>
      </c>
    </row>
    <row r="1001" spans="1:18" x14ac:dyDescent="0.25">
      <c r="A1001" t="s">
        <v>639</v>
      </c>
      <c r="B1001" t="s">
        <v>652</v>
      </c>
      <c r="C1001" t="s">
        <v>1</v>
      </c>
      <c r="D1001" t="s">
        <v>0</v>
      </c>
      <c r="E1001">
        <v>19651</v>
      </c>
      <c r="F1001" t="s">
        <v>653</v>
      </c>
      <c r="G1001" t="s">
        <v>654</v>
      </c>
      <c r="H1001" s="3">
        <v>0</v>
      </c>
      <c r="I1001" s="3">
        <v>0</v>
      </c>
      <c r="J1001" s="3">
        <v>0</v>
      </c>
      <c r="K1001" s="3">
        <v>42</v>
      </c>
      <c r="L1001" s="3">
        <v>0</v>
      </c>
      <c r="M1001" s="3">
        <v>0</v>
      </c>
      <c r="N1001" s="3">
        <v>0</v>
      </c>
      <c r="O1001" s="3">
        <v>5.46</v>
      </c>
      <c r="P1001" s="3">
        <v>47.46</v>
      </c>
      <c r="R1001">
        <v>3</v>
      </c>
    </row>
    <row r="1002" spans="1:18" x14ac:dyDescent="0.25">
      <c r="A1002" t="s">
        <v>639</v>
      </c>
      <c r="B1002" t="s">
        <v>652</v>
      </c>
      <c r="C1002" t="s">
        <v>1</v>
      </c>
      <c r="D1002" t="s">
        <v>0</v>
      </c>
      <c r="E1002">
        <v>158779</v>
      </c>
      <c r="F1002" t="s">
        <v>409</v>
      </c>
      <c r="G1002" t="s">
        <v>410</v>
      </c>
      <c r="H1002" s="3">
        <v>0</v>
      </c>
      <c r="I1002" s="3">
        <v>0</v>
      </c>
      <c r="J1002" s="3">
        <v>0</v>
      </c>
      <c r="K1002" s="3">
        <v>9</v>
      </c>
      <c r="L1002" s="3">
        <v>0</v>
      </c>
      <c r="M1002" s="3">
        <v>0</v>
      </c>
      <c r="N1002" s="3">
        <v>0</v>
      </c>
      <c r="O1002" s="3">
        <v>1.17</v>
      </c>
      <c r="P1002" s="3">
        <v>10.17</v>
      </c>
      <c r="R1002">
        <v>3</v>
      </c>
    </row>
    <row r="1003" spans="1:18" x14ac:dyDescent="0.25">
      <c r="A1003" t="s">
        <v>639</v>
      </c>
      <c r="B1003" t="s">
        <v>652</v>
      </c>
      <c r="C1003" t="s">
        <v>1</v>
      </c>
      <c r="D1003" t="s">
        <v>0</v>
      </c>
      <c r="E1003">
        <v>14590</v>
      </c>
      <c r="F1003" t="s">
        <v>438</v>
      </c>
      <c r="G1003" t="s">
        <v>439</v>
      </c>
      <c r="H1003" s="3">
        <v>0</v>
      </c>
      <c r="I1003" s="3">
        <v>0</v>
      </c>
      <c r="J1003" s="3">
        <v>0</v>
      </c>
      <c r="K1003" s="3">
        <v>39.83</v>
      </c>
      <c r="L1003" s="3">
        <v>0</v>
      </c>
      <c r="M1003" s="3">
        <v>0</v>
      </c>
      <c r="N1003" s="3">
        <v>0</v>
      </c>
      <c r="O1003" s="3">
        <v>5.1779000000000002</v>
      </c>
      <c r="P1003" s="3">
        <v>45.007899999999999</v>
      </c>
      <c r="R1003">
        <v>3</v>
      </c>
    </row>
    <row r="1004" spans="1:18" x14ac:dyDescent="0.25">
      <c r="A1004" t="s">
        <v>639</v>
      </c>
      <c r="B1004" t="s">
        <v>652</v>
      </c>
      <c r="C1004" t="s">
        <v>1</v>
      </c>
      <c r="D1004" t="s">
        <v>0</v>
      </c>
      <c r="E1004">
        <v>3534</v>
      </c>
      <c r="F1004" t="s">
        <v>446</v>
      </c>
      <c r="G1004" t="s">
        <v>447</v>
      </c>
      <c r="H1004" s="3">
        <v>0</v>
      </c>
      <c r="I1004" s="3">
        <v>0</v>
      </c>
      <c r="J1004" s="3">
        <v>0</v>
      </c>
      <c r="K1004" s="3">
        <v>11.15</v>
      </c>
      <c r="L1004" s="3">
        <v>0</v>
      </c>
      <c r="M1004" s="3">
        <v>0</v>
      </c>
      <c r="N1004" s="3">
        <v>0</v>
      </c>
      <c r="O1004" s="3">
        <v>1.4495</v>
      </c>
      <c r="P1004" s="3">
        <v>12.599500000000001</v>
      </c>
      <c r="R1004">
        <v>3</v>
      </c>
    </row>
    <row r="1005" spans="1:18" x14ac:dyDescent="0.25">
      <c r="A1005" t="s">
        <v>639</v>
      </c>
      <c r="B1005" t="s">
        <v>652</v>
      </c>
      <c r="C1005" t="s">
        <v>1</v>
      </c>
      <c r="D1005" t="s">
        <v>0</v>
      </c>
      <c r="E1005">
        <v>8826</v>
      </c>
      <c r="F1005" t="s">
        <v>412</v>
      </c>
      <c r="G1005" t="s">
        <v>413</v>
      </c>
      <c r="H1005" s="3">
        <v>0</v>
      </c>
      <c r="I1005" s="3">
        <v>0</v>
      </c>
      <c r="J1005" s="3">
        <v>0</v>
      </c>
      <c r="K1005" s="3">
        <v>16.190000000000001</v>
      </c>
      <c r="L1005" s="3">
        <v>0</v>
      </c>
      <c r="M1005" s="3">
        <v>0</v>
      </c>
      <c r="N1005" s="3">
        <v>0</v>
      </c>
      <c r="O1005" s="3">
        <v>2.1047000000000002</v>
      </c>
      <c r="P1005" s="3">
        <v>18.294700000000002</v>
      </c>
      <c r="R1005">
        <v>3</v>
      </c>
    </row>
    <row r="1006" spans="1:18" x14ac:dyDescent="0.25">
      <c r="A1006" t="s">
        <v>639</v>
      </c>
      <c r="B1006" t="s">
        <v>652</v>
      </c>
      <c r="C1006" t="s">
        <v>1</v>
      </c>
      <c r="D1006" t="s">
        <v>0</v>
      </c>
      <c r="E1006">
        <v>895</v>
      </c>
      <c r="F1006" t="s">
        <v>454</v>
      </c>
      <c r="G1006" t="s">
        <v>456</v>
      </c>
      <c r="H1006" s="3">
        <v>0</v>
      </c>
      <c r="I1006" s="3">
        <v>0</v>
      </c>
      <c r="J1006" s="3">
        <v>0</v>
      </c>
      <c r="K1006" s="3">
        <v>51.97</v>
      </c>
      <c r="L1006" s="3">
        <v>0</v>
      </c>
      <c r="M1006" s="3">
        <v>0</v>
      </c>
      <c r="N1006" s="3">
        <v>0</v>
      </c>
      <c r="O1006" s="3">
        <v>6.7561</v>
      </c>
      <c r="P1006" s="3">
        <v>58.726100000000002</v>
      </c>
      <c r="R1006">
        <v>3</v>
      </c>
    </row>
    <row r="1007" spans="1:18" x14ac:dyDescent="0.25">
      <c r="A1007" t="s">
        <v>639</v>
      </c>
      <c r="B1007" t="s">
        <v>652</v>
      </c>
      <c r="C1007" t="s">
        <v>1</v>
      </c>
      <c r="D1007" t="s">
        <v>0</v>
      </c>
      <c r="E1007">
        <v>206125</v>
      </c>
      <c r="F1007" t="s">
        <v>459</v>
      </c>
      <c r="G1007" t="s">
        <v>460</v>
      </c>
      <c r="H1007" s="3">
        <v>0</v>
      </c>
      <c r="I1007" s="3">
        <v>0</v>
      </c>
      <c r="J1007" s="3">
        <v>0</v>
      </c>
      <c r="K1007" s="3">
        <v>51.33</v>
      </c>
      <c r="L1007" s="3">
        <v>0</v>
      </c>
      <c r="M1007" s="3">
        <v>0</v>
      </c>
      <c r="N1007" s="3">
        <v>0</v>
      </c>
      <c r="O1007" s="3">
        <v>6.6729000000000003</v>
      </c>
      <c r="P1007" s="3">
        <v>58.002899999999997</v>
      </c>
      <c r="R1007">
        <v>3</v>
      </c>
    </row>
    <row r="1008" spans="1:18" x14ac:dyDescent="0.25">
      <c r="A1008" t="s">
        <v>639</v>
      </c>
      <c r="B1008" t="s">
        <v>649</v>
      </c>
      <c r="C1008" t="s">
        <v>1</v>
      </c>
      <c r="D1008" t="s">
        <v>0</v>
      </c>
      <c r="E1008">
        <v>519</v>
      </c>
      <c r="F1008" t="s">
        <v>459</v>
      </c>
      <c r="G1008" t="s">
        <v>460</v>
      </c>
      <c r="H1008" s="3">
        <v>0</v>
      </c>
      <c r="I1008" s="3">
        <v>0</v>
      </c>
      <c r="J1008" s="3">
        <v>0</v>
      </c>
      <c r="K1008" s="3">
        <v>19.78</v>
      </c>
      <c r="L1008" s="3">
        <v>0</v>
      </c>
      <c r="M1008" s="3">
        <v>0</v>
      </c>
      <c r="N1008" s="3">
        <v>0</v>
      </c>
      <c r="O1008" s="3">
        <v>2.5714000000000001</v>
      </c>
      <c r="P1008" s="3">
        <v>22.351400000000002</v>
      </c>
      <c r="R1008">
        <v>3</v>
      </c>
    </row>
    <row r="1009" spans="1:18" x14ac:dyDescent="0.25">
      <c r="A1009" t="s">
        <v>639</v>
      </c>
      <c r="B1009" t="s">
        <v>649</v>
      </c>
      <c r="C1009" t="s">
        <v>1</v>
      </c>
      <c r="D1009" t="s">
        <v>0</v>
      </c>
      <c r="E1009">
        <v>2564</v>
      </c>
      <c r="F1009" t="s">
        <v>650</v>
      </c>
      <c r="G1009" t="s">
        <v>651</v>
      </c>
      <c r="H1009" s="3">
        <v>0</v>
      </c>
      <c r="I1009" s="3">
        <v>0</v>
      </c>
      <c r="J1009" s="3">
        <v>0</v>
      </c>
      <c r="K1009" s="3">
        <v>12.17</v>
      </c>
      <c r="L1009" s="3">
        <v>0</v>
      </c>
      <c r="M1009" s="3">
        <v>0</v>
      </c>
      <c r="N1009" s="3">
        <v>0</v>
      </c>
      <c r="O1009" s="3">
        <v>1.5821000000000001</v>
      </c>
      <c r="P1009" s="3">
        <v>13.7521</v>
      </c>
      <c r="R1009">
        <v>3</v>
      </c>
    </row>
    <row r="1010" spans="1:18" x14ac:dyDescent="0.25">
      <c r="A1010" t="s">
        <v>639</v>
      </c>
      <c r="B1010" t="s">
        <v>649</v>
      </c>
      <c r="C1010" t="s">
        <v>1</v>
      </c>
      <c r="D1010" t="s">
        <v>0</v>
      </c>
      <c r="E1010">
        <v>4224</v>
      </c>
      <c r="F1010" t="s">
        <v>472</v>
      </c>
      <c r="G1010" t="s">
        <v>473</v>
      </c>
      <c r="H1010" s="3">
        <v>0</v>
      </c>
      <c r="I1010" s="3">
        <v>0</v>
      </c>
      <c r="J1010" s="3">
        <v>0</v>
      </c>
      <c r="K1010" s="3">
        <v>152.66</v>
      </c>
      <c r="L1010" s="3">
        <v>0</v>
      </c>
      <c r="M1010" s="3">
        <v>0</v>
      </c>
      <c r="N1010" s="3">
        <v>0</v>
      </c>
      <c r="O1010" s="3">
        <v>19.845800000000001</v>
      </c>
      <c r="P1010" s="3">
        <v>172.50579999999999</v>
      </c>
      <c r="R1010">
        <v>3</v>
      </c>
    </row>
    <row r="1011" spans="1:18" x14ac:dyDescent="0.25">
      <c r="A1011" t="s">
        <v>639</v>
      </c>
      <c r="B1011" t="s">
        <v>649</v>
      </c>
      <c r="C1011" t="s">
        <v>1</v>
      </c>
      <c r="D1011" t="s">
        <v>0</v>
      </c>
      <c r="E1011">
        <v>116063</v>
      </c>
      <c r="F1011" t="s">
        <v>429</v>
      </c>
      <c r="G1011" t="s">
        <v>430</v>
      </c>
      <c r="H1011" s="3">
        <v>0</v>
      </c>
      <c r="I1011" s="3">
        <v>0</v>
      </c>
      <c r="J1011" s="3">
        <v>0</v>
      </c>
      <c r="K1011" s="3">
        <v>17</v>
      </c>
      <c r="L1011" s="3">
        <v>0</v>
      </c>
      <c r="M1011" s="3">
        <v>0</v>
      </c>
      <c r="N1011" s="3">
        <v>0</v>
      </c>
      <c r="O1011" s="3">
        <v>2.21</v>
      </c>
      <c r="P1011" s="3">
        <v>19.21</v>
      </c>
      <c r="R1011">
        <v>3</v>
      </c>
    </row>
    <row r="1012" spans="1:18" x14ac:dyDescent="0.25">
      <c r="A1012" t="s">
        <v>639</v>
      </c>
      <c r="B1012" t="s">
        <v>648</v>
      </c>
      <c r="C1012" t="s">
        <v>1</v>
      </c>
      <c r="D1012" t="s">
        <v>0</v>
      </c>
      <c r="E1012">
        <v>3380</v>
      </c>
      <c r="F1012" t="s">
        <v>412</v>
      </c>
      <c r="G1012" t="s">
        <v>413</v>
      </c>
      <c r="H1012" s="3">
        <v>0</v>
      </c>
      <c r="I1012" s="3">
        <v>0</v>
      </c>
      <c r="J1012" s="3">
        <v>0</v>
      </c>
      <c r="K1012" s="3">
        <v>12.74</v>
      </c>
      <c r="L1012" s="3">
        <v>0</v>
      </c>
      <c r="M1012" s="3">
        <v>0</v>
      </c>
      <c r="N1012" s="3">
        <v>0</v>
      </c>
      <c r="O1012" s="3">
        <v>1.6562000000000001</v>
      </c>
      <c r="P1012" s="3">
        <v>14.3962</v>
      </c>
      <c r="R1012">
        <v>3</v>
      </c>
    </row>
    <row r="1013" spans="1:18" x14ac:dyDescent="0.25">
      <c r="A1013" t="s">
        <v>639</v>
      </c>
      <c r="B1013" t="s">
        <v>648</v>
      </c>
      <c r="C1013" t="s">
        <v>1</v>
      </c>
      <c r="D1013" t="s">
        <v>0</v>
      </c>
      <c r="E1013">
        <v>8742</v>
      </c>
      <c r="F1013" t="s">
        <v>412</v>
      </c>
      <c r="G1013" t="s">
        <v>413</v>
      </c>
      <c r="H1013" s="3">
        <v>0</v>
      </c>
      <c r="I1013" s="3">
        <v>0</v>
      </c>
      <c r="J1013" s="3">
        <v>0</v>
      </c>
      <c r="K1013" s="3">
        <v>165.93</v>
      </c>
      <c r="L1013" s="3">
        <v>0</v>
      </c>
      <c r="M1013" s="3">
        <v>0</v>
      </c>
      <c r="N1013" s="3">
        <v>0</v>
      </c>
      <c r="O1013" s="3">
        <v>21.570900000000002</v>
      </c>
      <c r="P1013" s="3">
        <v>187.5009</v>
      </c>
      <c r="R1013">
        <v>3</v>
      </c>
    </row>
    <row r="1014" spans="1:18" x14ac:dyDescent="0.25">
      <c r="A1014" t="s">
        <v>639</v>
      </c>
      <c r="B1014" t="s">
        <v>647</v>
      </c>
      <c r="C1014" t="s">
        <v>1</v>
      </c>
      <c r="D1014" t="s">
        <v>0</v>
      </c>
      <c r="E1014">
        <v>748</v>
      </c>
      <c r="F1014" t="s">
        <v>421</v>
      </c>
      <c r="G1014" t="s">
        <v>422</v>
      </c>
      <c r="H1014" s="3">
        <v>0</v>
      </c>
      <c r="I1014" s="3">
        <v>0</v>
      </c>
      <c r="J1014" s="3">
        <v>0</v>
      </c>
      <c r="K1014" s="3">
        <v>12.39</v>
      </c>
      <c r="L1014" s="3">
        <v>0</v>
      </c>
      <c r="M1014" s="3">
        <v>0</v>
      </c>
      <c r="N1014" s="3">
        <v>0</v>
      </c>
      <c r="O1014" s="3">
        <v>1.6107</v>
      </c>
      <c r="P1014" s="3">
        <v>14.0007</v>
      </c>
      <c r="R1014">
        <v>3</v>
      </c>
    </row>
    <row r="1015" spans="1:18" x14ac:dyDescent="0.25">
      <c r="A1015" t="s">
        <v>639</v>
      </c>
      <c r="B1015" t="s">
        <v>647</v>
      </c>
      <c r="C1015" t="s">
        <v>1</v>
      </c>
      <c r="D1015" t="s">
        <v>0</v>
      </c>
      <c r="E1015">
        <v>869</v>
      </c>
      <c r="F1015" t="s">
        <v>454</v>
      </c>
      <c r="G1015" t="s">
        <v>456</v>
      </c>
      <c r="H1015" s="3">
        <v>0</v>
      </c>
      <c r="I1015" s="3">
        <v>0</v>
      </c>
      <c r="J1015" s="3">
        <v>0</v>
      </c>
      <c r="K1015" s="3">
        <v>59.99</v>
      </c>
      <c r="L1015" s="3">
        <v>0</v>
      </c>
      <c r="M1015" s="3">
        <v>0</v>
      </c>
      <c r="N1015" s="3">
        <v>0</v>
      </c>
      <c r="O1015" s="3">
        <v>7.7987000000000002</v>
      </c>
      <c r="P1015" s="3">
        <v>67.788700000000006</v>
      </c>
      <c r="R1015">
        <v>3</v>
      </c>
    </row>
    <row r="1016" spans="1:18" x14ac:dyDescent="0.25">
      <c r="A1016" t="s">
        <v>639</v>
      </c>
      <c r="B1016" t="s">
        <v>647</v>
      </c>
      <c r="C1016" t="s">
        <v>1</v>
      </c>
      <c r="D1016" t="s">
        <v>0</v>
      </c>
      <c r="E1016">
        <v>484096</v>
      </c>
      <c r="F1016" t="s">
        <v>414</v>
      </c>
      <c r="G1016" t="s">
        <v>415</v>
      </c>
      <c r="H1016" s="3">
        <v>0</v>
      </c>
      <c r="I1016" s="3">
        <v>0</v>
      </c>
      <c r="J1016" s="3">
        <v>0</v>
      </c>
      <c r="K1016" s="3">
        <v>60.18</v>
      </c>
      <c r="L1016" s="3">
        <v>0</v>
      </c>
      <c r="M1016" s="3">
        <v>0</v>
      </c>
      <c r="N1016" s="3">
        <v>0</v>
      </c>
      <c r="O1016" s="3">
        <v>7.8234000000000004</v>
      </c>
      <c r="P1016" s="3">
        <v>68.003399999999999</v>
      </c>
      <c r="R1016">
        <v>3</v>
      </c>
    </row>
    <row r="1017" spans="1:18" x14ac:dyDescent="0.25">
      <c r="A1017" t="s">
        <v>639</v>
      </c>
      <c r="B1017" t="s">
        <v>646</v>
      </c>
      <c r="C1017" t="s">
        <v>1</v>
      </c>
      <c r="D1017" t="s">
        <v>0</v>
      </c>
      <c r="E1017">
        <v>745</v>
      </c>
      <c r="F1017" t="s">
        <v>421</v>
      </c>
      <c r="G1017" t="s">
        <v>422</v>
      </c>
      <c r="H1017" s="3">
        <v>0</v>
      </c>
      <c r="I1017" s="3">
        <v>0</v>
      </c>
      <c r="J1017" s="3">
        <v>0</v>
      </c>
      <c r="K1017" s="3">
        <v>2.66</v>
      </c>
      <c r="L1017" s="3">
        <v>0</v>
      </c>
      <c r="M1017" s="3">
        <v>0</v>
      </c>
      <c r="N1017" s="3">
        <v>0</v>
      </c>
      <c r="O1017" s="3">
        <v>0.34580000000000005</v>
      </c>
      <c r="P1017" s="3">
        <v>3.0058000000000002</v>
      </c>
      <c r="R1017">
        <v>3</v>
      </c>
    </row>
    <row r="1018" spans="1:18" x14ac:dyDescent="0.25">
      <c r="A1018" t="s">
        <v>639</v>
      </c>
      <c r="B1018" t="s">
        <v>646</v>
      </c>
      <c r="C1018" t="s">
        <v>1</v>
      </c>
      <c r="D1018" t="s">
        <v>0</v>
      </c>
      <c r="E1018">
        <v>746</v>
      </c>
      <c r="F1018" t="s">
        <v>421</v>
      </c>
      <c r="G1018" t="s">
        <v>422</v>
      </c>
      <c r="H1018" s="3">
        <v>0</v>
      </c>
      <c r="I1018" s="3">
        <v>0</v>
      </c>
      <c r="J1018" s="3">
        <v>0</v>
      </c>
      <c r="K1018" s="3">
        <v>2.91</v>
      </c>
      <c r="L1018" s="3">
        <v>0</v>
      </c>
      <c r="M1018" s="3">
        <v>0</v>
      </c>
      <c r="N1018" s="3">
        <v>0</v>
      </c>
      <c r="O1018" s="3">
        <v>0.37830000000000003</v>
      </c>
      <c r="P1018" s="3">
        <v>3.2883</v>
      </c>
      <c r="R1018">
        <v>3</v>
      </c>
    </row>
    <row r="1019" spans="1:18" x14ac:dyDescent="0.25">
      <c r="A1019" t="s">
        <v>484</v>
      </c>
      <c r="B1019" t="s">
        <v>601</v>
      </c>
      <c r="C1019" t="s">
        <v>1</v>
      </c>
      <c r="D1019" t="s">
        <v>0</v>
      </c>
      <c r="E1019">
        <v>37361</v>
      </c>
      <c r="F1019" t="s">
        <v>431</v>
      </c>
      <c r="G1019" t="s">
        <v>432</v>
      </c>
      <c r="H1019" s="3">
        <v>0</v>
      </c>
      <c r="I1019" s="3">
        <v>0</v>
      </c>
      <c r="J1019" s="3">
        <v>0</v>
      </c>
      <c r="K1019" s="3">
        <v>62.24</v>
      </c>
      <c r="L1019" s="3">
        <v>0</v>
      </c>
      <c r="M1019" s="3">
        <v>0</v>
      </c>
      <c r="N1019" s="3">
        <v>0</v>
      </c>
      <c r="O1019" s="3">
        <v>8.0912000000000006</v>
      </c>
      <c r="P1019" s="3">
        <v>70.331199999999995</v>
      </c>
      <c r="R1019">
        <v>3</v>
      </c>
    </row>
    <row r="1020" spans="1:18" x14ac:dyDescent="0.25">
      <c r="A1020" t="s">
        <v>484</v>
      </c>
      <c r="B1020" t="s">
        <v>601</v>
      </c>
      <c r="C1020" t="s">
        <v>1</v>
      </c>
      <c r="D1020" t="s">
        <v>0</v>
      </c>
      <c r="E1020">
        <v>18426</v>
      </c>
      <c r="F1020" t="s">
        <v>419</v>
      </c>
      <c r="G1020" t="s">
        <v>420</v>
      </c>
      <c r="H1020" s="3">
        <v>0</v>
      </c>
      <c r="I1020" s="3">
        <v>0</v>
      </c>
      <c r="J1020" s="3">
        <v>0</v>
      </c>
      <c r="K1020" s="3">
        <v>16.5</v>
      </c>
      <c r="L1020" s="3">
        <v>0</v>
      </c>
      <c r="M1020" s="3">
        <v>0</v>
      </c>
      <c r="N1020" s="3">
        <v>0</v>
      </c>
      <c r="O1020" s="3">
        <v>2.145</v>
      </c>
      <c r="P1020" s="3">
        <v>18.645</v>
      </c>
      <c r="R1020">
        <v>3</v>
      </c>
    </row>
    <row r="1021" spans="1:18" x14ac:dyDescent="0.25">
      <c r="A1021" t="s">
        <v>484</v>
      </c>
      <c r="B1021" t="s">
        <v>601</v>
      </c>
      <c r="C1021" t="s">
        <v>1</v>
      </c>
      <c r="D1021" t="s">
        <v>0</v>
      </c>
      <c r="E1021">
        <v>649101</v>
      </c>
      <c r="F1021" t="s">
        <v>409</v>
      </c>
      <c r="G1021" t="s">
        <v>410</v>
      </c>
      <c r="H1021" s="3">
        <v>0</v>
      </c>
      <c r="I1021" s="3">
        <v>0</v>
      </c>
      <c r="J1021" s="3">
        <v>0</v>
      </c>
      <c r="K1021" s="3">
        <v>43.5</v>
      </c>
      <c r="L1021" s="3">
        <v>0</v>
      </c>
      <c r="M1021" s="3">
        <v>0</v>
      </c>
      <c r="N1021" s="3">
        <v>0</v>
      </c>
      <c r="O1021" s="3">
        <v>5.6550000000000002</v>
      </c>
      <c r="P1021" s="3">
        <v>49.155000000000001</v>
      </c>
      <c r="R1021">
        <v>3</v>
      </c>
    </row>
    <row r="1022" spans="1:18" x14ac:dyDescent="0.25">
      <c r="A1022" t="s">
        <v>484</v>
      </c>
      <c r="B1022" t="s">
        <v>632</v>
      </c>
      <c r="C1022" t="s">
        <v>1</v>
      </c>
      <c r="D1022" t="s">
        <v>0</v>
      </c>
      <c r="E1022">
        <v>234</v>
      </c>
      <c r="F1022" t="s">
        <v>468</v>
      </c>
      <c r="G1022" t="s">
        <v>469</v>
      </c>
      <c r="H1022" s="3">
        <v>0</v>
      </c>
      <c r="I1022" s="3">
        <v>0</v>
      </c>
      <c r="J1022" s="3">
        <v>0</v>
      </c>
      <c r="K1022" s="3">
        <v>225</v>
      </c>
      <c r="L1022" s="3">
        <v>0</v>
      </c>
      <c r="M1022" s="3">
        <v>0</v>
      </c>
      <c r="N1022" s="3">
        <v>0</v>
      </c>
      <c r="O1022" s="3">
        <v>29.25</v>
      </c>
      <c r="P1022" s="3">
        <v>254.25</v>
      </c>
      <c r="R1022">
        <v>3</v>
      </c>
    </row>
    <row r="1023" spans="1:18" x14ac:dyDescent="0.25">
      <c r="A1023" t="s">
        <v>484</v>
      </c>
      <c r="B1023" t="s">
        <v>632</v>
      </c>
      <c r="C1023" t="s">
        <v>1</v>
      </c>
      <c r="D1023" t="s">
        <v>0</v>
      </c>
      <c r="E1023">
        <v>5796</v>
      </c>
      <c r="F1023" t="s">
        <v>416</v>
      </c>
      <c r="G1023" t="s">
        <v>417</v>
      </c>
      <c r="H1023" s="3">
        <v>0</v>
      </c>
      <c r="I1023" s="3">
        <v>0</v>
      </c>
      <c r="J1023" s="3">
        <v>0</v>
      </c>
      <c r="K1023" s="3">
        <v>184.6</v>
      </c>
      <c r="L1023" s="3">
        <v>0</v>
      </c>
      <c r="M1023" s="3">
        <v>0</v>
      </c>
      <c r="N1023" s="3">
        <v>0</v>
      </c>
      <c r="O1023" s="3">
        <v>23.998000000000001</v>
      </c>
      <c r="P1023" s="3">
        <v>208.59799999999998</v>
      </c>
      <c r="R1023">
        <v>3</v>
      </c>
    </row>
    <row r="1024" spans="1:18" x14ac:dyDescent="0.25">
      <c r="A1024" t="s">
        <v>484</v>
      </c>
      <c r="B1024" t="s">
        <v>632</v>
      </c>
      <c r="C1024" t="s">
        <v>1</v>
      </c>
      <c r="D1024" t="s">
        <v>0</v>
      </c>
      <c r="E1024">
        <v>5824</v>
      </c>
      <c r="F1024" t="s">
        <v>416</v>
      </c>
      <c r="G1024" t="s">
        <v>417</v>
      </c>
      <c r="H1024" s="3">
        <v>0</v>
      </c>
      <c r="I1024" s="3">
        <v>0</v>
      </c>
      <c r="J1024" s="3">
        <v>0</v>
      </c>
      <c r="K1024" s="3">
        <v>95.58</v>
      </c>
      <c r="L1024" s="3">
        <v>0</v>
      </c>
      <c r="M1024" s="3">
        <v>0</v>
      </c>
      <c r="N1024" s="3">
        <v>0</v>
      </c>
      <c r="O1024" s="3">
        <v>12.4254</v>
      </c>
      <c r="P1024" s="3">
        <v>108.00539999999999</v>
      </c>
      <c r="R1024">
        <v>3</v>
      </c>
    </row>
    <row r="1025" spans="1:18" x14ac:dyDescent="0.25">
      <c r="A1025" t="s">
        <v>484</v>
      </c>
      <c r="B1025" t="s">
        <v>632</v>
      </c>
      <c r="C1025" t="s">
        <v>1</v>
      </c>
      <c r="D1025" t="s">
        <v>0</v>
      </c>
      <c r="E1025">
        <v>3317</v>
      </c>
      <c r="F1025" t="s">
        <v>405</v>
      </c>
      <c r="G1025" t="s">
        <v>406</v>
      </c>
      <c r="H1025" s="3">
        <v>0</v>
      </c>
      <c r="I1025" s="3">
        <v>0</v>
      </c>
      <c r="J1025" s="3">
        <v>0</v>
      </c>
      <c r="K1025" s="3">
        <v>11.33</v>
      </c>
      <c r="L1025" s="3">
        <v>0</v>
      </c>
      <c r="M1025" s="3">
        <v>0</v>
      </c>
      <c r="N1025" s="3">
        <v>0</v>
      </c>
      <c r="O1025" s="3">
        <v>1.4729000000000001</v>
      </c>
      <c r="P1025" s="3">
        <v>12.802900000000001</v>
      </c>
      <c r="R1025">
        <v>3</v>
      </c>
    </row>
    <row r="1026" spans="1:18" x14ac:dyDescent="0.25">
      <c r="A1026" t="s">
        <v>484</v>
      </c>
      <c r="B1026" t="s">
        <v>632</v>
      </c>
      <c r="C1026" t="s">
        <v>1</v>
      </c>
      <c r="D1026" t="s">
        <v>0</v>
      </c>
      <c r="E1026">
        <v>88</v>
      </c>
      <c r="F1026" t="s">
        <v>470</v>
      </c>
      <c r="G1026" t="s">
        <v>471</v>
      </c>
      <c r="H1026" s="3">
        <v>0</v>
      </c>
      <c r="I1026" s="3">
        <v>0</v>
      </c>
      <c r="J1026" s="3">
        <v>0</v>
      </c>
      <c r="K1026" s="3">
        <v>110</v>
      </c>
      <c r="L1026" s="3">
        <v>0</v>
      </c>
      <c r="M1026" s="3">
        <v>0</v>
      </c>
      <c r="N1026" s="3">
        <v>0</v>
      </c>
      <c r="O1026" s="3">
        <v>14.3</v>
      </c>
      <c r="P1026" s="3">
        <v>124.3</v>
      </c>
      <c r="R1026">
        <v>3</v>
      </c>
    </row>
    <row r="1027" spans="1:18" x14ac:dyDescent="0.25">
      <c r="A1027" t="s">
        <v>484</v>
      </c>
      <c r="B1027" t="s">
        <v>586</v>
      </c>
      <c r="C1027" t="s">
        <v>1</v>
      </c>
      <c r="D1027" t="s">
        <v>0</v>
      </c>
      <c r="E1027">
        <v>8562</v>
      </c>
      <c r="F1027" t="s">
        <v>412</v>
      </c>
      <c r="G1027" t="s">
        <v>413</v>
      </c>
      <c r="H1027" s="3">
        <v>0</v>
      </c>
      <c r="I1027" s="3">
        <v>0</v>
      </c>
      <c r="J1027" s="3">
        <v>0</v>
      </c>
      <c r="K1027" s="3">
        <v>40.14</v>
      </c>
      <c r="L1027" s="3">
        <v>0</v>
      </c>
      <c r="M1027" s="3">
        <v>0</v>
      </c>
      <c r="N1027" s="3">
        <v>0</v>
      </c>
      <c r="O1027" s="3">
        <v>5.2182000000000004</v>
      </c>
      <c r="P1027" s="3">
        <v>45.358200000000004</v>
      </c>
      <c r="R1027">
        <v>3</v>
      </c>
    </row>
    <row r="1028" spans="1:18" x14ac:dyDescent="0.25">
      <c r="A1028" t="s">
        <v>484</v>
      </c>
      <c r="B1028" t="s">
        <v>586</v>
      </c>
      <c r="C1028" t="s">
        <v>1</v>
      </c>
      <c r="D1028" t="s">
        <v>0</v>
      </c>
      <c r="E1028">
        <v>18355</v>
      </c>
      <c r="F1028" t="s">
        <v>419</v>
      </c>
      <c r="G1028" t="s">
        <v>420</v>
      </c>
      <c r="H1028" s="3">
        <v>0</v>
      </c>
      <c r="I1028" s="3">
        <v>0</v>
      </c>
      <c r="J1028" s="3">
        <v>0</v>
      </c>
      <c r="K1028" s="3">
        <v>34.200000000000003</v>
      </c>
      <c r="L1028" s="3">
        <v>0</v>
      </c>
      <c r="M1028" s="3">
        <v>0</v>
      </c>
      <c r="N1028" s="3">
        <v>0</v>
      </c>
      <c r="O1028" s="3">
        <v>4.4460000000000006</v>
      </c>
      <c r="P1028" s="3">
        <v>38.646000000000001</v>
      </c>
      <c r="R1028">
        <v>3</v>
      </c>
    </row>
    <row r="1029" spans="1:18" x14ac:dyDescent="0.25">
      <c r="A1029" t="s">
        <v>484</v>
      </c>
      <c r="B1029" t="s">
        <v>586</v>
      </c>
      <c r="C1029" t="s">
        <v>1</v>
      </c>
      <c r="D1029" t="s">
        <v>0</v>
      </c>
      <c r="E1029">
        <v>157863</v>
      </c>
      <c r="F1029" t="s">
        <v>409</v>
      </c>
      <c r="G1029" t="s">
        <v>410</v>
      </c>
      <c r="H1029" s="3">
        <v>0</v>
      </c>
      <c r="I1029" s="3">
        <v>0</v>
      </c>
      <c r="J1029" s="3">
        <v>0</v>
      </c>
      <c r="K1029" s="3">
        <v>21.4</v>
      </c>
      <c r="L1029" s="3">
        <v>0</v>
      </c>
      <c r="M1029" s="3">
        <v>0</v>
      </c>
      <c r="N1029" s="3">
        <v>0</v>
      </c>
      <c r="O1029" s="3">
        <v>2.782</v>
      </c>
      <c r="P1029" s="3">
        <v>24.181999999999999</v>
      </c>
      <c r="R1029">
        <v>3</v>
      </c>
    </row>
    <row r="1030" spans="1:18" x14ac:dyDescent="0.25">
      <c r="A1030" t="s">
        <v>484</v>
      </c>
      <c r="B1030" t="s">
        <v>631</v>
      </c>
      <c r="C1030" t="s">
        <v>1</v>
      </c>
      <c r="D1030" t="s">
        <v>0</v>
      </c>
      <c r="E1030">
        <v>7941</v>
      </c>
      <c r="F1030" t="s">
        <v>401</v>
      </c>
      <c r="G1030" t="s">
        <v>402</v>
      </c>
      <c r="H1030" s="3">
        <v>0</v>
      </c>
      <c r="I1030" s="3">
        <v>0</v>
      </c>
      <c r="J1030" s="3">
        <v>0</v>
      </c>
      <c r="K1030" s="3">
        <v>24.53</v>
      </c>
      <c r="L1030" s="3">
        <v>0</v>
      </c>
      <c r="M1030" s="3">
        <v>0</v>
      </c>
      <c r="N1030" s="3">
        <v>0</v>
      </c>
      <c r="O1030" s="3">
        <v>3.1889000000000003</v>
      </c>
      <c r="P1030" s="3">
        <v>27.718900000000001</v>
      </c>
      <c r="R1030">
        <v>3</v>
      </c>
    </row>
    <row r="1031" spans="1:18" x14ac:dyDescent="0.25">
      <c r="A1031" t="s">
        <v>484</v>
      </c>
      <c r="B1031" t="s">
        <v>631</v>
      </c>
      <c r="C1031" t="s">
        <v>1</v>
      </c>
      <c r="D1031" t="s">
        <v>0</v>
      </c>
      <c r="E1031">
        <v>26793</v>
      </c>
      <c r="F1031" t="s">
        <v>427</v>
      </c>
      <c r="G1031" t="s">
        <v>428</v>
      </c>
      <c r="H1031" s="3">
        <v>0</v>
      </c>
      <c r="I1031" s="3">
        <v>0</v>
      </c>
      <c r="J1031" s="3">
        <v>0</v>
      </c>
      <c r="K1031" s="3">
        <v>76.02</v>
      </c>
      <c r="L1031" s="3">
        <v>0</v>
      </c>
      <c r="M1031" s="3">
        <v>0</v>
      </c>
      <c r="N1031" s="3">
        <v>0</v>
      </c>
      <c r="O1031" s="3">
        <v>9.8826000000000001</v>
      </c>
      <c r="P1031" s="3">
        <v>85.902599999999993</v>
      </c>
      <c r="R1031">
        <v>3</v>
      </c>
    </row>
    <row r="1032" spans="1:18" x14ac:dyDescent="0.25">
      <c r="A1032" t="s">
        <v>484</v>
      </c>
      <c r="B1032" t="s">
        <v>631</v>
      </c>
      <c r="C1032" t="s">
        <v>1</v>
      </c>
      <c r="D1032" t="s">
        <v>0</v>
      </c>
      <c r="E1032">
        <v>1616849</v>
      </c>
      <c r="F1032" t="s">
        <v>394</v>
      </c>
      <c r="G1032" t="s">
        <v>396</v>
      </c>
      <c r="H1032" s="3">
        <v>0</v>
      </c>
      <c r="I1032" s="3">
        <v>0</v>
      </c>
      <c r="J1032" s="3">
        <v>0</v>
      </c>
      <c r="K1032" s="3">
        <v>20.52</v>
      </c>
      <c r="L1032" s="3">
        <v>0</v>
      </c>
      <c r="M1032" s="3">
        <v>0</v>
      </c>
      <c r="N1032" s="3">
        <v>0</v>
      </c>
      <c r="O1032" s="3">
        <v>2.6676000000000002</v>
      </c>
      <c r="P1032" s="3">
        <v>23.1876</v>
      </c>
      <c r="R1032">
        <v>3</v>
      </c>
    </row>
    <row r="1033" spans="1:18" x14ac:dyDescent="0.25">
      <c r="A1033" t="s">
        <v>484</v>
      </c>
      <c r="B1033" t="s">
        <v>572</v>
      </c>
      <c r="C1033" t="s">
        <v>1</v>
      </c>
      <c r="D1033" t="s">
        <v>0</v>
      </c>
      <c r="E1033">
        <v>26016</v>
      </c>
      <c r="F1033" t="s">
        <v>634</v>
      </c>
      <c r="G1033" t="s">
        <v>635</v>
      </c>
      <c r="H1033" s="3">
        <v>2.76</v>
      </c>
      <c r="I1033" s="3">
        <v>0</v>
      </c>
      <c r="J1033" s="3">
        <v>0</v>
      </c>
      <c r="K1033" s="3">
        <v>32.94</v>
      </c>
      <c r="L1033" s="3">
        <v>0</v>
      </c>
      <c r="M1033" s="3">
        <v>0</v>
      </c>
      <c r="N1033" s="3">
        <v>0</v>
      </c>
      <c r="O1033" s="3">
        <v>4.2821999999999996</v>
      </c>
      <c r="P1033" s="3">
        <v>39.982199999999992</v>
      </c>
      <c r="R1033">
        <v>3</v>
      </c>
    </row>
    <row r="1034" spans="1:18" x14ac:dyDescent="0.25">
      <c r="A1034" t="s">
        <v>484</v>
      </c>
      <c r="B1034" t="s">
        <v>630</v>
      </c>
      <c r="C1034" t="s">
        <v>1</v>
      </c>
      <c r="D1034" t="s">
        <v>0</v>
      </c>
      <c r="E1034">
        <v>18281</v>
      </c>
      <c r="F1034" t="s">
        <v>419</v>
      </c>
      <c r="G1034" t="s">
        <v>420</v>
      </c>
      <c r="H1034" s="3">
        <v>0</v>
      </c>
      <c r="I1034" s="3">
        <v>0</v>
      </c>
      <c r="J1034" s="3">
        <v>0</v>
      </c>
      <c r="K1034" s="3">
        <v>210.4</v>
      </c>
      <c r="L1034" s="3">
        <v>0</v>
      </c>
      <c r="M1034" s="3">
        <v>0</v>
      </c>
      <c r="N1034" s="3">
        <v>0</v>
      </c>
      <c r="O1034" s="3">
        <v>27.352</v>
      </c>
      <c r="P1034" s="3">
        <v>237.75200000000001</v>
      </c>
      <c r="R1034">
        <v>3</v>
      </c>
    </row>
    <row r="1035" spans="1:18" x14ac:dyDescent="0.25">
      <c r="A1035" t="s">
        <v>484</v>
      </c>
      <c r="B1035" t="s">
        <v>559</v>
      </c>
      <c r="C1035" t="s">
        <v>1</v>
      </c>
      <c r="D1035" t="s">
        <v>0</v>
      </c>
      <c r="E1035">
        <v>3238</v>
      </c>
      <c r="F1035" t="s">
        <v>405</v>
      </c>
      <c r="G1035" t="s">
        <v>406</v>
      </c>
      <c r="H1035" s="3">
        <v>0</v>
      </c>
      <c r="I1035" s="3">
        <v>0</v>
      </c>
      <c r="J1035" s="3">
        <v>0</v>
      </c>
      <c r="K1035" s="3">
        <v>14.16</v>
      </c>
      <c r="L1035" s="3">
        <v>0</v>
      </c>
      <c r="M1035" s="3">
        <v>0</v>
      </c>
      <c r="N1035" s="3">
        <v>0</v>
      </c>
      <c r="O1035" s="3">
        <v>1.8408</v>
      </c>
      <c r="P1035" s="3">
        <v>16.000800000000002</v>
      </c>
      <c r="R1035">
        <v>3</v>
      </c>
    </row>
    <row r="1036" spans="1:18" x14ac:dyDescent="0.25">
      <c r="A1036" t="s">
        <v>484</v>
      </c>
      <c r="B1036" t="s">
        <v>559</v>
      </c>
      <c r="C1036" t="s">
        <v>1</v>
      </c>
      <c r="D1036" t="s">
        <v>0</v>
      </c>
      <c r="E1036">
        <v>4166</v>
      </c>
      <c r="F1036" t="s">
        <v>472</v>
      </c>
      <c r="G1036" t="s">
        <v>473</v>
      </c>
      <c r="H1036" s="3">
        <v>0</v>
      </c>
      <c r="I1036" s="3">
        <v>0</v>
      </c>
      <c r="J1036" s="3">
        <v>0</v>
      </c>
      <c r="K1036" s="3">
        <v>28.32</v>
      </c>
      <c r="L1036" s="3">
        <v>0</v>
      </c>
      <c r="M1036" s="3">
        <v>0</v>
      </c>
      <c r="N1036" s="3">
        <v>0</v>
      </c>
      <c r="O1036" s="3">
        <v>3.6816</v>
      </c>
      <c r="P1036" s="3">
        <v>32.001600000000003</v>
      </c>
      <c r="R1036">
        <v>3</v>
      </c>
    </row>
    <row r="1037" spans="1:18" x14ac:dyDescent="0.25">
      <c r="A1037" t="s">
        <v>484</v>
      </c>
      <c r="B1037" t="s">
        <v>559</v>
      </c>
      <c r="C1037" t="s">
        <v>1</v>
      </c>
      <c r="D1037" t="s">
        <v>0</v>
      </c>
      <c r="E1037">
        <v>4192075</v>
      </c>
      <c r="F1037" t="s">
        <v>637</v>
      </c>
      <c r="G1037" t="s">
        <v>638</v>
      </c>
      <c r="H1037" s="3">
        <v>0</v>
      </c>
      <c r="I1037" s="3">
        <v>0</v>
      </c>
      <c r="J1037" s="3">
        <v>0</v>
      </c>
      <c r="K1037" s="3">
        <v>47.92</v>
      </c>
      <c r="L1037" s="3">
        <v>0</v>
      </c>
      <c r="M1037" s="3">
        <v>0</v>
      </c>
      <c r="N1037" s="3">
        <v>0</v>
      </c>
      <c r="O1037" s="3">
        <v>6.2296000000000005</v>
      </c>
      <c r="P1037" s="3">
        <v>54.1496</v>
      </c>
      <c r="R1037">
        <v>3</v>
      </c>
    </row>
    <row r="1038" spans="1:18" x14ac:dyDescent="0.25">
      <c r="A1038" t="s">
        <v>484</v>
      </c>
      <c r="B1038" t="s">
        <v>628</v>
      </c>
      <c r="C1038" t="s">
        <v>1</v>
      </c>
      <c r="D1038" t="s">
        <v>0</v>
      </c>
      <c r="E1038">
        <v>648289</v>
      </c>
      <c r="F1038" t="s">
        <v>409</v>
      </c>
      <c r="G1038" t="s">
        <v>410</v>
      </c>
      <c r="H1038" s="3">
        <v>0</v>
      </c>
      <c r="I1038" s="3">
        <v>0</v>
      </c>
      <c r="J1038" s="3">
        <v>0</v>
      </c>
      <c r="K1038" s="3">
        <v>23.65</v>
      </c>
      <c r="L1038" s="3">
        <v>0</v>
      </c>
      <c r="M1038" s="3">
        <v>0</v>
      </c>
      <c r="N1038" s="3">
        <v>0</v>
      </c>
      <c r="O1038" s="3">
        <v>3.0745</v>
      </c>
      <c r="P1038" s="3">
        <v>26.724499999999999</v>
      </c>
      <c r="R1038">
        <v>3</v>
      </c>
    </row>
    <row r="1039" spans="1:18" x14ac:dyDescent="0.25">
      <c r="A1039" t="s">
        <v>484</v>
      </c>
      <c r="B1039" t="s">
        <v>628</v>
      </c>
      <c r="C1039" t="s">
        <v>1</v>
      </c>
      <c r="D1039" t="s">
        <v>0</v>
      </c>
      <c r="E1039">
        <v>7802</v>
      </c>
      <c r="F1039" t="s">
        <v>401</v>
      </c>
      <c r="G1039" t="s">
        <v>402</v>
      </c>
      <c r="H1039" s="3">
        <v>2.3600000000000003</v>
      </c>
      <c r="I1039" s="3">
        <v>0</v>
      </c>
      <c r="J1039" s="3">
        <v>0</v>
      </c>
      <c r="K1039" s="3">
        <v>24.46</v>
      </c>
      <c r="L1039" s="3">
        <v>0</v>
      </c>
      <c r="M1039" s="3">
        <v>0</v>
      </c>
      <c r="N1039" s="3">
        <v>0</v>
      </c>
      <c r="O1039" s="3">
        <v>3.1798000000000002</v>
      </c>
      <c r="P1039" s="3">
        <v>29.9998</v>
      </c>
      <c r="R1039">
        <v>3</v>
      </c>
    </row>
    <row r="1040" spans="1:18" x14ac:dyDescent="0.25">
      <c r="A1040" t="s">
        <v>484</v>
      </c>
      <c r="B1040" t="s">
        <v>628</v>
      </c>
      <c r="C1040" t="s">
        <v>1</v>
      </c>
      <c r="D1040" t="s">
        <v>0</v>
      </c>
      <c r="E1040">
        <v>107443</v>
      </c>
      <c r="F1040" t="s">
        <v>429</v>
      </c>
      <c r="G1040" t="s">
        <v>430</v>
      </c>
      <c r="H1040" s="3">
        <v>0</v>
      </c>
      <c r="I1040" s="3">
        <v>0</v>
      </c>
      <c r="J1040" s="3">
        <v>0</v>
      </c>
      <c r="K1040" s="3">
        <v>53.11</v>
      </c>
      <c r="L1040" s="3">
        <v>0</v>
      </c>
      <c r="M1040" s="3">
        <v>0</v>
      </c>
      <c r="N1040" s="3">
        <v>0</v>
      </c>
      <c r="O1040" s="3">
        <v>6.9043000000000001</v>
      </c>
      <c r="P1040" s="3">
        <v>60.014299999999999</v>
      </c>
      <c r="R1040">
        <v>3</v>
      </c>
    </row>
    <row r="1041" spans="1:18" x14ac:dyDescent="0.25">
      <c r="A1041" t="s">
        <v>484</v>
      </c>
      <c r="B1041" t="s">
        <v>628</v>
      </c>
      <c r="C1041" t="s">
        <v>1</v>
      </c>
      <c r="D1041" t="s">
        <v>0</v>
      </c>
      <c r="E1041">
        <v>8193</v>
      </c>
      <c r="F1041" t="s">
        <v>412</v>
      </c>
      <c r="G1041" t="s">
        <v>413</v>
      </c>
      <c r="H1041" s="3">
        <v>0</v>
      </c>
      <c r="I1041" s="3">
        <v>0</v>
      </c>
      <c r="J1041" s="3">
        <v>0</v>
      </c>
      <c r="K1041" s="3">
        <v>117.26</v>
      </c>
      <c r="L1041" s="3">
        <v>0</v>
      </c>
      <c r="M1041" s="3">
        <v>0</v>
      </c>
      <c r="N1041" s="3">
        <v>0</v>
      </c>
      <c r="O1041" s="3">
        <v>15.243800000000002</v>
      </c>
      <c r="P1041" s="3">
        <v>132.50380000000001</v>
      </c>
      <c r="R1041">
        <v>3</v>
      </c>
    </row>
    <row r="1042" spans="1:18" x14ac:dyDescent="0.25">
      <c r="A1042" t="s">
        <v>484</v>
      </c>
      <c r="B1042" t="s">
        <v>636</v>
      </c>
      <c r="C1042" t="s">
        <v>1</v>
      </c>
      <c r="D1042" t="s">
        <v>0</v>
      </c>
      <c r="E1042">
        <v>9383</v>
      </c>
      <c r="F1042" t="s">
        <v>403</v>
      </c>
      <c r="G1042" t="s">
        <v>404</v>
      </c>
      <c r="H1042" s="3">
        <v>0</v>
      </c>
      <c r="I1042" s="3">
        <v>0</v>
      </c>
      <c r="J1042" s="3">
        <v>0</v>
      </c>
      <c r="K1042" s="3">
        <v>83.8</v>
      </c>
      <c r="L1042" s="3">
        <v>0</v>
      </c>
      <c r="M1042" s="3">
        <v>0</v>
      </c>
      <c r="N1042" s="3">
        <v>0</v>
      </c>
      <c r="O1042" s="3">
        <v>10.894</v>
      </c>
      <c r="P1042" s="3">
        <v>94.694000000000003</v>
      </c>
      <c r="R1042">
        <v>3</v>
      </c>
    </row>
    <row r="1043" spans="1:18" x14ac:dyDescent="0.25">
      <c r="A1043" t="s">
        <v>484</v>
      </c>
      <c r="B1043" t="s">
        <v>636</v>
      </c>
      <c r="C1043" t="s">
        <v>1</v>
      </c>
      <c r="D1043" t="s">
        <v>0</v>
      </c>
      <c r="E1043">
        <v>177869</v>
      </c>
      <c r="F1043" t="s">
        <v>399</v>
      </c>
      <c r="G1043" t="s">
        <v>400</v>
      </c>
      <c r="H1043" s="3">
        <v>0</v>
      </c>
      <c r="I1043" s="3">
        <v>0</v>
      </c>
      <c r="J1043" s="3">
        <v>0</v>
      </c>
      <c r="K1043" s="3">
        <v>49.7</v>
      </c>
      <c r="L1043" s="3">
        <v>0</v>
      </c>
      <c r="M1043" s="3">
        <v>0</v>
      </c>
      <c r="N1043" s="3">
        <v>0</v>
      </c>
      <c r="O1043" s="3">
        <v>6.4610000000000003</v>
      </c>
      <c r="P1043" s="3">
        <v>56.161000000000001</v>
      </c>
      <c r="R1043">
        <v>3</v>
      </c>
    </row>
    <row r="1044" spans="1:18" x14ac:dyDescent="0.25">
      <c r="A1044" t="s">
        <v>484</v>
      </c>
      <c r="B1044" t="s">
        <v>636</v>
      </c>
      <c r="C1044" t="s">
        <v>1</v>
      </c>
      <c r="D1044" t="s">
        <v>0</v>
      </c>
      <c r="E1044">
        <v>3109</v>
      </c>
      <c r="F1044" t="s">
        <v>446</v>
      </c>
      <c r="G1044" t="s">
        <v>447</v>
      </c>
      <c r="H1044" s="3">
        <v>0</v>
      </c>
      <c r="I1044" s="3">
        <v>0</v>
      </c>
      <c r="J1044" s="3">
        <v>0</v>
      </c>
      <c r="K1044" s="3">
        <v>11.28</v>
      </c>
      <c r="L1044" s="3">
        <v>0</v>
      </c>
      <c r="M1044" s="3">
        <v>0</v>
      </c>
      <c r="N1044" s="3">
        <v>0</v>
      </c>
      <c r="O1044" s="3">
        <v>1.4663999999999999</v>
      </c>
      <c r="P1044" s="3">
        <v>12.7464</v>
      </c>
      <c r="R1044">
        <v>3</v>
      </c>
    </row>
    <row r="1045" spans="1:18" x14ac:dyDescent="0.25">
      <c r="A1045" t="s">
        <v>484</v>
      </c>
      <c r="B1045" t="s">
        <v>547</v>
      </c>
      <c r="C1045" t="s">
        <v>1</v>
      </c>
      <c r="D1045" t="s">
        <v>0</v>
      </c>
      <c r="E1045">
        <v>36595</v>
      </c>
      <c r="F1045" t="s">
        <v>431</v>
      </c>
      <c r="G1045" t="s">
        <v>432</v>
      </c>
      <c r="H1045" s="3">
        <v>0</v>
      </c>
      <c r="I1045" s="3">
        <v>0</v>
      </c>
      <c r="J1045" s="3">
        <v>0</v>
      </c>
      <c r="K1045" s="3">
        <v>20.88</v>
      </c>
      <c r="L1045" s="3">
        <v>0</v>
      </c>
      <c r="M1045" s="3">
        <v>0</v>
      </c>
      <c r="N1045" s="3">
        <v>0</v>
      </c>
      <c r="O1045" s="3">
        <v>2.7143999999999999</v>
      </c>
      <c r="P1045" s="3">
        <v>23.5944</v>
      </c>
      <c r="R1045">
        <v>3</v>
      </c>
    </row>
    <row r="1046" spans="1:18" x14ac:dyDescent="0.25">
      <c r="A1046" t="s">
        <v>484</v>
      </c>
      <c r="B1046" t="s">
        <v>627</v>
      </c>
      <c r="C1046" t="s">
        <v>1</v>
      </c>
      <c r="D1046" t="s">
        <v>0</v>
      </c>
      <c r="E1046">
        <v>8023</v>
      </c>
      <c r="F1046" t="s">
        <v>412</v>
      </c>
      <c r="G1046" t="s">
        <v>413</v>
      </c>
      <c r="H1046" s="3">
        <v>0</v>
      </c>
      <c r="I1046" s="3">
        <v>0</v>
      </c>
      <c r="J1046" s="3">
        <v>0</v>
      </c>
      <c r="K1046" s="3">
        <v>167.04</v>
      </c>
      <c r="L1046" s="3">
        <v>0</v>
      </c>
      <c r="M1046" s="3">
        <v>0</v>
      </c>
      <c r="N1046" s="3">
        <v>0</v>
      </c>
      <c r="O1046" s="3">
        <v>21.715199999999999</v>
      </c>
      <c r="P1046" s="3">
        <v>188.7552</v>
      </c>
      <c r="R1046">
        <v>3</v>
      </c>
    </row>
    <row r="1047" spans="1:18" x14ac:dyDescent="0.25">
      <c r="A1047" t="s">
        <v>484</v>
      </c>
      <c r="B1047" t="s">
        <v>520</v>
      </c>
      <c r="C1047" t="s">
        <v>1</v>
      </c>
      <c r="D1047" t="s">
        <v>0</v>
      </c>
      <c r="E1047">
        <v>36342</v>
      </c>
      <c r="F1047" t="s">
        <v>431</v>
      </c>
      <c r="G1047" t="s">
        <v>432</v>
      </c>
      <c r="H1047" s="3">
        <v>0</v>
      </c>
      <c r="I1047" s="3">
        <v>0</v>
      </c>
      <c r="J1047" s="3">
        <v>0</v>
      </c>
      <c r="K1047" s="3">
        <v>94.91</v>
      </c>
      <c r="L1047" s="3">
        <v>0</v>
      </c>
      <c r="M1047" s="3">
        <v>0</v>
      </c>
      <c r="N1047" s="3">
        <v>0</v>
      </c>
      <c r="O1047" s="3">
        <v>12.3383</v>
      </c>
      <c r="P1047" s="3">
        <v>107.2483</v>
      </c>
      <c r="R1047">
        <v>3</v>
      </c>
    </row>
    <row r="1048" spans="1:18" x14ac:dyDescent="0.25">
      <c r="A1048" t="s">
        <v>484</v>
      </c>
      <c r="B1048" t="s">
        <v>626</v>
      </c>
      <c r="C1048" t="s">
        <v>1</v>
      </c>
      <c r="D1048" t="s">
        <v>0</v>
      </c>
      <c r="E1048">
        <v>5531</v>
      </c>
      <c r="F1048" t="s">
        <v>416</v>
      </c>
      <c r="G1048" t="s">
        <v>417</v>
      </c>
      <c r="H1048" s="3">
        <v>0</v>
      </c>
      <c r="I1048" s="3">
        <v>0</v>
      </c>
      <c r="J1048" s="3">
        <v>0</v>
      </c>
      <c r="K1048" s="3">
        <v>32.119999999999997</v>
      </c>
      <c r="L1048" s="3">
        <v>0</v>
      </c>
      <c r="M1048" s="3">
        <v>0</v>
      </c>
      <c r="N1048" s="3">
        <v>0</v>
      </c>
      <c r="O1048" s="3">
        <v>4.1756000000000002</v>
      </c>
      <c r="P1048" s="3">
        <v>36.2956</v>
      </c>
      <c r="R1048">
        <v>3</v>
      </c>
    </row>
    <row r="1049" spans="1:18" x14ac:dyDescent="0.25">
      <c r="A1049" t="s">
        <v>484</v>
      </c>
      <c r="B1049" t="s">
        <v>626</v>
      </c>
      <c r="C1049" t="s">
        <v>1</v>
      </c>
      <c r="D1049" t="s">
        <v>0</v>
      </c>
      <c r="E1049">
        <v>7859</v>
      </c>
      <c r="F1049" t="s">
        <v>412</v>
      </c>
      <c r="G1049" t="s">
        <v>413</v>
      </c>
      <c r="H1049" s="3">
        <v>0</v>
      </c>
      <c r="I1049" s="3">
        <v>0</v>
      </c>
      <c r="J1049" s="3">
        <v>0</v>
      </c>
      <c r="K1049" s="3">
        <v>160</v>
      </c>
      <c r="L1049" s="3">
        <v>0</v>
      </c>
      <c r="M1049" s="3">
        <v>0</v>
      </c>
      <c r="N1049" s="3">
        <v>0</v>
      </c>
      <c r="O1049" s="3">
        <v>20.8</v>
      </c>
      <c r="P1049" s="3">
        <v>180.8</v>
      </c>
      <c r="R1049">
        <v>3</v>
      </c>
    </row>
    <row r="1050" spans="1:18" x14ac:dyDescent="0.25">
      <c r="A1050" t="s">
        <v>484</v>
      </c>
      <c r="B1050" t="s">
        <v>626</v>
      </c>
      <c r="C1050" t="s">
        <v>1</v>
      </c>
      <c r="D1050" t="s">
        <v>0</v>
      </c>
      <c r="E1050">
        <v>17995</v>
      </c>
      <c r="F1050" t="s">
        <v>419</v>
      </c>
      <c r="G1050" t="s">
        <v>420</v>
      </c>
      <c r="H1050" s="3">
        <v>0</v>
      </c>
      <c r="I1050" s="3">
        <v>0</v>
      </c>
      <c r="J1050" s="3">
        <v>0</v>
      </c>
      <c r="K1050" s="3">
        <v>57</v>
      </c>
      <c r="L1050" s="3">
        <v>0</v>
      </c>
      <c r="M1050" s="3">
        <v>0</v>
      </c>
      <c r="N1050" s="3">
        <v>0</v>
      </c>
      <c r="O1050" s="3">
        <v>7.41</v>
      </c>
      <c r="P1050" s="3">
        <v>64.41</v>
      </c>
      <c r="R1050">
        <v>3</v>
      </c>
    </row>
    <row r="1051" spans="1:18" x14ac:dyDescent="0.25">
      <c r="A1051" t="s">
        <v>484</v>
      </c>
      <c r="B1051" t="s">
        <v>626</v>
      </c>
      <c r="C1051" t="s">
        <v>1</v>
      </c>
      <c r="D1051" t="s">
        <v>0</v>
      </c>
      <c r="E1051">
        <v>17812</v>
      </c>
      <c r="F1051" t="s">
        <v>419</v>
      </c>
      <c r="G1051" t="s">
        <v>420</v>
      </c>
      <c r="H1051" s="3">
        <v>0</v>
      </c>
      <c r="I1051" s="3">
        <v>0</v>
      </c>
      <c r="J1051" s="3">
        <v>0</v>
      </c>
      <c r="K1051" s="3">
        <v>27.7</v>
      </c>
      <c r="L1051" s="3">
        <v>0</v>
      </c>
      <c r="M1051" s="3">
        <v>0</v>
      </c>
      <c r="N1051" s="3">
        <v>0</v>
      </c>
      <c r="O1051" s="3">
        <v>3.601</v>
      </c>
      <c r="P1051" s="3">
        <v>31.300999999999998</v>
      </c>
      <c r="R1051">
        <v>3</v>
      </c>
    </row>
    <row r="1052" spans="1:18" x14ac:dyDescent="0.25">
      <c r="A1052" t="s">
        <v>484</v>
      </c>
      <c r="B1052" t="s">
        <v>625</v>
      </c>
      <c r="C1052" t="s">
        <v>1</v>
      </c>
      <c r="D1052" t="s">
        <v>0</v>
      </c>
      <c r="E1052">
        <v>9246</v>
      </c>
      <c r="F1052" t="s">
        <v>403</v>
      </c>
      <c r="G1052" t="s">
        <v>404</v>
      </c>
      <c r="H1052" s="3">
        <v>0</v>
      </c>
      <c r="I1052" s="3">
        <v>0</v>
      </c>
      <c r="J1052" s="3">
        <v>0</v>
      </c>
      <c r="K1052" s="3">
        <v>75.5</v>
      </c>
      <c r="L1052" s="3">
        <v>0</v>
      </c>
      <c r="M1052" s="3">
        <v>0</v>
      </c>
      <c r="N1052" s="3">
        <v>0</v>
      </c>
      <c r="O1052" s="3">
        <v>9.8149999999999995</v>
      </c>
      <c r="P1052" s="3">
        <v>85.314999999999998</v>
      </c>
      <c r="R1052">
        <v>3</v>
      </c>
    </row>
    <row r="1053" spans="1:18" x14ac:dyDescent="0.25">
      <c r="A1053" t="s">
        <v>484</v>
      </c>
      <c r="B1053" t="s">
        <v>625</v>
      </c>
      <c r="C1053" t="s">
        <v>1</v>
      </c>
      <c r="D1053" t="s">
        <v>0</v>
      </c>
      <c r="E1053">
        <v>7555</v>
      </c>
      <c r="F1053" t="s">
        <v>401</v>
      </c>
      <c r="G1053" t="s">
        <v>402</v>
      </c>
      <c r="H1053" s="3">
        <v>3.17</v>
      </c>
      <c r="I1053" s="3">
        <v>0</v>
      </c>
      <c r="J1053" s="3">
        <v>0</v>
      </c>
      <c r="K1053" s="3">
        <v>32.590000000000003</v>
      </c>
      <c r="L1053" s="3">
        <v>0</v>
      </c>
      <c r="M1053" s="3">
        <v>0</v>
      </c>
      <c r="N1053" s="3">
        <v>0</v>
      </c>
      <c r="O1053" s="3">
        <v>4.2367000000000008</v>
      </c>
      <c r="P1053" s="3">
        <v>39.996700000000004</v>
      </c>
      <c r="R1053">
        <v>3</v>
      </c>
    </row>
    <row r="1054" spans="1:18" x14ac:dyDescent="0.25">
      <c r="A1054" t="s">
        <v>484</v>
      </c>
      <c r="B1054" t="s">
        <v>624</v>
      </c>
      <c r="C1054" t="s">
        <v>1</v>
      </c>
      <c r="D1054" t="s">
        <v>0</v>
      </c>
      <c r="E1054">
        <v>24877</v>
      </c>
      <c r="F1054" t="s">
        <v>634</v>
      </c>
      <c r="G1054" t="s">
        <v>635</v>
      </c>
      <c r="H1054" s="3">
        <v>1.61</v>
      </c>
      <c r="I1054" s="3">
        <v>0</v>
      </c>
      <c r="J1054" s="3">
        <v>0</v>
      </c>
      <c r="K1054" s="3">
        <v>16.27</v>
      </c>
      <c r="L1054" s="3">
        <v>0</v>
      </c>
      <c r="M1054" s="3">
        <v>0</v>
      </c>
      <c r="N1054" s="3">
        <v>0</v>
      </c>
      <c r="O1054" s="3">
        <v>2.1151</v>
      </c>
      <c r="P1054" s="3">
        <v>19.995100000000001</v>
      </c>
      <c r="R1054">
        <v>3</v>
      </c>
    </row>
    <row r="1055" spans="1:18" x14ac:dyDescent="0.25">
      <c r="A1055" t="s">
        <v>484</v>
      </c>
      <c r="B1055" t="s">
        <v>623</v>
      </c>
      <c r="C1055" t="s">
        <v>1</v>
      </c>
      <c r="D1055" t="s">
        <v>0</v>
      </c>
      <c r="E1055">
        <v>17915</v>
      </c>
      <c r="F1055" t="s">
        <v>419</v>
      </c>
      <c r="G1055" t="s">
        <v>420</v>
      </c>
      <c r="H1055" s="3">
        <v>0</v>
      </c>
      <c r="I1055" s="3">
        <v>0</v>
      </c>
      <c r="J1055" s="3">
        <v>0</v>
      </c>
      <c r="K1055" s="3">
        <v>66</v>
      </c>
      <c r="L1055" s="3">
        <v>0</v>
      </c>
      <c r="M1055" s="3">
        <v>0</v>
      </c>
      <c r="N1055" s="3">
        <v>0</v>
      </c>
      <c r="O1055" s="3">
        <v>8.58</v>
      </c>
      <c r="P1055" s="3">
        <v>74.58</v>
      </c>
      <c r="R1055">
        <v>3</v>
      </c>
    </row>
    <row r="1056" spans="1:18" x14ac:dyDescent="0.25">
      <c r="A1056" t="s">
        <v>484</v>
      </c>
      <c r="B1056" t="s">
        <v>623</v>
      </c>
      <c r="C1056" t="s">
        <v>1</v>
      </c>
      <c r="D1056" t="s">
        <v>0</v>
      </c>
      <c r="E1056">
        <v>17892</v>
      </c>
      <c r="F1056" t="s">
        <v>419</v>
      </c>
      <c r="G1056" t="s">
        <v>420</v>
      </c>
      <c r="H1056" s="3">
        <v>0</v>
      </c>
      <c r="I1056" s="3">
        <v>0</v>
      </c>
      <c r="J1056" s="3">
        <v>0</v>
      </c>
      <c r="K1056" s="3">
        <v>30</v>
      </c>
      <c r="L1056" s="3">
        <v>0</v>
      </c>
      <c r="M1056" s="3">
        <v>0</v>
      </c>
      <c r="N1056" s="3">
        <v>0</v>
      </c>
      <c r="O1056" s="3">
        <v>3.9000000000000004</v>
      </c>
      <c r="P1056" s="3">
        <v>33.9</v>
      </c>
      <c r="R1056">
        <v>3</v>
      </c>
    </row>
    <row r="1057" spans="1:18" x14ac:dyDescent="0.25">
      <c r="A1057" t="s">
        <v>484</v>
      </c>
      <c r="B1057" t="s">
        <v>623</v>
      </c>
      <c r="C1057" t="s">
        <v>1</v>
      </c>
      <c r="D1057" t="s">
        <v>0</v>
      </c>
      <c r="E1057">
        <v>17912</v>
      </c>
      <c r="F1057" t="s">
        <v>419</v>
      </c>
      <c r="G1057" t="s">
        <v>420</v>
      </c>
      <c r="H1057" s="3">
        <v>0</v>
      </c>
      <c r="I1057" s="3">
        <v>0</v>
      </c>
      <c r="J1057" s="3">
        <v>0</v>
      </c>
      <c r="K1057" s="3">
        <v>64.61</v>
      </c>
      <c r="L1057" s="3">
        <v>0</v>
      </c>
      <c r="M1057" s="3">
        <v>0</v>
      </c>
      <c r="N1057" s="3">
        <v>0</v>
      </c>
      <c r="O1057" s="3">
        <v>8.3993000000000002</v>
      </c>
      <c r="P1057" s="3">
        <v>73.009299999999996</v>
      </c>
      <c r="R1057">
        <v>3</v>
      </c>
    </row>
    <row r="1058" spans="1:18" x14ac:dyDescent="0.25">
      <c r="A1058" t="s">
        <v>484</v>
      </c>
      <c r="B1058" t="s">
        <v>623</v>
      </c>
      <c r="C1058" t="s">
        <v>1</v>
      </c>
      <c r="D1058" t="s">
        <v>0</v>
      </c>
      <c r="E1058">
        <v>36049</v>
      </c>
      <c r="F1058" t="s">
        <v>431</v>
      </c>
      <c r="G1058" t="s">
        <v>432</v>
      </c>
      <c r="H1058" s="3">
        <v>0</v>
      </c>
      <c r="I1058" s="3">
        <v>0</v>
      </c>
      <c r="J1058" s="3">
        <v>0</v>
      </c>
      <c r="K1058" s="3">
        <v>53.56</v>
      </c>
      <c r="L1058" s="3">
        <v>0</v>
      </c>
      <c r="M1058" s="3">
        <v>0</v>
      </c>
      <c r="N1058" s="3">
        <v>0</v>
      </c>
      <c r="O1058" s="3">
        <v>6.9628000000000005</v>
      </c>
      <c r="P1058" s="3">
        <v>60.522800000000004</v>
      </c>
      <c r="R1058">
        <v>3</v>
      </c>
    </row>
    <row r="1059" spans="1:18" x14ac:dyDescent="0.25">
      <c r="A1059" t="s">
        <v>484</v>
      </c>
      <c r="B1059" t="s">
        <v>485</v>
      </c>
      <c r="C1059" t="s">
        <v>1</v>
      </c>
      <c r="D1059" t="s">
        <v>0</v>
      </c>
      <c r="E1059">
        <v>29808</v>
      </c>
      <c r="F1059" t="s">
        <v>431</v>
      </c>
      <c r="G1059" t="s">
        <v>432</v>
      </c>
      <c r="H1059" s="3">
        <v>0</v>
      </c>
      <c r="I1059" s="3">
        <v>0</v>
      </c>
      <c r="J1059" s="3">
        <v>0</v>
      </c>
      <c r="K1059" s="3">
        <v>38.1</v>
      </c>
      <c r="L1059" s="3">
        <v>0</v>
      </c>
      <c r="M1059" s="3">
        <v>0</v>
      </c>
      <c r="N1059" s="3">
        <v>0</v>
      </c>
      <c r="O1059" s="3">
        <v>4.9530000000000003</v>
      </c>
      <c r="P1059" s="3">
        <v>43.053000000000004</v>
      </c>
      <c r="R1059">
        <v>3</v>
      </c>
    </row>
    <row r="1060" spans="1:18" x14ac:dyDescent="0.25">
      <c r="A1060" t="s">
        <v>484</v>
      </c>
      <c r="B1060" t="s">
        <v>485</v>
      </c>
      <c r="C1060" t="s">
        <v>1</v>
      </c>
      <c r="D1060" t="s">
        <v>0</v>
      </c>
      <c r="E1060">
        <v>17777</v>
      </c>
      <c r="F1060" t="s">
        <v>419</v>
      </c>
      <c r="G1060" t="s">
        <v>420</v>
      </c>
      <c r="H1060" s="3">
        <v>0</v>
      </c>
      <c r="I1060" s="3">
        <v>0</v>
      </c>
      <c r="J1060" s="3">
        <v>0</v>
      </c>
      <c r="K1060" s="3">
        <v>617.6</v>
      </c>
      <c r="L1060" s="3">
        <v>0</v>
      </c>
      <c r="M1060" s="3">
        <v>0</v>
      </c>
      <c r="N1060" s="3">
        <v>0</v>
      </c>
      <c r="O1060" s="3">
        <v>80.288000000000011</v>
      </c>
      <c r="P1060" s="3">
        <v>697.88800000000003</v>
      </c>
      <c r="R1060">
        <v>3</v>
      </c>
    </row>
    <row r="1061" spans="1:18" x14ac:dyDescent="0.25">
      <c r="A1061" t="s">
        <v>484</v>
      </c>
      <c r="B1061" t="s">
        <v>485</v>
      </c>
      <c r="C1061" t="s">
        <v>1</v>
      </c>
      <c r="D1061" t="s">
        <v>0</v>
      </c>
      <c r="E1061">
        <v>357646</v>
      </c>
      <c r="F1061" t="s">
        <v>414</v>
      </c>
      <c r="G1061" t="s">
        <v>415</v>
      </c>
      <c r="H1061" s="3">
        <v>0</v>
      </c>
      <c r="I1061" s="3">
        <v>0</v>
      </c>
      <c r="J1061" s="3">
        <v>0</v>
      </c>
      <c r="K1061" s="3">
        <v>16.82</v>
      </c>
      <c r="L1061" s="3">
        <v>0</v>
      </c>
      <c r="M1061" s="3">
        <v>0</v>
      </c>
      <c r="N1061" s="3">
        <v>0</v>
      </c>
      <c r="O1061" s="3">
        <v>2.1866000000000003</v>
      </c>
      <c r="P1061" s="3">
        <v>19.006599999999999</v>
      </c>
      <c r="R1061">
        <v>3</v>
      </c>
    </row>
    <row r="1062" spans="1:18" x14ac:dyDescent="0.25">
      <c r="A1062" t="s">
        <v>484</v>
      </c>
      <c r="B1062" t="s">
        <v>485</v>
      </c>
      <c r="C1062" t="s">
        <v>1</v>
      </c>
      <c r="D1062" t="s">
        <v>0</v>
      </c>
      <c r="E1062">
        <v>502</v>
      </c>
      <c r="F1062" t="s">
        <v>459</v>
      </c>
      <c r="G1062" t="s">
        <v>460</v>
      </c>
      <c r="H1062" s="3">
        <v>0</v>
      </c>
      <c r="I1062" s="3">
        <v>0</v>
      </c>
      <c r="J1062" s="3">
        <v>0</v>
      </c>
      <c r="K1062" s="3">
        <v>19.77</v>
      </c>
      <c r="L1062" s="3">
        <v>0</v>
      </c>
      <c r="M1062" s="3">
        <v>0</v>
      </c>
      <c r="N1062" s="3">
        <v>0</v>
      </c>
      <c r="O1062" s="3">
        <v>2.5701000000000001</v>
      </c>
      <c r="P1062" s="3">
        <v>22.3401</v>
      </c>
      <c r="R1062">
        <v>3</v>
      </c>
    </row>
    <row r="1063" spans="1:18" x14ac:dyDescent="0.25">
      <c r="A1063" t="s">
        <v>484</v>
      </c>
      <c r="B1063" t="s">
        <v>485</v>
      </c>
      <c r="C1063" t="s">
        <v>1</v>
      </c>
      <c r="D1063" t="s">
        <v>0</v>
      </c>
      <c r="E1063">
        <v>29836</v>
      </c>
      <c r="F1063" t="s">
        <v>431</v>
      </c>
      <c r="G1063" t="s">
        <v>432</v>
      </c>
      <c r="H1063" s="3">
        <v>0</v>
      </c>
      <c r="I1063" s="3">
        <v>0</v>
      </c>
      <c r="J1063" s="3">
        <v>0</v>
      </c>
      <c r="K1063" s="3">
        <v>46.74</v>
      </c>
      <c r="L1063" s="3">
        <v>0</v>
      </c>
      <c r="M1063" s="3">
        <v>0</v>
      </c>
      <c r="N1063" s="3">
        <v>0</v>
      </c>
      <c r="O1063" s="3">
        <v>6.0762</v>
      </c>
      <c r="P1063" s="3">
        <v>52.816200000000002</v>
      </c>
      <c r="R1063">
        <v>3</v>
      </c>
    </row>
    <row r="1064" spans="1:18" x14ac:dyDescent="0.25">
      <c r="A1064" t="s">
        <v>484</v>
      </c>
      <c r="B1064" t="s">
        <v>393</v>
      </c>
      <c r="C1064" t="s">
        <v>1</v>
      </c>
      <c r="D1064" t="s">
        <v>0</v>
      </c>
      <c r="E1064">
        <v>2496215</v>
      </c>
      <c r="F1064" t="s">
        <v>444</v>
      </c>
      <c r="G1064" t="s">
        <v>445</v>
      </c>
      <c r="H1064" s="3">
        <v>0</v>
      </c>
      <c r="I1064" s="3">
        <v>0</v>
      </c>
      <c r="J1064" s="3">
        <v>0</v>
      </c>
      <c r="K1064" s="3">
        <v>89.1</v>
      </c>
      <c r="L1064" s="3">
        <v>0</v>
      </c>
      <c r="M1064" s="3">
        <v>0</v>
      </c>
      <c r="N1064" s="3">
        <v>0</v>
      </c>
      <c r="O1064" s="3">
        <v>11.583</v>
      </c>
      <c r="P1064" s="3">
        <v>100.68299999999999</v>
      </c>
      <c r="R1064">
        <v>3</v>
      </c>
    </row>
    <row r="1065" spans="1:18" x14ac:dyDescent="0.25">
      <c r="A1065" t="s">
        <v>484</v>
      </c>
      <c r="B1065" t="s">
        <v>379</v>
      </c>
      <c r="C1065" t="s">
        <v>1</v>
      </c>
      <c r="D1065" t="s">
        <v>0</v>
      </c>
      <c r="E1065">
        <v>2220</v>
      </c>
      <c r="F1065" t="s">
        <v>397</v>
      </c>
      <c r="G1065" t="s">
        <v>398</v>
      </c>
      <c r="H1065" s="3">
        <v>0</v>
      </c>
      <c r="I1065" s="3">
        <v>0</v>
      </c>
      <c r="J1065" s="3">
        <v>0</v>
      </c>
      <c r="K1065" s="3">
        <v>3.19</v>
      </c>
      <c r="L1065" s="3">
        <v>0</v>
      </c>
      <c r="M1065" s="3">
        <v>0</v>
      </c>
      <c r="N1065" s="3">
        <v>0</v>
      </c>
      <c r="O1065" s="3">
        <v>0.41470000000000001</v>
      </c>
      <c r="P1065" s="3">
        <v>3.6046999999999998</v>
      </c>
      <c r="R1065">
        <v>3</v>
      </c>
    </row>
    <row r="1066" spans="1:18" x14ac:dyDescent="0.25">
      <c r="A1066" t="s">
        <v>484</v>
      </c>
      <c r="B1066" t="s">
        <v>370</v>
      </c>
      <c r="C1066" t="s">
        <v>1</v>
      </c>
      <c r="D1066" t="s">
        <v>0</v>
      </c>
      <c r="E1066">
        <v>6212389</v>
      </c>
      <c r="F1066" t="s">
        <v>442</v>
      </c>
      <c r="G1066" t="s">
        <v>443</v>
      </c>
      <c r="H1066" s="3">
        <v>0</v>
      </c>
      <c r="I1066" s="3">
        <v>0</v>
      </c>
      <c r="J1066" s="3">
        <v>0</v>
      </c>
      <c r="K1066" s="3">
        <v>47.41</v>
      </c>
      <c r="L1066" s="3">
        <v>0</v>
      </c>
      <c r="M1066" s="3">
        <v>0</v>
      </c>
      <c r="N1066" s="3">
        <v>0</v>
      </c>
      <c r="O1066" s="3">
        <v>6.1632999999999996</v>
      </c>
      <c r="P1066" s="3">
        <v>53.573299999999996</v>
      </c>
      <c r="R1066">
        <v>3</v>
      </c>
    </row>
    <row r="1067" spans="1:18" x14ac:dyDescent="0.25">
      <c r="A1067" t="s">
        <v>484</v>
      </c>
      <c r="B1067" t="s">
        <v>370</v>
      </c>
      <c r="C1067" t="s">
        <v>1</v>
      </c>
      <c r="D1067" t="s">
        <v>0</v>
      </c>
      <c r="E1067">
        <v>6212390</v>
      </c>
      <c r="F1067" t="s">
        <v>442</v>
      </c>
      <c r="G1067" t="s">
        <v>443</v>
      </c>
      <c r="H1067" s="3">
        <v>0</v>
      </c>
      <c r="I1067" s="3">
        <v>0</v>
      </c>
      <c r="J1067" s="3">
        <v>0</v>
      </c>
      <c r="K1067" s="3">
        <v>40.69</v>
      </c>
      <c r="L1067" s="3">
        <v>0</v>
      </c>
      <c r="M1067" s="3">
        <v>0</v>
      </c>
      <c r="N1067" s="3">
        <v>0</v>
      </c>
      <c r="O1067" s="3">
        <v>5.2896999999999998</v>
      </c>
      <c r="P1067" s="3">
        <v>45.979699999999994</v>
      </c>
      <c r="R1067">
        <v>3</v>
      </c>
    </row>
    <row r="1068" spans="1:18" x14ac:dyDescent="0.25">
      <c r="A1068" t="s">
        <v>96</v>
      </c>
      <c r="B1068" t="s">
        <v>377</v>
      </c>
      <c r="C1068" t="s">
        <v>1</v>
      </c>
      <c r="D1068" t="s">
        <v>0</v>
      </c>
      <c r="E1068">
        <v>234</v>
      </c>
      <c r="F1068" t="s">
        <v>482</v>
      </c>
      <c r="G1068" t="s">
        <v>483</v>
      </c>
      <c r="H1068" s="3">
        <v>0</v>
      </c>
      <c r="I1068" s="3">
        <v>0</v>
      </c>
      <c r="J1068" s="3">
        <v>0</v>
      </c>
      <c r="K1068" s="3">
        <v>160</v>
      </c>
      <c r="L1068" s="3">
        <v>0</v>
      </c>
      <c r="M1068" s="3">
        <v>0</v>
      </c>
      <c r="N1068" s="3">
        <v>0</v>
      </c>
      <c r="O1068" s="3">
        <v>20.8</v>
      </c>
      <c r="P1068" s="3">
        <v>180.8</v>
      </c>
      <c r="R1068">
        <v>3</v>
      </c>
    </row>
    <row r="1069" spans="1:18" x14ac:dyDescent="0.25">
      <c r="A1069" t="s">
        <v>96</v>
      </c>
      <c r="B1069" t="s">
        <v>375</v>
      </c>
      <c r="C1069" t="s">
        <v>478</v>
      </c>
      <c r="D1069" t="s">
        <v>479</v>
      </c>
      <c r="E1069">
        <v>110452</v>
      </c>
      <c r="F1069" t="s">
        <v>480</v>
      </c>
      <c r="G1069" t="s">
        <v>481</v>
      </c>
      <c r="H1069" s="3">
        <v>18</v>
      </c>
      <c r="I1069" s="3">
        <v>0</v>
      </c>
      <c r="J1069" s="3">
        <v>0</v>
      </c>
      <c r="K1069" s="3">
        <v>0</v>
      </c>
      <c r="L1069" s="3">
        <v>0</v>
      </c>
      <c r="M1069" s="3">
        <v>10004.98</v>
      </c>
      <c r="N1069" s="3">
        <v>0</v>
      </c>
      <c r="O1069" s="3">
        <v>1300.6474000000001</v>
      </c>
      <c r="P1069" s="3">
        <v>11323.627399999999</v>
      </c>
      <c r="R1069">
        <v>3</v>
      </c>
    </row>
    <row r="1070" spans="1:18" x14ac:dyDescent="0.25">
      <c r="A1070" t="s">
        <v>96</v>
      </c>
      <c r="B1070" t="s">
        <v>98</v>
      </c>
      <c r="C1070" t="s">
        <v>1</v>
      </c>
      <c r="D1070" t="s">
        <v>0</v>
      </c>
      <c r="E1070">
        <v>5362</v>
      </c>
      <c r="F1070" t="s">
        <v>416</v>
      </c>
      <c r="G1070" t="s">
        <v>417</v>
      </c>
      <c r="H1070" s="3">
        <v>0</v>
      </c>
      <c r="I1070" s="3">
        <v>0</v>
      </c>
      <c r="J1070" s="3">
        <v>0</v>
      </c>
      <c r="K1070" s="3">
        <v>165.8</v>
      </c>
      <c r="L1070" s="3">
        <v>0</v>
      </c>
      <c r="M1070" s="3">
        <v>0</v>
      </c>
      <c r="N1070" s="3">
        <v>0</v>
      </c>
      <c r="O1070" s="3">
        <v>21.554000000000002</v>
      </c>
      <c r="P1070" s="3">
        <v>187.35400000000001</v>
      </c>
      <c r="R1070">
        <v>3</v>
      </c>
    </row>
    <row r="1071" spans="1:18" x14ac:dyDescent="0.25">
      <c r="A1071" t="s">
        <v>96</v>
      </c>
      <c r="B1071" t="s">
        <v>393</v>
      </c>
      <c r="C1071" t="s">
        <v>1</v>
      </c>
      <c r="D1071" t="s">
        <v>0</v>
      </c>
      <c r="E1071">
        <v>213268</v>
      </c>
      <c r="F1071" t="s">
        <v>414</v>
      </c>
      <c r="G1071" t="s">
        <v>415</v>
      </c>
      <c r="H1071" s="3">
        <v>0</v>
      </c>
      <c r="I1071" s="3">
        <v>0</v>
      </c>
      <c r="J1071" s="3">
        <v>0</v>
      </c>
      <c r="K1071" s="3">
        <v>238.01</v>
      </c>
      <c r="L1071" s="3">
        <v>0</v>
      </c>
      <c r="M1071" s="3">
        <v>0</v>
      </c>
      <c r="N1071" s="3">
        <v>0</v>
      </c>
      <c r="O1071" s="3">
        <v>30.941299999999998</v>
      </c>
      <c r="P1071" s="3">
        <v>268.9513</v>
      </c>
      <c r="R1071">
        <v>3</v>
      </c>
    </row>
    <row r="1072" spans="1:18" x14ac:dyDescent="0.25">
      <c r="A1072" t="s">
        <v>96</v>
      </c>
      <c r="B1072" t="s">
        <v>393</v>
      </c>
      <c r="C1072" t="s">
        <v>1</v>
      </c>
      <c r="D1072" t="s">
        <v>0</v>
      </c>
      <c r="E1072">
        <v>95465</v>
      </c>
      <c r="F1072" t="s">
        <v>429</v>
      </c>
      <c r="G1072" t="s">
        <v>430</v>
      </c>
      <c r="H1072" s="3">
        <v>0</v>
      </c>
      <c r="I1072" s="3">
        <v>0</v>
      </c>
      <c r="J1072" s="3">
        <v>0</v>
      </c>
      <c r="K1072" s="3">
        <v>44.9</v>
      </c>
      <c r="L1072" s="3">
        <v>0</v>
      </c>
      <c r="M1072" s="3">
        <v>0</v>
      </c>
      <c r="N1072" s="3">
        <v>0</v>
      </c>
      <c r="O1072" s="3">
        <v>5.8369999999999997</v>
      </c>
      <c r="P1072" s="3">
        <v>50.736999999999995</v>
      </c>
      <c r="R1072">
        <v>3</v>
      </c>
    </row>
    <row r="1073" spans="1:18" x14ac:dyDescent="0.25">
      <c r="A1073" t="s">
        <v>96</v>
      </c>
      <c r="B1073" t="s">
        <v>393</v>
      </c>
      <c r="C1073" t="s">
        <v>1</v>
      </c>
      <c r="D1073" t="s">
        <v>0</v>
      </c>
      <c r="E1073">
        <v>2969</v>
      </c>
      <c r="F1073" t="s">
        <v>405</v>
      </c>
      <c r="G1073" t="s">
        <v>406</v>
      </c>
      <c r="H1073" s="3">
        <v>0</v>
      </c>
      <c r="I1073" s="3">
        <v>0</v>
      </c>
      <c r="J1073" s="3">
        <v>0</v>
      </c>
      <c r="K1073" s="3">
        <v>11.33</v>
      </c>
      <c r="L1073" s="3">
        <v>0</v>
      </c>
      <c r="M1073" s="3">
        <v>0</v>
      </c>
      <c r="N1073" s="3">
        <v>0</v>
      </c>
      <c r="O1073" s="3">
        <v>1.4729000000000001</v>
      </c>
      <c r="P1073" s="3">
        <v>12.802900000000001</v>
      </c>
      <c r="R1073">
        <v>3</v>
      </c>
    </row>
    <row r="1074" spans="1:18" x14ac:dyDescent="0.25">
      <c r="A1074" t="s">
        <v>96</v>
      </c>
      <c r="B1074" t="s">
        <v>393</v>
      </c>
      <c r="C1074" t="s">
        <v>1</v>
      </c>
      <c r="D1074" t="s">
        <v>0</v>
      </c>
      <c r="E1074">
        <v>25895</v>
      </c>
      <c r="F1074" t="s">
        <v>427</v>
      </c>
      <c r="G1074" t="s">
        <v>428</v>
      </c>
      <c r="H1074" s="3">
        <v>0</v>
      </c>
      <c r="I1074" s="3">
        <v>0</v>
      </c>
      <c r="J1074" s="3">
        <v>0</v>
      </c>
      <c r="K1074" s="3">
        <v>23.36</v>
      </c>
      <c r="L1074" s="3">
        <v>0</v>
      </c>
      <c r="M1074" s="3">
        <v>0</v>
      </c>
      <c r="N1074" s="3">
        <v>0</v>
      </c>
      <c r="O1074" s="3">
        <v>3.0367999999999999</v>
      </c>
      <c r="P1074" s="3">
        <v>26.396799999999999</v>
      </c>
      <c r="R1074">
        <v>3</v>
      </c>
    </row>
    <row r="1075" spans="1:18" x14ac:dyDescent="0.25">
      <c r="A1075" t="s">
        <v>96</v>
      </c>
      <c r="B1075" t="s">
        <v>393</v>
      </c>
      <c r="C1075" t="s">
        <v>1</v>
      </c>
      <c r="D1075" t="s">
        <v>0</v>
      </c>
      <c r="E1075">
        <v>95673</v>
      </c>
      <c r="F1075" t="s">
        <v>429</v>
      </c>
      <c r="G1075" t="s">
        <v>430</v>
      </c>
      <c r="H1075" s="3">
        <v>0</v>
      </c>
      <c r="I1075" s="3">
        <v>0</v>
      </c>
      <c r="J1075" s="3">
        <v>0</v>
      </c>
      <c r="K1075" s="3">
        <v>44.9</v>
      </c>
      <c r="L1075" s="3">
        <v>0</v>
      </c>
      <c r="M1075" s="3">
        <v>0</v>
      </c>
      <c r="N1075" s="3">
        <v>0</v>
      </c>
      <c r="O1075" s="3">
        <v>5.8369999999999997</v>
      </c>
      <c r="P1075" s="3">
        <v>50.736999999999995</v>
      </c>
      <c r="R1075">
        <v>3</v>
      </c>
    </row>
    <row r="1076" spans="1:18" x14ac:dyDescent="0.25">
      <c r="A1076" t="s">
        <v>96</v>
      </c>
      <c r="B1076" t="s">
        <v>393</v>
      </c>
      <c r="C1076" t="s">
        <v>1</v>
      </c>
      <c r="D1076" t="s">
        <v>0</v>
      </c>
      <c r="E1076">
        <v>5239</v>
      </c>
      <c r="F1076" t="s">
        <v>416</v>
      </c>
      <c r="G1076" t="s">
        <v>417</v>
      </c>
      <c r="H1076" s="3">
        <v>0</v>
      </c>
      <c r="I1076" s="3">
        <v>0</v>
      </c>
      <c r="J1076" s="3">
        <v>0</v>
      </c>
      <c r="K1076" s="3">
        <v>33.630000000000003</v>
      </c>
      <c r="L1076" s="3">
        <v>0</v>
      </c>
      <c r="M1076" s="3">
        <v>0</v>
      </c>
      <c r="N1076" s="3">
        <v>0</v>
      </c>
      <c r="O1076" s="3">
        <v>4.3719000000000001</v>
      </c>
      <c r="P1076" s="3">
        <v>38.001900000000006</v>
      </c>
      <c r="R1076">
        <v>3</v>
      </c>
    </row>
    <row r="1077" spans="1:18" x14ac:dyDescent="0.25">
      <c r="A1077" t="s">
        <v>96</v>
      </c>
      <c r="B1077" t="s">
        <v>379</v>
      </c>
      <c r="C1077" t="s">
        <v>1</v>
      </c>
      <c r="D1077" t="s">
        <v>0</v>
      </c>
      <c r="E1077">
        <v>17690</v>
      </c>
      <c r="F1077" t="s">
        <v>419</v>
      </c>
      <c r="G1077" t="s">
        <v>420</v>
      </c>
      <c r="H1077" s="3">
        <v>0</v>
      </c>
      <c r="I1077" s="3">
        <v>0</v>
      </c>
      <c r="J1077" s="3">
        <v>0</v>
      </c>
      <c r="K1077" s="3">
        <v>215.8</v>
      </c>
      <c r="L1077" s="3">
        <v>0</v>
      </c>
      <c r="M1077" s="3">
        <v>0</v>
      </c>
      <c r="N1077" s="3">
        <v>0</v>
      </c>
      <c r="O1077" s="3">
        <v>28.054000000000002</v>
      </c>
      <c r="P1077" s="3">
        <v>243.85400000000001</v>
      </c>
      <c r="R1077">
        <v>3</v>
      </c>
    </row>
    <row r="1078" spans="1:18" x14ac:dyDescent="0.25">
      <c r="A1078" t="s">
        <v>96</v>
      </c>
      <c r="B1078" t="s">
        <v>379</v>
      </c>
      <c r="C1078" t="s">
        <v>1</v>
      </c>
      <c r="D1078" t="s">
        <v>0</v>
      </c>
      <c r="E1078">
        <v>1058</v>
      </c>
      <c r="F1078" t="s">
        <v>476</v>
      </c>
      <c r="G1078" t="s">
        <v>477</v>
      </c>
      <c r="H1078" s="3">
        <v>0</v>
      </c>
      <c r="I1078" s="3">
        <v>0</v>
      </c>
      <c r="J1078" s="3">
        <v>0</v>
      </c>
      <c r="K1078" s="3">
        <v>152.63999999999999</v>
      </c>
      <c r="L1078" s="3">
        <v>0</v>
      </c>
      <c r="M1078" s="3">
        <v>0</v>
      </c>
      <c r="N1078" s="3">
        <v>0</v>
      </c>
      <c r="O1078" s="3">
        <v>19.8432</v>
      </c>
      <c r="P1078" s="3">
        <v>172.48319999999998</v>
      </c>
      <c r="R1078">
        <v>3</v>
      </c>
    </row>
    <row r="1079" spans="1:18" x14ac:dyDescent="0.25">
      <c r="A1079" t="s">
        <v>96</v>
      </c>
      <c r="B1079" t="s">
        <v>378</v>
      </c>
      <c r="C1079" t="s">
        <v>1</v>
      </c>
      <c r="D1079" t="s">
        <v>0</v>
      </c>
      <c r="E1079">
        <v>5518</v>
      </c>
      <c r="F1079" t="s">
        <v>474</v>
      </c>
      <c r="G1079" t="s">
        <v>475</v>
      </c>
      <c r="H1079" s="3">
        <v>0</v>
      </c>
      <c r="I1079" s="3">
        <v>0</v>
      </c>
      <c r="J1079" s="3">
        <v>0</v>
      </c>
      <c r="K1079" s="3">
        <v>186.29</v>
      </c>
      <c r="L1079" s="3">
        <v>0</v>
      </c>
      <c r="M1079" s="3">
        <v>0</v>
      </c>
      <c r="N1079" s="3">
        <v>0</v>
      </c>
      <c r="O1079" s="3">
        <v>24.217700000000001</v>
      </c>
      <c r="P1079" s="3">
        <v>210.5077</v>
      </c>
      <c r="R1079">
        <v>3</v>
      </c>
    </row>
    <row r="1080" spans="1:18" x14ac:dyDescent="0.25">
      <c r="A1080" t="s">
        <v>96</v>
      </c>
      <c r="B1080" t="s">
        <v>378</v>
      </c>
      <c r="C1080" t="s">
        <v>1</v>
      </c>
      <c r="D1080" t="s">
        <v>0</v>
      </c>
      <c r="E1080">
        <v>5142</v>
      </c>
      <c r="F1080" t="s">
        <v>416</v>
      </c>
      <c r="G1080" t="s">
        <v>417</v>
      </c>
      <c r="H1080" s="3">
        <v>0</v>
      </c>
      <c r="I1080" s="3">
        <v>0</v>
      </c>
      <c r="J1080" s="3">
        <v>0</v>
      </c>
      <c r="K1080" s="3">
        <v>40.270000000000003</v>
      </c>
      <c r="L1080" s="3">
        <v>0</v>
      </c>
      <c r="M1080" s="3">
        <v>0</v>
      </c>
      <c r="N1080" s="3">
        <v>0</v>
      </c>
      <c r="O1080" s="3">
        <v>5.235100000000001</v>
      </c>
      <c r="P1080" s="3">
        <v>45.505100000000006</v>
      </c>
      <c r="R1080">
        <v>3</v>
      </c>
    </row>
    <row r="1081" spans="1:18" x14ac:dyDescent="0.25">
      <c r="A1081" t="s">
        <v>96</v>
      </c>
      <c r="B1081" t="s">
        <v>378</v>
      </c>
      <c r="C1081" t="s">
        <v>1</v>
      </c>
      <c r="D1081" t="s">
        <v>0</v>
      </c>
      <c r="E1081">
        <v>8905</v>
      </c>
      <c r="F1081" t="s">
        <v>403</v>
      </c>
      <c r="G1081" t="s">
        <v>404</v>
      </c>
      <c r="H1081" s="3">
        <v>0</v>
      </c>
      <c r="I1081" s="3">
        <v>0</v>
      </c>
      <c r="J1081" s="3">
        <v>0</v>
      </c>
      <c r="K1081" s="3">
        <v>25.5</v>
      </c>
      <c r="L1081" s="3">
        <v>0</v>
      </c>
      <c r="M1081" s="3">
        <v>0</v>
      </c>
      <c r="N1081" s="3">
        <v>0</v>
      </c>
      <c r="O1081" s="3">
        <v>3.3149999999999999</v>
      </c>
      <c r="P1081" s="3">
        <v>28.815000000000001</v>
      </c>
      <c r="R1081">
        <v>3</v>
      </c>
    </row>
    <row r="1082" spans="1:18" x14ac:dyDescent="0.25">
      <c r="A1082" t="s">
        <v>96</v>
      </c>
      <c r="B1082" t="s">
        <v>378</v>
      </c>
      <c r="C1082" t="s">
        <v>1</v>
      </c>
      <c r="D1082" t="s">
        <v>0</v>
      </c>
      <c r="E1082">
        <v>503</v>
      </c>
      <c r="F1082" t="s">
        <v>454</v>
      </c>
      <c r="G1082" t="s">
        <v>456</v>
      </c>
      <c r="H1082" s="3">
        <v>0</v>
      </c>
      <c r="I1082" s="3">
        <v>0</v>
      </c>
      <c r="J1082" s="3">
        <v>0</v>
      </c>
      <c r="K1082" s="3">
        <v>69.959999999999994</v>
      </c>
      <c r="L1082" s="3">
        <v>0</v>
      </c>
      <c r="M1082" s="3">
        <v>0</v>
      </c>
      <c r="N1082" s="3">
        <v>0</v>
      </c>
      <c r="O1082" s="3">
        <v>9.0947999999999993</v>
      </c>
      <c r="P1082" s="3">
        <v>79.0548</v>
      </c>
      <c r="R1082">
        <v>3</v>
      </c>
    </row>
    <row r="1083" spans="1:18" x14ac:dyDescent="0.25">
      <c r="A1083" t="s">
        <v>96</v>
      </c>
      <c r="B1083" t="s">
        <v>378</v>
      </c>
      <c r="C1083" t="s">
        <v>1</v>
      </c>
      <c r="D1083" t="s">
        <v>0</v>
      </c>
      <c r="E1083">
        <v>511</v>
      </c>
      <c r="F1083" t="s">
        <v>454</v>
      </c>
      <c r="G1083" t="s">
        <v>456</v>
      </c>
      <c r="H1083" s="3">
        <v>0</v>
      </c>
      <c r="I1083" s="3">
        <v>0</v>
      </c>
      <c r="J1083" s="3">
        <v>0</v>
      </c>
      <c r="K1083" s="3">
        <v>47.88</v>
      </c>
      <c r="L1083" s="3">
        <v>0</v>
      </c>
      <c r="M1083" s="3">
        <v>0</v>
      </c>
      <c r="N1083" s="3">
        <v>0</v>
      </c>
      <c r="O1083" s="3">
        <v>6.2244000000000002</v>
      </c>
      <c r="P1083" s="3">
        <v>54.104400000000005</v>
      </c>
      <c r="R1083">
        <v>3</v>
      </c>
    </row>
    <row r="1084" spans="1:18" x14ac:dyDescent="0.25">
      <c r="A1084" t="s">
        <v>96</v>
      </c>
      <c r="B1084" t="s">
        <v>392</v>
      </c>
      <c r="C1084" t="s">
        <v>1</v>
      </c>
      <c r="D1084" t="s">
        <v>0</v>
      </c>
      <c r="E1084">
        <v>4060</v>
      </c>
      <c r="F1084" t="s">
        <v>472</v>
      </c>
      <c r="G1084" t="s">
        <v>473</v>
      </c>
      <c r="H1084" s="3">
        <v>0</v>
      </c>
      <c r="I1084" s="3">
        <v>0</v>
      </c>
      <c r="J1084" s="3">
        <v>0</v>
      </c>
      <c r="K1084" s="3">
        <v>5.34</v>
      </c>
      <c r="L1084" s="3">
        <v>0</v>
      </c>
      <c r="M1084" s="3">
        <v>0</v>
      </c>
      <c r="N1084" s="3">
        <v>0</v>
      </c>
      <c r="O1084" s="3">
        <v>0.69420000000000004</v>
      </c>
      <c r="P1084" s="3">
        <v>6.0342000000000002</v>
      </c>
      <c r="R1084">
        <v>3</v>
      </c>
    </row>
    <row r="1085" spans="1:18" x14ac:dyDescent="0.25">
      <c r="A1085" t="s">
        <v>96</v>
      </c>
      <c r="B1085" t="s">
        <v>377</v>
      </c>
      <c r="C1085" t="s">
        <v>1</v>
      </c>
      <c r="D1085" t="s">
        <v>0</v>
      </c>
      <c r="E1085">
        <v>2721</v>
      </c>
      <c r="F1085" t="s">
        <v>470</v>
      </c>
      <c r="G1085" t="s">
        <v>471</v>
      </c>
      <c r="H1085" s="3">
        <v>0</v>
      </c>
      <c r="I1085" s="3">
        <v>0</v>
      </c>
      <c r="J1085" s="3">
        <v>0</v>
      </c>
      <c r="K1085" s="3">
        <v>102</v>
      </c>
      <c r="L1085" s="3">
        <v>0</v>
      </c>
      <c r="M1085" s="3">
        <v>0</v>
      </c>
      <c r="N1085" s="3">
        <v>0</v>
      </c>
      <c r="O1085" s="3">
        <v>13.26</v>
      </c>
      <c r="P1085" s="3">
        <v>115.26</v>
      </c>
      <c r="R1085">
        <v>3</v>
      </c>
    </row>
    <row r="1086" spans="1:18" x14ac:dyDescent="0.25">
      <c r="A1086" t="s">
        <v>96</v>
      </c>
      <c r="B1086" t="s">
        <v>377</v>
      </c>
      <c r="C1086" t="s">
        <v>1</v>
      </c>
      <c r="D1086" t="s">
        <v>0</v>
      </c>
      <c r="E1086">
        <v>93012</v>
      </c>
      <c r="F1086" t="s">
        <v>429</v>
      </c>
      <c r="G1086" t="s">
        <v>430</v>
      </c>
      <c r="H1086" s="3">
        <v>0</v>
      </c>
      <c r="I1086" s="3">
        <v>0</v>
      </c>
      <c r="J1086" s="3">
        <v>0</v>
      </c>
      <c r="K1086" s="3">
        <v>66.14</v>
      </c>
      <c r="L1086" s="3">
        <v>0</v>
      </c>
      <c r="M1086" s="3">
        <v>0</v>
      </c>
      <c r="N1086" s="3">
        <v>0</v>
      </c>
      <c r="O1086" s="3">
        <v>8.5982000000000003</v>
      </c>
      <c r="P1086" s="3">
        <v>74.738200000000006</v>
      </c>
      <c r="R1086">
        <v>3</v>
      </c>
    </row>
    <row r="1087" spans="1:18" x14ac:dyDescent="0.25">
      <c r="A1087" t="s">
        <v>96</v>
      </c>
      <c r="B1087" t="s">
        <v>377</v>
      </c>
      <c r="C1087" t="s">
        <v>1</v>
      </c>
      <c r="D1087" t="s">
        <v>0</v>
      </c>
      <c r="E1087">
        <v>92655</v>
      </c>
      <c r="F1087" t="s">
        <v>429</v>
      </c>
      <c r="G1087" t="s">
        <v>430</v>
      </c>
      <c r="H1087" s="3">
        <v>0</v>
      </c>
      <c r="I1087" s="3">
        <v>0</v>
      </c>
      <c r="J1087" s="3">
        <v>0</v>
      </c>
      <c r="K1087" s="3">
        <v>17</v>
      </c>
      <c r="L1087" s="3">
        <v>0</v>
      </c>
      <c r="M1087" s="3">
        <v>0</v>
      </c>
      <c r="N1087" s="3">
        <v>0</v>
      </c>
      <c r="O1087" s="3">
        <v>2.21</v>
      </c>
      <c r="P1087" s="3">
        <v>19.21</v>
      </c>
      <c r="R1087">
        <v>3</v>
      </c>
    </row>
    <row r="1088" spans="1:18" x14ac:dyDescent="0.25">
      <c r="A1088" t="s">
        <v>96</v>
      </c>
      <c r="B1088" t="s">
        <v>377</v>
      </c>
      <c r="C1088" t="s">
        <v>1</v>
      </c>
      <c r="D1088" t="s">
        <v>0</v>
      </c>
      <c r="E1088">
        <v>17594</v>
      </c>
      <c r="F1088" t="s">
        <v>419</v>
      </c>
      <c r="G1088" t="s">
        <v>420</v>
      </c>
      <c r="H1088" s="3">
        <v>0</v>
      </c>
      <c r="I1088" s="3">
        <v>0</v>
      </c>
      <c r="J1088" s="3">
        <v>0</v>
      </c>
      <c r="K1088" s="3">
        <v>54.6</v>
      </c>
      <c r="L1088" s="3">
        <v>0</v>
      </c>
      <c r="M1088" s="3">
        <v>0</v>
      </c>
      <c r="N1088" s="3">
        <v>0</v>
      </c>
      <c r="O1088" s="3">
        <v>7.0980000000000008</v>
      </c>
      <c r="P1088" s="3">
        <v>61.698</v>
      </c>
      <c r="R1088">
        <v>3</v>
      </c>
    </row>
    <row r="1089" spans="1:18" x14ac:dyDescent="0.25">
      <c r="A1089" t="s">
        <v>96</v>
      </c>
      <c r="B1089" t="s">
        <v>377</v>
      </c>
      <c r="C1089" t="s">
        <v>1</v>
      </c>
      <c r="D1089" t="s">
        <v>0</v>
      </c>
      <c r="E1089">
        <v>29330</v>
      </c>
      <c r="F1089" t="s">
        <v>431</v>
      </c>
      <c r="G1089" t="s">
        <v>432</v>
      </c>
      <c r="H1089" s="3">
        <v>0</v>
      </c>
      <c r="I1089" s="3">
        <v>0</v>
      </c>
      <c r="J1089" s="3">
        <v>0</v>
      </c>
      <c r="K1089" s="3">
        <v>8.85</v>
      </c>
      <c r="L1089" s="3">
        <v>0</v>
      </c>
      <c r="M1089" s="3">
        <v>0</v>
      </c>
      <c r="N1089" s="3">
        <v>0</v>
      </c>
      <c r="O1089" s="3">
        <v>1.1505000000000001</v>
      </c>
      <c r="P1089" s="3">
        <v>10.000499999999999</v>
      </c>
      <c r="R1089">
        <v>3</v>
      </c>
    </row>
    <row r="1090" spans="1:18" x14ac:dyDescent="0.25">
      <c r="A1090" t="s">
        <v>96</v>
      </c>
      <c r="B1090" t="s">
        <v>377</v>
      </c>
      <c r="C1090" t="s">
        <v>1</v>
      </c>
      <c r="D1090" t="s">
        <v>0</v>
      </c>
      <c r="E1090">
        <v>1459</v>
      </c>
      <c r="F1090" t="s">
        <v>436</v>
      </c>
      <c r="G1090" t="s">
        <v>437</v>
      </c>
      <c r="H1090" s="3">
        <v>0</v>
      </c>
      <c r="I1090" s="3">
        <v>0</v>
      </c>
      <c r="J1090" s="3">
        <v>0</v>
      </c>
      <c r="K1090" s="3">
        <v>11</v>
      </c>
      <c r="L1090" s="3">
        <v>0</v>
      </c>
      <c r="M1090" s="3">
        <v>0</v>
      </c>
      <c r="N1090" s="3">
        <v>0</v>
      </c>
      <c r="O1090" s="3">
        <v>1.4300000000000002</v>
      </c>
      <c r="P1090" s="3">
        <v>12.43</v>
      </c>
      <c r="R1090">
        <v>3</v>
      </c>
    </row>
    <row r="1091" spans="1:18" x14ac:dyDescent="0.25">
      <c r="A1091" t="s">
        <v>96</v>
      </c>
      <c r="B1091" t="s">
        <v>377</v>
      </c>
      <c r="C1091" t="s">
        <v>1</v>
      </c>
      <c r="D1091" t="s">
        <v>0</v>
      </c>
      <c r="E1091">
        <v>646368</v>
      </c>
      <c r="F1091" t="s">
        <v>409</v>
      </c>
      <c r="G1091" t="s">
        <v>410</v>
      </c>
      <c r="H1091" s="3">
        <v>0</v>
      </c>
      <c r="I1091" s="3">
        <v>0</v>
      </c>
      <c r="J1091" s="3">
        <v>0</v>
      </c>
      <c r="K1091" s="3">
        <v>6.4</v>
      </c>
      <c r="L1091" s="3">
        <v>0</v>
      </c>
      <c r="M1091" s="3">
        <v>0</v>
      </c>
      <c r="N1091" s="3">
        <v>0</v>
      </c>
      <c r="O1091" s="3">
        <v>0.83200000000000007</v>
      </c>
      <c r="P1091" s="3">
        <v>7.2320000000000002</v>
      </c>
      <c r="R1091">
        <v>3</v>
      </c>
    </row>
    <row r="1092" spans="1:18" x14ac:dyDescent="0.25">
      <c r="A1092" t="s">
        <v>96</v>
      </c>
      <c r="B1092" t="s">
        <v>377</v>
      </c>
      <c r="C1092" t="s">
        <v>1</v>
      </c>
      <c r="D1092" t="s">
        <v>0</v>
      </c>
      <c r="E1092">
        <v>478</v>
      </c>
      <c r="F1092" t="s">
        <v>454</v>
      </c>
      <c r="G1092" t="s">
        <v>456</v>
      </c>
      <c r="H1092" s="3">
        <v>0</v>
      </c>
      <c r="I1092" s="3">
        <v>0</v>
      </c>
      <c r="J1092" s="3">
        <v>0</v>
      </c>
      <c r="K1092" s="3">
        <v>16.03</v>
      </c>
      <c r="L1092" s="3">
        <v>0</v>
      </c>
      <c r="M1092" s="3">
        <v>0</v>
      </c>
      <c r="N1092" s="3">
        <v>0</v>
      </c>
      <c r="O1092" s="3">
        <v>2.0839000000000003</v>
      </c>
      <c r="P1092" s="3">
        <v>18.113900000000001</v>
      </c>
      <c r="R1092">
        <v>3</v>
      </c>
    </row>
    <row r="1093" spans="1:18" x14ac:dyDescent="0.25">
      <c r="A1093" t="s">
        <v>96</v>
      </c>
      <c r="B1093" t="s">
        <v>377</v>
      </c>
      <c r="C1093" t="s">
        <v>1</v>
      </c>
      <c r="D1093" t="s">
        <v>0</v>
      </c>
      <c r="E1093">
        <v>650</v>
      </c>
      <c r="F1093" t="s">
        <v>421</v>
      </c>
      <c r="G1093" t="s">
        <v>422</v>
      </c>
      <c r="H1093" s="3">
        <v>0</v>
      </c>
      <c r="I1093" s="3">
        <v>0</v>
      </c>
      <c r="J1093" s="3">
        <v>0</v>
      </c>
      <c r="K1093" s="3">
        <v>7.52</v>
      </c>
      <c r="L1093" s="3">
        <v>0</v>
      </c>
      <c r="M1093" s="3">
        <v>0</v>
      </c>
      <c r="N1093" s="3">
        <v>0</v>
      </c>
      <c r="O1093" s="3">
        <v>0.97760000000000002</v>
      </c>
      <c r="P1093" s="3">
        <v>8.4976000000000003</v>
      </c>
      <c r="R1093">
        <v>3</v>
      </c>
    </row>
    <row r="1094" spans="1:18" x14ac:dyDescent="0.25">
      <c r="A1094" t="s">
        <v>96</v>
      </c>
      <c r="B1094" t="s">
        <v>377</v>
      </c>
      <c r="C1094" t="s">
        <v>1</v>
      </c>
      <c r="D1094" t="s">
        <v>0</v>
      </c>
      <c r="E1094">
        <v>17591</v>
      </c>
      <c r="F1094" t="s">
        <v>419</v>
      </c>
      <c r="G1094" t="s">
        <v>420</v>
      </c>
      <c r="H1094" s="3">
        <v>0</v>
      </c>
      <c r="I1094" s="3">
        <v>0</v>
      </c>
      <c r="J1094" s="3">
        <v>0</v>
      </c>
      <c r="K1094" s="3">
        <v>84.15</v>
      </c>
      <c r="L1094" s="3">
        <v>0</v>
      </c>
      <c r="M1094" s="3">
        <v>0</v>
      </c>
      <c r="N1094" s="3">
        <v>0</v>
      </c>
      <c r="O1094" s="3">
        <v>10.939500000000001</v>
      </c>
      <c r="P1094" s="3">
        <v>95.089500000000001</v>
      </c>
      <c r="R1094">
        <v>3</v>
      </c>
    </row>
    <row r="1095" spans="1:18" x14ac:dyDescent="0.25">
      <c r="A1095" t="s">
        <v>96</v>
      </c>
      <c r="B1095" t="s">
        <v>376</v>
      </c>
      <c r="C1095" t="s">
        <v>1</v>
      </c>
      <c r="D1095" t="s">
        <v>0</v>
      </c>
      <c r="E1095">
        <v>212906</v>
      </c>
      <c r="F1095" t="s">
        <v>414</v>
      </c>
      <c r="G1095" t="s">
        <v>415</v>
      </c>
      <c r="H1095" s="3">
        <v>0</v>
      </c>
      <c r="I1095" s="3">
        <v>0</v>
      </c>
      <c r="J1095" s="3">
        <v>0</v>
      </c>
      <c r="K1095" s="3">
        <v>56.73</v>
      </c>
      <c r="L1095" s="3">
        <v>0</v>
      </c>
      <c r="M1095" s="3">
        <v>0</v>
      </c>
      <c r="N1095" s="3">
        <v>0</v>
      </c>
      <c r="O1095" s="3">
        <v>7.3749000000000002</v>
      </c>
      <c r="P1095" s="3">
        <v>64.104900000000001</v>
      </c>
      <c r="R1095">
        <v>3</v>
      </c>
    </row>
    <row r="1096" spans="1:18" x14ac:dyDescent="0.25">
      <c r="A1096" t="s">
        <v>96</v>
      </c>
      <c r="B1096" t="s">
        <v>376</v>
      </c>
      <c r="C1096" t="s">
        <v>1</v>
      </c>
      <c r="D1096" t="s">
        <v>0</v>
      </c>
      <c r="E1096">
        <v>2178</v>
      </c>
      <c r="F1096" t="s">
        <v>397</v>
      </c>
      <c r="G1096" t="s">
        <v>398</v>
      </c>
      <c r="H1096" s="3">
        <v>0</v>
      </c>
      <c r="I1096" s="3">
        <v>0</v>
      </c>
      <c r="J1096" s="3">
        <v>0</v>
      </c>
      <c r="K1096" s="3">
        <v>4.6900000000000004</v>
      </c>
      <c r="L1096" s="3">
        <v>0</v>
      </c>
      <c r="M1096" s="3">
        <v>0</v>
      </c>
      <c r="N1096" s="3">
        <v>0</v>
      </c>
      <c r="O1096" s="3">
        <v>0.60970000000000002</v>
      </c>
      <c r="P1096" s="3">
        <v>5.2997000000000005</v>
      </c>
      <c r="R1096">
        <v>3</v>
      </c>
    </row>
    <row r="1097" spans="1:18" x14ac:dyDescent="0.25">
      <c r="A1097" t="s">
        <v>96</v>
      </c>
      <c r="B1097" t="s">
        <v>376</v>
      </c>
      <c r="C1097" t="s">
        <v>1</v>
      </c>
      <c r="D1097" t="s">
        <v>0</v>
      </c>
      <c r="E1097">
        <v>227</v>
      </c>
      <c r="F1097" t="s">
        <v>468</v>
      </c>
      <c r="G1097" t="s">
        <v>469</v>
      </c>
      <c r="H1097" s="3">
        <v>0</v>
      </c>
      <c r="I1097" s="3">
        <v>0</v>
      </c>
      <c r="J1097" s="3">
        <v>0</v>
      </c>
      <c r="K1097" s="3">
        <v>225</v>
      </c>
      <c r="L1097" s="3">
        <v>0</v>
      </c>
      <c r="M1097" s="3">
        <v>0</v>
      </c>
      <c r="N1097" s="3">
        <v>0</v>
      </c>
      <c r="O1097" s="3">
        <v>29.25</v>
      </c>
      <c r="P1097" s="3">
        <v>254.25</v>
      </c>
      <c r="R1097">
        <v>3</v>
      </c>
    </row>
    <row r="1098" spans="1:18" x14ac:dyDescent="0.25">
      <c r="A1098" t="s">
        <v>96</v>
      </c>
      <c r="B1098" t="s">
        <v>391</v>
      </c>
      <c r="C1098" t="s">
        <v>1</v>
      </c>
      <c r="D1098" t="s">
        <v>0</v>
      </c>
      <c r="E1098">
        <v>208437</v>
      </c>
      <c r="F1098" t="s">
        <v>414</v>
      </c>
      <c r="G1098" t="s">
        <v>415</v>
      </c>
      <c r="H1098" s="3">
        <v>0</v>
      </c>
      <c r="I1098" s="3">
        <v>0</v>
      </c>
      <c r="J1098" s="3">
        <v>0</v>
      </c>
      <c r="K1098" s="3">
        <v>19.97</v>
      </c>
      <c r="L1098" s="3">
        <v>0</v>
      </c>
      <c r="M1098" s="3">
        <v>0</v>
      </c>
      <c r="N1098" s="3">
        <v>0</v>
      </c>
      <c r="O1098" s="3">
        <v>2.5960999999999999</v>
      </c>
      <c r="P1098" s="3">
        <v>22.566099999999999</v>
      </c>
      <c r="R1098">
        <v>3</v>
      </c>
    </row>
    <row r="1099" spans="1:18" x14ac:dyDescent="0.25">
      <c r="A1099" t="s">
        <v>96</v>
      </c>
      <c r="B1099" t="s">
        <v>391</v>
      </c>
      <c r="C1099" t="s">
        <v>1</v>
      </c>
      <c r="D1099" t="s">
        <v>0</v>
      </c>
      <c r="E1099">
        <v>7166</v>
      </c>
      <c r="F1099" t="s">
        <v>466</v>
      </c>
      <c r="G1099" t="s">
        <v>467</v>
      </c>
      <c r="H1099" s="3">
        <v>0</v>
      </c>
      <c r="I1099" s="3">
        <v>0</v>
      </c>
      <c r="J1099" s="3">
        <v>0</v>
      </c>
      <c r="K1099" s="3">
        <v>66.47</v>
      </c>
      <c r="L1099" s="3">
        <v>0</v>
      </c>
      <c r="M1099" s="3">
        <v>0</v>
      </c>
      <c r="N1099" s="3">
        <v>0</v>
      </c>
      <c r="O1099" s="3">
        <v>8.6410999999999998</v>
      </c>
      <c r="P1099" s="3">
        <v>75.111099999999993</v>
      </c>
      <c r="R1099">
        <v>3</v>
      </c>
    </row>
    <row r="1100" spans="1:18" x14ac:dyDescent="0.25">
      <c r="A1100" t="s">
        <v>96</v>
      </c>
      <c r="B1100" t="s">
        <v>391</v>
      </c>
      <c r="C1100" t="s">
        <v>1</v>
      </c>
      <c r="D1100" t="s">
        <v>0</v>
      </c>
      <c r="E1100">
        <v>2725</v>
      </c>
      <c r="F1100" t="s">
        <v>446</v>
      </c>
      <c r="G1100" t="s">
        <v>447</v>
      </c>
      <c r="H1100" s="3">
        <v>0</v>
      </c>
      <c r="I1100" s="3">
        <v>0</v>
      </c>
      <c r="J1100" s="3">
        <v>0</v>
      </c>
      <c r="K1100" s="3">
        <v>6.11</v>
      </c>
      <c r="L1100" s="3">
        <v>0</v>
      </c>
      <c r="M1100" s="3">
        <v>0</v>
      </c>
      <c r="N1100" s="3">
        <v>0</v>
      </c>
      <c r="O1100" s="3">
        <v>0.79430000000000012</v>
      </c>
      <c r="P1100" s="3">
        <v>6.9043000000000001</v>
      </c>
      <c r="R1100">
        <v>3</v>
      </c>
    </row>
    <row r="1101" spans="1:18" x14ac:dyDescent="0.25">
      <c r="A1101" t="s">
        <v>96</v>
      </c>
      <c r="B1101" t="s">
        <v>391</v>
      </c>
      <c r="C1101" t="s">
        <v>1</v>
      </c>
      <c r="D1101" t="s">
        <v>0</v>
      </c>
      <c r="E1101">
        <v>1453</v>
      </c>
      <c r="F1101" t="s">
        <v>436</v>
      </c>
      <c r="G1101" t="s">
        <v>437</v>
      </c>
      <c r="H1101" s="3">
        <v>0</v>
      </c>
      <c r="I1101" s="3">
        <v>0</v>
      </c>
      <c r="J1101" s="3">
        <v>0</v>
      </c>
      <c r="K1101" s="3">
        <v>16.55</v>
      </c>
      <c r="L1101" s="3">
        <v>0</v>
      </c>
      <c r="M1101" s="3">
        <v>0</v>
      </c>
      <c r="N1101" s="3">
        <v>0</v>
      </c>
      <c r="O1101" s="3">
        <v>2.1515</v>
      </c>
      <c r="P1101" s="3">
        <v>18.701499999999999</v>
      </c>
      <c r="R1101">
        <v>3</v>
      </c>
    </row>
    <row r="1102" spans="1:18" x14ac:dyDescent="0.25">
      <c r="A1102" t="s">
        <v>96</v>
      </c>
      <c r="B1102" t="s">
        <v>391</v>
      </c>
      <c r="C1102" t="s">
        <v>1</v>
      </c>
      <c r="D1102" t="s">
        <v>0</v>
      </c>
      <c r="E1102">
        <v>2845</v>
      </c>
      <c r="F1102" t="s">
        <v>405</v>
      </c>
      <c r="G1102" t="s">
        <v>406</v>
      </c>
      <c r="H1102" s="3">
        <v>0</v>
      </c>
      <c r="I1102" s="3">
        <v>0</v>
      </c>
      <c r="J1102" s="3">
        <v>0</v>
      </c>
      <c r="K1102" s="3">
        <v>14.16</v>
      </c>
      <c r="L1102" s="3">
        <v>0</v>
      </c>
      <c r="M1102" s="3">
        <v>0</v>
      </c>
      <c r="N1102" s="3">
        <v>0</v>
      </c>
      <c r="O1102" s="3">
        <v>1.8408</v>
      </c>
      <c r="P1102" s="3">
        <v>16.000800000000002</v>
      </c>
      <c r="R1102">
        <v>3</v>
      </c>
    </row>
    <row r="1103" spans="1:18" x14ac:dyDescent="0.25">
      <c r="A1103" t="s">
        <v>96</v>
      </c>
      <c r="B1103" t="s">
        <v>375</v>
      </c>
      <c r="C1103" t="s">
        <v>1</v>
      </c>
      <c r="D1103" t="s">
        <v>0</v>
      </c>
      <c r="E1103">
        <v>22</v>
      </c>
      <c r="F1103" t="s">
        <v>452</v>
      </c>
      <c r="G1103" t="s">
        <v>453</v>
      </c>
      <c r="H1103" s="3">
        <v>0</v>
      </c>
      <c r="I1103" s="3">
        <v>0</v>
      </c>
      <c r="J1103" s="3">
        <v>0</v>
      </c>
      <c r="K1103" s="3">
        <v>1100.18</v>
      </c>
      <c r="L1103" s="3">
        <v>0</v>
      </c>
      <c r="M1103" s="3">
        <v>0</v>
      </c>
      <c r="N1103" s="3">
        <v>0</v>
      </c>
      <c r="O1103" s="3">
        <v>143.02340000000001</v>
      </c>
      <c r="P1103" s="3">
        <v>1243.2034000000001</v>
      </c>
      <c r="R1103">
        <v>3</v>
      </c>
    </row>
    <row r="1104" spans="1:18" x14ac:dyDescent="0.25">
      <c r="A1104" t="s">
        <v>96</v>
      </c>
      <c r="B1104" t="s">
        <v>375</v>
      </c>
      <c r="C1104" t="s">
        <v>1</v>
      </c>
      <c r="D1104" t="s">
        <v>0</v>
      </c>
      <c r="E1104">
        <v>3584</v>
      </c>
      <c r="F1104" t="s">
        <v>464</v>
      </c>
      <c r="G1104" t="s">
        <v>465</v>
      </c>
      <c r="H1104" s="3">
        <v>0</v>
      </c>
      <c r="I1104" s="3">
        <v>0</v>
      </c>
      <c r="J1104" s="3">
        <v>0</v>
      </c>
      <c r="K1104" s="3">
        <v>75</v>
      </c>
      <c r="L1104" s="3">
        <v>0</v>
      </c>
      <c r="M1104" s="3">
        <v>0</v>
      </c>
      <c r="N1104" s="3">
        <v>0</v>
      </c>
      <c r="O1104" s="3">
        <v>9.75</v>
      </c>
      <c r="P1104" s="3">
        <v>84.75</v>
      </c>
      <c r="R1104">
        <v>3</v>
      </c>
    </row>
    <row r="1105" spans="1:18" x14ac:dyDescent="0.25">
      <c r="A1105" t="s">
        <v>96</v>
      </c>
      <c r="B1105" t="s">
        <v>372</v>
      </c>
      <c r="C1105" t="s">
        <v>1</v>
      </c>
      <c r="D1105" t="s">
        <v>0</v>
      </c>
      <c r="E1105">
        <v>456531</v>
      </c>
      <c r="F1105" t="s">
        <v>414</v>
      </c>
      <c r="G1105" t="s">
        <v>415</v>
      </c>
      <c r="H1105" s="3">
        <v>0</v>
      </c>
      <c r="I1105" s="3">
        <v>0</v>
      </c>
      <c r="J1105" s="3">
        <v>0</v>
      </c>
      <c r="K1105" s="3">
        <v>4.91</v>
      </c>
      <c r="L1105" s="3">
        <v>0</v>
      </c>
      <c r="M1105" s="3">
        <v>0</v>
      </c>
      <c r="N1105" s="3">
        <v>0</v>
      </c>
      <c r="O1105" s="3">
        <v>0.63830000000000009</v>
      </c>
      <c r="P1105" s="3">
        <v>5.5483000000000002</v>
      </c>
      <c r="R1105">
        <v>3</v>
      </c>
    </row>
    <row r="1106" spans="1:18" x14ac:dyDescent="0.25">
      <c r="A1106" t="s">
        <v>96</v>
      </c>
      <c r="B1106" t="s">
        <v>372</v>
      </c>
      <c r="C1106" t="s">
        <v>1</v>
      </c>
      <c r="D1106" t="s">
        <v>0</v>
      </c>
      <c r="E1106">
        <v>7110</v>
      </c>
      <c r="F1106" t="s">
        <v>412</v>
      </c>
      <c r="G1106" t="s">
        <v>413</v>
      </c>
      <c r="H1106" s="3">
        <v>0</v>
      </c>
      <c r="I1106" s="3">
        <v>0</v>
      </c>
      <c r="J1106" s="3">
        <v>0</v>
      </c>
      <c r="K1106" s="3">
        <v>56.28</v>
      </c>
      <c r="L1106" s="3">
        <v>0</v>
      </c>
      <c r="M1106" s="3">
        <v>0</v>
      </c>
      <c r="N1106" s="3">
        <v>0</v>
      </c>
      <c r="O1106" s="3">
        <v>7.3164000000000007</v>
      </c>
      <c r="P1106" s="3">
        <v>63.596400000000003</v>
      </c>
      <c r="R1106">
        <v>3</v>
      </c>
    </row>
    <row r="1107" spans="1:18" x14ac:dyDescent="0.25">
      <c r="A1107" t="s">
        <v>96</v>
      </c>
      <c r="B1107" t="s">
        <v>372</v>
      </c>
      <c r="C1107" t="s">
        <v>1</v>
      </c>
      <c r="D1107" t="s">
        <v>0</v>
      </c>
      <c r="E1107">
        <v>25513</v>
      </c>
      <c r="F1107" t="s">
        <v>427</v>
      </c>
      <c r="G1107" t="s">
        <v>428</v>
      </c>
      <c r="H1107" s="3">
        <v>0</v>
      </c>
      <c r="I1107" s="3">
        <v>0</v>
      </c>
      <c r="J1107" s="3">
        <v>0</v>
      </c>
      <c r="K1107" s="3">
        <v>24.72</v>
      </c>
      <c r="L1107" s="3">
        <v>0</v>
      </c>
      <c r="M1107" s="3">
        <v>0</v>
      </c>
      <c r="N1107" s="3">
        <v>0</v>
      </c>
      <c r="O1107" s="3">
        <v>3.2136</v>
      </c>
      <c r="P1107" s="3">
        <v>27.933599999999998</v>
      </c>
      <c r="R1107">
        <v>3</v>
      </c>
    </row>
    <row r="1108" spans="1:18" x14ac:dyDescent="0.25">
      <c r="A1108" t="s">
        <v>96</v>
      </c>
      <c r="B1108" t="s">
        <v>372</v>
      </c>
      <c r="C1108" t="s">
        <v>1</v>
      </c>
      <c r="D1108" t="s">
        <v>0</v>
      </c>
      <c r="E1108">
        <v>642</v>
      </c>
      <c r="F1108" t="s">
        <v>421</v>
      </c>
      <c r="G1108" t="s">
        <v>422</v>
      </c>
      <c r="H1108" s="3">
        <v>0</v>
      </c>
      <c r="I1108" s="3">
        <v>0</v>
      </c>
      <c r="J1108" s="3">
        <v>0</v>
      </c>
      <c r="K1108" s="3">
        <v>4.42</v>
      </c>
      <c r="L1108" s="3">
        <v>0</v>
      </c>
      <c r="M1108" s="3">
        <v>0</v>
      </c>
      <c r="N1108" s="3">
        <v>0</v>
      </c>
      <c r="O1108" s="3">
        <v>0.5746</v>
      </c>
      <c r="P1108" s="3">
        <v>4.9946000000000002</v>
      </c>
      <c r="R1108">
        <v>3</v>
      </c>
    </row>
    <row r="1109" spans="1:18" x14ac:dyDescent="0.25">
      <c r="A1109" t="s">
        <v>96</v>
      </c>
      <c r="B1109" t="s">
        <v>372</v>
      </c>
      <c r="C1109" t="s">
        <v>1</v>
      </c>
      <c r="D1109" t="s">
        <v>0</v>
      </c>
      <c r="E1109">
        <v>208264</v>
      </c>
      <c r="F1109" t="s">
        <v>414</v>
      </c>
      <c r="G1109" t="s">
        <v>415</v>
      </c>
      <c r="H1109" s="3">
        <v>0</v>
      </c>
      <c r="I1109" s="3">
        <v>0</v>
      </c>
      <c r="J1109" s="3">
        <v>0</v>
      </c>
      <c r="K1109" s="3">
        <v>79.680000000000007</v>
      </c>
      <c r="L1109" s="3">
        <v>0</v>
      </c>
      <c r="M1109" s="3">
        <v>0</v>
      </c>
      <c r="N1109" s="3">
        <v>0</v>
      </c>
      <c r="O1109" s="3">
        <v>10.358400000000001</v>
      </c>
      <c r="P1109" s="3">
        <v>90.03840000000001</v>
      </c>
      <c r="R1109">
        <v>3</v>
      </c>
    </row>
    <row r="1110" spans="1:18" x14ac:dyDescent="0.25">
      <c r="A1110" t="s">
        <v>96</v>
      </c>
      <c r="B1110" t="s">
        <v>462</v>
      </c>
      <c r="C1110" t="s">
        <v>1</v>
      </c>
      <c r="D1110" t="s">
        <v>0</v>
      </c>
      <c r="E1110">
        <v>238104</v>
      </c>
      <c r="F1110" t="s">
        <v>461</v>
      </c>
      <c r="G1110" t="s">
        <v>463</v>
      </c>
      <c r="H1110" s="3">
        <v>1.66</v>
      </c>
      <c r="I1110" s="3">
        <v>0</v>
      </c>
      <c r="J1110" s="3">
        <v>0</v>
      </c>
      <c r="K1110" s="3">
        <v>16.23</v>
      </c>
      <c r="L1110" s="3">
        <v>0</v>
      </c>
      <c r="M1110" s="3">
        <v>0</v>
      </c>
      <c r="N1110" s="3">
        <v>0</v>
      </c>
      <c r="O1110" s="3">
        <v>2.1099000000000001</v>
      </c>
      <c r="P1110" s="3">
        <v>19.9999</v>
      </c>
      <c r="R1110">
        <v>3</v>
      </c>
    </row>
    <row r="1111" spans="1:18" x14ac:dyDescent="0.25">
      <c r="A1111" t="s">
        <v>96</v>
      </c>
      <c r="B1111" t="s">
        <v>371</v>
      </c>
      <c r="C1111" t="s">
        <v>1</v>
      </c>
      <c r="D1111" t="s">
        <v>0</v>
      </c>
      <c r="E1111">
        <v>492</v>
      </c>
      <c r="F1111" t="s">
        <v>459</v>
      </c>
      <c r="G1111" t="s">
        <v>460</v>
      </c>
      <c r="H1111" s="3">
        <v>0</v>
      </c>
      <c r="I1111" s="3">
        <v>0</v>
      </c>
      <c r="J1111" s="3">
        <v>0</v>
      </c>
      <c r="K1111" s="3">
        <v>19.77</v>
      </c>
      <c r="L1111" s="3">
        <v>0</v>
      </c>
      <c r="M1111" s="3">
        <v>0</v>
      </c>
      <c r="N1111" s="3">
        <v>0</v>
      </c>
      <c r="O1111" s="3">
        <v>2.5701000000000001</v>
      </c>
      <c r="P1111" s="3">
        <v>22.3401</v>
      </c>
      <c r="R1111">
        <v>3</v>
      </c>
    </row>
    <row r="1112" spans="1:18" x14ac:dyDescent="0.25">
      <c r="A1112" t="s">
        <v>96</v>
      </c>
      <c r="B1112" t="s">
        <v>389</v>
      </c>
      <c r="C1112" t="s">
        <v>1</v>
      </c>
      <c r="D1112" t="s">
        <v>0</v>
      </c>
      <c r="E1112">
        <v>28382</v>
      </c>
      <c r="F1112" t="s">
        <v>427</v>
      </c>
      <c r="G1112" t="s">
        <v>428</v>
      </c>
      <c r="H1112" s="3">
        <v>0</v>
      </c>
      <c r="I1112" s="3">
        <v>0</v>
      </c>
      <c r="J1112" s="3">
        <v>0</v>
      </c>
      <c r="K1112" s="3">
        <v>9</v>
      </c>
      <c r="L1112" s="3">
        <v>0</v>
      </c>
      <c r="M1112" s="3">
        <v>0</v>
      </c>
      <c r="N1112" s="3">
        <v>0</v>
      </c>
      <c r="O1112" s="3">
        <v>1.17</v>
      </c>
      <c r="P1112" s="3">
        <v>10.17</v>
      </c>
      <c r="R1112">
        <v>3</v>
      </c>
    </row>
    <row r="1113" spans="1:18" x14ac:dyDescent="0.25">
      <c r="A1113" t="s">
        <v>96</v>
      </c>
      <c r="B1113" t="s">
        <v>389</v>
      </c>
      <c r="C1113" t="s">
        <v>1</v>
      </c>
      <c r="D1113" t="s">
        <v>0</v>
      </c>
      <c r="E1113">
        <v>2882</v>
      </c>
      <c r="F1113" t="s">
        <v>405</v>
      </c>
      <c r="G1113" t="s">
        <v>406</v>
      </c>
      <c r="H1113" s="3">
        <v>0</v>
      </c>
      <c r="I1113" s="3">
        <v>0</v>
      </c>
      <c r="J1113" s="3">
        <v>0</v>
      </c>
      <c r="K1113" s="3">
        <v>9.91</v>
      </c>
      <c r="L1113" s="3">
        <v>0</v>
      </c>
      <c r="M1113" s="3">
        <v>0</v>
      </c>
      <c r="N1113" s="3">
        <v>0</v>
      </c>
      <c r="O1113" s="3">
        <v>1.2883</v>
      </c>
      <c r="P1113" s="3">
        <v>11.1983</v>
      </c>
      <c r="R1113">
        <v>3</v>
      </c>
    </row>
    <row r="1114" spans="1:18" x14ac:dyDescent="0.25">
      <c r="A1114" t="s">
        <v>96</v>
      </c>
      <c r="B1114" t="s">
        <v>389</v>
      </c>
      <c r="C1114" t="s">
        <v>1</v>
      </c>
      <c r="D1114" t="s">
        <v>0</v>
      </c>
      <c r="E1114">
        <v>28383</v>
      </c>
      <c r="F1114" t="s">
        <v>427</v>
      </c>
      <c r="G1114" t="s">
        <v>428</v>
      </c>
      <c r="H1114" s="3">
        <v>0</v>
      </c>
      <c r="I1114" s="3">
        <v>0</v>
      </c>
      <c r="J1114" s="3">
        <v>0</v>
      </c>
      <c r="K1114" s="3">
        <v>6</v>
      </c>
      <c r="L1114" s="3">
        <v>0</v>
      </c>
      <c r="M1114" s="3">
        <v>0</v>
      </c>
      <c r="N1114" s="3">
        <v>0</v>
      </c>
      <c r="O1114" s="3">
        <v>0.78</v>
      </c>
      <c r="P1114" s="3">
        <v>6.78</v>
      </c>
      <c r="R1114">
        <v>3</v>
      </c>
    </row>
    <row r="1115" spans="1:18" x14ac:dyDescent="0.25">
      <c r="A1115" t="s">
        <v>96</v>
      </c>
      <c r="B1115" t="s">
        <v>389</v>
      </c>
      <c r="C1115" t="s">
        <v>1</v>
      </c>
      <c r="D1115" t="s">
        <v>0</v>
      </c>
      <c r="E1115">
        <v>634</v>
      </c>
      <c r="F1115" t="s">
        <v>421</v>
      </c>
      <c r="G1115" t="s">
        <v>422</v>
      </c>
      <c r="H1115" s="3">
        <v>0</v>
      </c>
      <c r="I1115" s="3">
        <v>0</v>
      </c>
      <c r="J1115" s="3">
        <v>0</v>
      </c>
      <c r="K1115" s="3">
        <v>4.5599999999999996</v>
      </c>
      <c r="L1115" s="3">
        <v>0</v>
      </c>
      <c r="M1115" s="3">
        <v>0</v>
      </c>
      <c r="N1115" s="3">
        <v>0</v>
      </c>
      <c r="O1115" s="3">
        <v>0.59279999999999999</v>
      </c>
      <c r="P1115" s="3">
        <v>5.1527999999999992</v>
      </c>
      <c r="R1115">
        <v>3</v>
      </c>
    </row>
    <row r="1116" spans="1:18" x14ac:dyDescent="0.25">
      <c r="A1116" t="s">
        <v>96</v>
      </c>
      <c r="B1116" t="s">
        <v>389</v>
      </c>
      <c r="C1116" t="s">
        <v>1</v>
      </c>
      <c r="D1116" t="s">
        <v>0</v>
      </c>
      <c r="E1116">
        <v>12908</v>
      </c>
      <c r="F1116" t="s">
        <v>438</v>
      </c>
      <c r="G1116" t="s">
        <v>439</v>
      </c>
      <c r="H1116" s="3">
        <v>0</v>
      </c>
      <c r="I1116" s="3">
        <v>0</v>
      </c>
      <c r="J1116" s="3">
        <v>0</v>
      </c>
      <c r="K1116" s="3">
        <v>100</v>
      </c>
      <c r="L1116" s="3">
        <v>0</v>
      </c>
      <c r="M1116" s="3">
        <v>0</v>
      </c>
      <c r="N1116" s="3">
        <v>0</v>
      </c>
      <c r="O1116" s="3">
        <v>13</v>
      </c>
      <c r="P1116" s="3">
        <v>113</v>
      </c>
      <c r="R1116">
        <v>3</v>
      </c>
    </row>
    <row r="1117" spans="1:18" x14ac:dyDescent="0.25">
      <c r="A1117" t="s">
        <v>96</v>
      </c>
      <c r="B1117" t="s">
        <v>389</v>
      </c>
      <c r="C1117" t="s">
        <v>1</v>
      </c>
      <c r="D1117" t="s">
        <v>0</v>
      </c>
      <c r="E1117">
        <v>12910</v>
      </c>
      <c r="F1117" t="s">
        <v>438</v>
      </c>
      <c r="G1117" t="s">
        <v>439</v>
      </c>
      <c r="H1117" s="3">
        <v>0</v>
      </c>
      <c r="I1117" s="3">
        <v>0</v>
      </c>
      <c r="J1117" s="3">
        <v>0</v>
      </c>
      <c r="K1117" s="3">
        <v>143.07</v>
      </c>
      <c r="L1117" s="3">
        <v>0</v>
      </c>
      <c r="M1117" s="3">
        <v>0</v>
      </c>
      <c r="N1117" s="3">
        <v>0</v>
      </c>
      <c r="O1117" s="3">
        <v>18.5991</v>
      </c>
      <c r="P1117" s="3">
        <v>161.66909999999999</v>
      </c>
      <c r="R1117">
        <v>3</v>
      </c>
    </row>
    <row r="1118" spans="1:18" x14ac:dyDescent="0.25">
      <c r="A1118" t="s">
        <v>96</v>
      </c>
      <c r="B1118" t="s">
        <v>455</v>
      </c>
      <c r="C1118" t="s">
        <v>1</v>
      </c>
      <c r="D1118" t="s">
        <v>0</v>
      </c>
      <c r="E1118">
        <v>176316</v>
      </c>
      <c r="F1118" t="s">
        <v>399</v>
      </c>
      <c r="G1118" t="s">
        <v>400</v>
      </c>
      <c r="H1118" s="3">
        <v>0</v>
      </c>
      <c r="I1118" s="3">
        <v>0</v>
      </c>
      <c r="J1118" s="3">
        <v>0</v>
      </c>
      <c r="K1118" s="3">
        <v>24</v>
      </c>
      <c r="L1118" s="3">
        <v>0</v>
      </c>
      <c r="M1118" s="3">
        <v>0</v>
      </c>
      <c r="N1118" s="3">
        <v>0</v>
      </c>
      <c r="O1118" s="3">
        <v>3.12</v>
      </c>
      <c r="P1118" s="3">
        <v>27.12</v>
      </c>
      <c r="R1118">
        <v>3</v>
      </c>
    </row>
    <row r="1119" spans="1:18" x14ac:dyDescent="0.25">
      <c r="A1119" t="s">
        <v>96</v>
      </c>
      <c r="B1119" t="s">
        <v>455</v>
      </c>
      <c r="C1119" t="s">
        <v>1</v>
      </c>
      <c r="D1119" t="s">
        <v>0</v>
      </c>
      <c r="E1119">
        <v>275</v>
      </c>
      <c r="F1119" t="s">
        <v>457</v>
      </c>
      <c r="G1119" t="s">
        <v>458</v>
      </c>
      <c r="H1119" s="3">
        <v>0</v>
      </c>
      <c r="I1119" s="3">
        <v>0</v>
      </c>
      <c r="J1119" s="3">
        <v>0</v>
      </c>
      <c r="K1119" s="3">
        <v>12.83</v>
      </c>
      <c r="L1119" s="3">
        <v>0</v>
      </c>
      <c r="M1119" s="3">
        <v>0</v>
      </c>
      <c r="N1119" s="3">
        <v>0</v>
      </c>
      <c r="O1119" s="3">
        <v>1.6679000000000002</v>
      </c>
      <c r="P1119" s="3">
        <v>14.4979</v>
      </c>
      <c r="R1119">
        <v>3</v>
      </c>
    </row>
    <row r="1120" spans="1:18" x14ac:dyDescent="0.25">
      <c r="A1120" t="s">
        <v>96</v>
      </c>
      <c r="B1120" t="s">
        <v>455</v>
      </c>
      <c r="C1120" t="s">
        <v>1</v>
      </c>
      <c r="D1120" t="s">
        <v>0</v>
      </c>
      <c r="E1120">
        <v>379</v>
      </c>
      <c r="F1120" t="s">
        <v>454</v>
      </c>
      <c r="G1120" t="s">
        <v>456</v>
      </c>
      <c r="H1120" s="3">
        <v>0</v>
      </c>
      <c r="I1120" s="3">
        <v>0</v>
      </c>
      <c r="J1120" s="3">
        <v>0</v>
      </c>
      <c r="K1120" s="3">
        <v>80.8</v>
      </c>
      <c r="L1120" s="3">
        <v>0</v>
      </c>
      <c r="M1120" s="3">
        <v>0</v>
      </c>
      <c r="N1120" s="3">
        <v>0</v>
      </c>
      <c r="O1120" s="3">
        <v>10.504</v>
      </c>
      <c r="P1120" s="3">
        <v>91.304000000000002</v>
      </c>
      <c r="R1120">
        <v>3</v>
      </c>
    </row>
    <row r="1121" spans="1:18" x14ac:dyDescent="0.25">
      <c r="A1121" t="s">
        <v>96</v>
      </c>
      <c r="B1121" t="s">
        <v>370</v>
      </c>
      <c r="C1121" t="s">
        <v>1</v>
      </c>
      <c r="D1121" t="s">
        <v>0</v>
      </c>
      <c r="E1121">
        <v>21</v>
      </c>
      <c r="F1121" t="s">
        <v>452</v>
      </c>
      <c r="G1121" t="s">
        <v>453</v>
      </c>
      <c r="H1121" s="3">
        <v>0</v>
      </c>
      <c r="I1121" s="3">
        <v>0</v>
      </c>
      <c r="J1121" s="3">
        <v>0</v>
      </c>
      <c r="K1121" s="3">
        <v>1100.18</v>
      </c>
      <c r="L1121" s="3">
        <v>0</v>
      </c>
      <c r="M1121" s="3">
        <v>0</v>
      </c>
      <c r="N1121" s="3">
        <v>0</v>
      </c>
      <c r="O1121" s="3">
        <v>143.02340000000001</v>
      </c>
      <c r="P1121" s="3">
        <v>1243.2034000000001</v>
      </c>
      <c r="R1121">
        <v>3</v>
      </c>
    </row>
    <row r="1122" spans="1:18" x14ac:dyDescent="0.25">
      <c r="A1122" t="s">
        <v>96</v>
      </c>
      <c r="B1122" t="s">
        <v>370</v>
      </c>
      <c r="C1122" t="s">
        <v>1</v>
      </c>
      <c r="D1122" t="s">
        <v>0</v>
      </c>
      <c r="E1122">
        <v>28289</v>
      </c>
      <c r="F1122" t="s">
        <v>427</v>
      </c>
      <c r="G1122" t="s">
        <v>428</v>
      </c>
      <c r="H1122" s="3">
        <v>0</v>
      </c>
      <c r="I1122" s="3">
        <v>0</v>
      </c>
      <c r="J1122" s="3">
        <v>0</v>
      </c>
      <c r="K1122" s="3">
        <v>2.6</v>
      </c>
      <c r="L1122" s="3">
        <v>0</v>
      </c>
      <c r="M1122" s="3">
        <v>0</v>
      </c>
      <c r="N1122" s="3">
        <v>0</v>
      </c>
      <c r="O1122" s="3">
        <v>0.33800000000000002</v>
      </c>
      <c r="P1122" s="3">
        <v>2.9380000000000002</v>
      </c>
      <c r="R1122">
        <v>3</v>
      </c>
    </row>
    <row r="1123" spans="1:18" x14ac:dyDescent="0.25">
      <c r="A1123" t="s">
        <v>96</v>
      </c>
      <c r="B1123" t="s">
        <v>370</v>
      </c>
      <c r="C1123" t="s">
        <v>1</v>
      </c>
      <c r="D1123" t="s">
        <v>0</v>
      </c>
      <c r="E1123">
        <v>6834</v>
      </c>
      <c r="F1123" t="s">
        <v>412</v>
      </c>
      <c r="G1123" t="s">
        <v>413</v>
      </c>
      <c r="H1123" s="3">
        <v>0</v>
      </c>
      <c r="I1123" s="3">
        <v>0</v>
      </c>
      <c r="J1123" s="3">
        <v>0</v>
      </c>
      <c r="K1123" s="3">
        <v>62.12</v>
      </c>
      <c r="L1123" s="3">
        <v>0</v>
      </c>
      <c r="M1123" s="3">
        <v>0</v>
      </c>
      <c r="N1123" s="3">
        <v>0</v>
      </c>
      <c r="O1123" s="3">
        <v>8.0755999999999997</v>
      </c>
      <c r="P1123" s="3">
        <v>70.195599999999999</v>
      </c>
      <c r="R1123">
        <v>3</v>
      </c>
    </row>
    <row r="1124" spans="1:18" x14ac:dyDescent="0.25">
      <c r="A1124" t="s">
        <v>96</v>
      </c>
      <c r="B1124" t="s">
        <v>370</v>
      </c>
      <c r="C1124" t="s">
        <v>1</v>
      </c>
      <c r="D1124" t="s">
        <v>0</v>
      </c>
      <c r="E1124">
        <v>6808</v>
      </c>
      <c r="F1124" t="s">
        <v>412</v>
      </c>
      <c r="G1124" t="s">
        <v>413</v>
      </c>
      <c r="H1124" s="3">
        <v>0</v>
      </c>
      <c r="I1124" s="3">
        <v>0</v>
      </c>
      <c r="J1124" s="3">
        <v>0</v>
      </c>
      <c r="K1124" s="3">
        <v>26.28</v>
      </c>
      <c r="L1124" s="3">
        <v>0</v>
      </c>
      <c r="M1124" s="3">
        <v>0</v>
      </c>
      <c r="N1124" s="3">
        <v>0</v>
      </c>
      <c r="O1124" s="3">
        <v>3.4164000000000003</v>
      </c>
      <c r="P1124" s="3">
        <v>29.696400000000001</v>
      </c>
      <c r="R1124">
        <v>3</v>
      </c>
    </row>
    <row r="1125" spans="1:18" x14ac:dyDescent="0.25">
      <c r="A1125" t="s">
        <v>96</v>
      </c>
      <c r="B1125" t="s">
        <v>370</v>
      </c>
      <c r="C1125" t="s">
        <v>1</v>
      </c>
      <c r="D1125" t="s">
        <v>0</v>
      </c>
      <c r="E1125">
        <v>418121</v>
      </c>
      <c r="F1125" t="s">
        <v>450</v>
      </c>
      <c r="G1125" t="s">
        <v>451</v>
      </c>
      <c r="H1125" s="3">
        <v>0</v>
      </c>
      <c r="I1125" s="3">
        <v>0</v>
      </c>
      <c r="J1125" s="3">
        <v>0</v>
      </c>
      <c r="K1125" s="3">
        <v>14.16</v>
      </c>
      <c r="L1125" s="3">
        <v>0</v>
      </c>
      <c r="M1125" s="3">
        <v>0</v>
      </c>
      <c r="N1125" s="3">
        <v>0</v>
      </c>
      <c r="O1125" s="3">
        <v>1.8408</v>
      </c>
      <c r="P1125" s="3">
        <v>16.000800000000002</v>
      </c>
      <c r="R1125">
        <v>3</v>
      </c>
    </row>
    <row r="1126" spans="1:18" x14ac:dyDescent="0.25">
      <c r="A1126" t="s">
        <v>96</v>
      </c>
      <c r="B1126" t="s">
        <v>370</v>
      </c>
      <c r="C1126" t="s">
        <v>1</v>
      </c>
      <c r="D1126" t="s">
        <v>0</v>
      </c>
      <c r="E1126">
        <v>28680</v>
      </c>
      <c r="F1126" t="s">
        <v>431</v>
      </c>
      <c r="G1126" t="s">
        <v>432</v>
      </c>
      <c r="H1126" s="3">
        <v>0</v>
      </c>
      <c r="I1126" s="3">
        <v>0</v>
      </c>
      <c r="J1126" s="3">
        <v>0</v>
      </c>
      <c r="K1126" s="3">
        <v>76.08</v>
      </c>
      <c r="L1126" s="3">
        <v>0</v>
      </c>
      <c r="M1126" s="3">
        <v>0</v>
      </c>
      <c r="N1126" s="3">
        <v>0</v>
      </c>
      <c r="O1126" s="3">
        <v>9.8903999999999996</v>
      </c>
      <c r="P1126" s="3">
        <v>85.970399999999998</v>
      </c>
      <c r="R1126">
        <v>3</v>
      </c>
    </row>
    <row r="1127" spans="1:18" x14ac:dyDescent="0.25">
      <c r="A1127" t="s">
        <v>96</v>
      </c>
      <c r="B1127" t="s">
        <v>370</v>
      </c>
      <c r="C1127" t="s">
        <v>1</v>
      </c>
      <c r="D1127" t="s">
        <v>0</v>
      </c>
      <c r="E1127">
        <v>4767</v>
      </c>
      <c r="F1127" t="s">
        <v>416</v>
      </c>
      <c r="G1127" t="s">
        <v>417</v>
      </c>
      <c r="H1127" s="3">
        <v>0</v>
      </c>
      <c r="I1127" s="3">
        <v>0</v>
      </c>
      <c r="J1127" s="3">
        <v>0</v>
      </c>
      <c r="K1127" s="3">
        <v>36.549999999999997</v>
      </c>
      <c r="L1127" s="3">
        <v>0</v>
      </c>
      <c r="M1127" s="3">
        <v>0</v>
      </c>
      <c r="N1127" s="3">
        <v>0</v>
      </c>
      <c r="O1127" s="3">
        <v>4.7515000000000001</v>
      </c>
      <c r="P1127" s="3">
        <v>41.301499999999997</v>
      </c>
      <c r="R1127">
        <v>3</v>
      </c>
    </row>
    <row r="1128" spans="1:18" x14ac:dyDescent="0.25">
      <c r="A1128" t="s">
        <v>96</v>
      </c>
      <c r="B1128" t="s">
        <v>388</v>
      </c>
      <c r="C1128" t="s">
        <v>1</v>
      </c>
      <c r="D1128" t="s">
        <v>0</v>
      </c>
      <c r="E1128">
        <v>8537</v>
      </c>
      <c r="F1128" t="s">
        <v>403</v>
      </c>
      <c r="G1128" t="s">
        <v>404</v>
      </c>
      <c r="H1128" s="3">
        <v>0</v>
      </c>
      <c r="I1128" s="3">
        <v>0</v>
      </c>
      <c r="J1128" s="3">
        <v>0</v>
      </c>
      <c r="K1128" s="3">
        <v>78</v>
      </c>
      <c r="L1128" s="3">
        <v>0</v>
      </c>
      <c r="M1128" s="3">
        <v>0</v>
      </c>
      <c r="N1128" s="3">
        <v>0</v>
      </c>
      <c r="O1128" s="3">
        <v>10.14</v>
      </c>
      <c r="P1128" s="3">
        <v>88.14</v>
      </c>
      <c r="R1128">
        <v>3</v>
      </c>
    </row>
    <row r="1129" spans="1:18" x14ac:dyDescent="0.25">
      <c r="A1129" t="s">
        <v>96</v>
      </c>
      <c r="B1129" t="s">
        <v>388</v>
      </c>
      <c r="C1129" t="s">
        <v>1</v>
      </c>
      <c r="D1129" t="s">
        <v>0</v>
      </c>
      <c r="E1129">
        <v>2021</v>
      </c>
      <c r="F1129" t="s">
        <v>397</v>
      </c>
      <c r="G1129" t="s">
        <v>398</v>
      </c>
      <c r="H1129" s="3">
        <v>0</v>
      </c>
      <c r="I1129" s="3">
        <v>0</v>
      </c>
      <c r="J1129" s="3">
        <v>0</v>
      </c>
      <c r="K1129" s="3">
        <v>5.72</v>
      </c>
      <c r="L1129" s="3">
        <v>0</v>
      </c>
      <c r="M1129" s="3">
        <v>0</v>
      </c>
      <c r="N1129" s="3">
        <v>0</v>
      </c>
      <c r="O1129" s="3">
        <v>0.74360000000000004</v>
      </c>
      <c r="P1129" s="3">
        <v>6.4635999999999996</v>
      </c>
      <c r="R1129">
        <v>3</v>
      </c>
    </row>
    <row r="1130" spans="1:18" x14ac:dyDescent="0.25">
      <c r="A1130" t="s">
        <v>96</v>
      </c>
      <c r="B1130" t="s">
        <v>388</v>
      </c>
      <c r="C1130" t="s">
        <v>1</v>
      </c>
      <c r="D1130" t="s">
        <v>0</v>
      </c>
      <c r="E1130">
        <v>1227</v>
      </c>
      <c r="F1130" t="s">
        <v>436</v>
      </c>
      <c r="G1130" t="s">
        <v>437</v>
      </c>
      <c r="H1130" s="3">
        <v>0</v>
      </c>
      <c r="I1130" s="3">
        <v>0</v>
      </c>
      <c r="J1130" s="3">
        <v>0</v>
      </c>
      <c r="K1130" s="3">
        <v>44</v>
      </c>
      <c r="L1130" s="3">
        <v>0</v>
      </c>
      <c r="M1130" s="3">
        <v>0</v>
      </c>
      <c r="N1130" s="3">
        <v>0</v>
      </c>
      <c r="O1130" s="3">
        <v>5.7200000000000006</v>
      </c>
      <c r="P1130" s="3">
        <v>49.72</v>
      </c>
      <c r="R1130">
        <v>3</v>
      </c>
    </row>
    <row r="1131" spans="1:18" x14ac:dyDescent="0.25">
      <c r="A1131" t="s">
        <v>96</v>
      </c>
      <c r="B1131" t="s">
        <v>388</v>
      </c>
      <c r="C1131" t="s">
        <v>1</v>
      </c>
      <c r="D1131" t="s">
        <v>0</v>
      </c>
      <c r="E1131">
        <v>645393</v>
      </c>
      <c r="F1131" t="s">
        <v>409</v>
      </c>
      <c r="G1131" t="s">
        <v>410</v>
      </c>
      <c r="H1131" s="3">
        <v>0</v>
      </c>
      <c r="I1131" s="3">
        <v>0</v>
      </c>
      <c r="J1131" s="3">
        <v>0</v>
      </c>
      <c r="K1131" s="3">
        <v>14.11</v>
      </c>
      <c r="L1131" s="3">
        <v>0</v>
      </c>
      <c r="M1131" s="3">
        <v>0</v>
      </c>
      <c r="N1131" s="3">
        <v>0</v>
      </c>
      <c r="O1131" s="3">
        <v>1.8343</v>
      </c>
      <c r="P1131" s="3">
        <v>15.9443</v>
      </c>
      <c r="R1131">
        <v>3</v>
      </c>
    </row>
    <row r="1132" spans="1:18" x14ac:dyDescent="0.25">
      <c r="A1132" t="s">
        <v>96</v>
      </c>
      <c r="B1132" t="s">
        <v>388</v>
      </c>
      <c r="C1132" t="s">
        <v>1</v>
      </c>
      <c r="D1132" t="s">
        <v>0</v>
      </c>
      <c r="E1132">
        <v>299</v>
      </c>
      <c r="F1132" t="s">
        <v>448</v>
      </c>
      <c r="G1132" t="s">
        <v>449</v>
      </c>
      <c r="H1132" s="3">
        <v>0</v>
      </c>
      <c r="I1132" s="3">
        <v>0</v>
      </c>
      <c r="J1132" s="3">
        <v>0</v>
      </c>
      <c r="K1132" s="3">
        <v>12.56</v>
      </c>
      <c r="L1132" s="3">
        <v>0</v>
      </c>
      <c r="M1132" s="3">
        <v>0</v>
      </c>
      <c r="N1132" s="3">
        <v>0</v>
      </c>
      <c r="O1132" s="3">
        <v>1.6328</v>
      </c>
      <c r="P1132" s="3">
        <v>14.1928</v>
      </c>
      <c r="R1132">
        <v>3</v>
      </c>
    </row>
    <row r="1133" spans="1:18" x14ac:dyDescent="0.25">
      <c r="A1133" t="s">
        <v>96</v>
      </c>
      <c r="B1133" t="s">
        <v>388</v>
      </c>
      <c r="C1133" t="s">
        <v>1</v>
      </c>
      <c r="D1133" t="s">
        <v>0</v>
      </c>
      <c r="E1133">
        <v>17290</v>
      </c>
      <c r="F1133" t="s">
        <v>419</v>
      </c>
      <c r="G1133" t="s">
        <v>420</v>
      </c>
      <c r="H1133" s="3">
        <v>0</v>
      </c>
      <c r="I1133" s="3">
        <v>0</v>
      </c>
      <c r="J1133" s="3">
        <v>0</v>
      </c>
      <c r="K1133" s="3">
        <v>64</v>
      </c>
      <c r="L1133" s="3">
        <v>0</v>
      </c>
      <c r="M1133" s="3">
        <v>0</v>
      </c>
      <c r="N1133" s="3">
        <v>0</v>
      </c>
      <c r="O1133" s="3">
        <v>8.32</v>
      </c>
      <c r="P1133" s="3">
        <v>72.319999999999993</v>
      </c>
      <c r="R1133">
        <v>3</v>
      </c>
    </row>
    <row r="1134" spans="1:18" x14ac:dyDescent="0.25">
      <c r="A1134" t="s">
        <v>96</v>
      </c>
      <c r="B1134" t="s">
        <v>387</v>
      </c>
      <c r="C1134" t="s">
        <v>1</v>
      </c>
      <c r="D1134" t="s">
        <v>0</v>
      </c>
      <c r="E1134">
        <v>207782</v>
      </c>
      <c r="F1134" t="s">
        <v>414</v>
      </c>
      <c r="G1134" t="s">
        <v>415</v>
      </c>
      <c r="H1134" s="3">
        <v>0</v>
      </c>
      <c r="I1134" s="3">
        <v>0</v>
      </c>
      <c r="J1134" s="3">
        <v>0</v>
      </c>
      <c r="K1134" s="3">
        <v>12.48</v>
      </c>
      <c r="L1134" s="3">
        <v>0</v>
      </c>
      <c r="M1134" s="3">
        <v>0</v>
      </c>
      <c r="N1134" s="3">
        <v>0</v>
      </c>
      <c r="O1134" s="3">
        <v>1.6224000000000001</v>
      </c>
      <c r="P1134" s="3">
        <v>14.102400000000001</v>
      </c>
      <c r="R1134">
        <v>3</v>
      </c>
    </row>
    <row r="1135" spans="1:18" x14ac:dyDescent="0.25">
      <c r="A1135" t="s">
        <v>96</v>
      </c>
      <c r="B1135" t="s">
        <v>387</v>
      </c>
      <c r="C1135" t="s">
        <v>1</v>
      </c>
      <c r="D1135" t="s">
        <v>0</v>
      </c>
      <c r="E1135">
        <v>2530</v>
      </c>
      <c r="F1135" t="s">
        <v>446</v>
      </c>
      <c r="G1135" t="s">
        <v>447</v>
      </c>
      <c r="H1135" s="3">
        <v>0</v>
      </c>
      <c r="I1135" s="3">
        <v>0</v>
      </c>
      <c r="J1135" s="3">
        <v>0</v>
      </c>
      <c r="K1135" s="3">
        <v>4.42</v>
      </c>
      <c r="L1135" s="3">
        <v>0</v>
      </c>
      <c r="M1135" s="3">
        <v>0</v>
      </c>
      <c r="N1135" s="3">
        <v>0</v>
      </c>
      <c r="O1135" s="3">
        <v>0.5746</v>
      </c>
      <c r="P1135" s="3">
        <v>4.9946000000000002</v>
      </c>
      <c r="R1135">
        <v>3</v>
      </c>
    </row>
    <row r="1136" spans="1:18" x14ac:dyDescent="0.25">
      <c r="A1136" t="s">
        <v>96</v>
      </c>
      <c r="B1136" t="s">
        <v>387</v>
      </c>
      <c r="C1136" t="s">
        <v>1</v>
      </c>
      <c r="D1136" t="s">
        <v>0</v>
      </c>
      <c r="E1136">
        <v>480226</v>
      </c>
      <c r="F1136" t="s">
        <v>444</v>
      </c>
      <c r="G1136" t="s">
        <v>445</v>
      </c>
      <c r="H1136" s="3">
        <v>0</v>
      </c>
      <c r="I1136" s="3">
        <v>0</v>
      </c>
      <c r="J1136" s="3">
        <v>0</v>
      </c>
      <c r="K1136" s="3">
        <v>45.12</v>
      </c>
      <c r="L1136" s="3">
        <v>0</v>
      </c>
      <c r="M1136" s="3">
        <v>0</v>
      </c>
      <c r="N1136" s="3">
        <v>0</v>
      </c>
      <c r="O1136" s="3">
        <v>5.8655999999999997</v>
      </c>
      <c r="P1136" s="3">
        <v>50.985599999999998</v>
      </c>
      <c r="R1136">
        <v>3</v>
      </c>
    </row>
    <row r="1137" spans="1:18" x14ac:dyDescent="0.25">
      <c r="A1137" t="s">
        <v>96</v>
      </c>
      <c r="B1137" t="s">
        <v>387</v>
      </c>
      <c r="C1137" t="s">
        <v>1</v>
      </c>
      <c r="D1137" t="s">
        <v>0</v>
      </c>
      <c r="E1137">
        <v>480228</v>
      </c>
      <c r="F1137" t="s">
        <v>444</v>
      </c>
      <c r="G1137" t="s">
        <v>445</v>
      </c>
      <c r="H1137" s="3">
        <v>0</v>
      </c>
      <c r="I1137" s="3">
        <v>0</v>
      </c>
      <c r="J1137" s="3">
        <v>0</v>
      </c>
      <c r="K1137" s="3">
        <v>101.79</v>
      </c>
      <c r="L1137" s="3">
        <v>0</v>
      </c>
      <c r="M1137" s="3">
        <v>0</v>
      </c>
      <c r="N1137" s="3">
        <v>0</v>
      </c>
      <c r="O1137" s="3">
        <v>13.232700000000001</v>
      </c>
      <c r="P1137" s="3">
        <v>115.02270000000001</v>
      </c>
      <c r="R1137">
        <v>3</v>
      </c>
    </row>
    <row r="1138" spans="1:18" x14ac:dyDescent="0.25">
      <c r="A1138" t="s">
        <v>96</v>
      </c>
      <c r="B1138" t="s">
        <v>387</v>
      </c>
      <c r="C1138" t="s">
        <v>1</v>
      </c>
      <c r="D1138" t="s">
        <v>0</v>
      </c>
      <c r="E1138">
        <v>31495689</v>
      </c>
      <c r="F1138" t="s">
        <v>442</v>
      </c>
      <c r="G1138" t="s">
        <v>443</v>
      </c>
      <c r="H1138" s="3">
        <v>0</v>
      </c>
      <c r="I1138" s="3">
        <v>0</v>
      </c>
      <c r="J1138" s="3">
        <v>0</v>
      </c>
      <c r="K1138" s="3">
        <v>41.01</v>
      </c>
      <c r="L1138" s="3">
        <v>0</v>
      </c>
      <c r="M1138" s="3">
        <v>0</v>
      </c>
      <c r="N1138" s="3">
        <v>0</v>
      </c>
      <c r="O1138" s="3">
        <v>5.3312999999999997</v>
      </c>
      <c r="P1138" s="3">
        <v>46.341299999999997</v>
      </c>
      <c r="R1138">
        <v>3</v>
      </c>
    </row>
    <row r="1139" spans="1:18" x14ac:dyDescent="0.25">
      <c r="A1139" t="s">
        <v>96</v>
      </c>
      <c r="B1139" t="s">
        <v>387</v>
      </c>
      <c r="C1139" t="s">
        <v>1</v>
      </c>
      <c r="D1139" t="s">
        <v>0</v>
      </c>
      <c r="E1139">
        <v>31495688</v>
      </c>
      <c r="F1139" t="s">
        <v>442</v>
      </c>
      <c r="G1139" t="s">
        <v>443</v>
      </c>
      <c r="H1139" s="3">
        <v>0</v>
      </c>
      <c r="I1139" s="3">
        <v>0</v>
      </c>
      <c r="J1139" s="3">
        <v>0</v>
      </c>
      <c r="K1139" s="3">
        <v>44.18</v>
      </c>
      <c r="L1139" s="3">
        <v>0</v>
      </c>
      <c r="M1139" s="3">
        <v>0</v>
      </c>
      <c r="N1139" s="3">
        <v>0</v>
      </c>
      <c r="O1139" s="3">
        <v>5.7434000000000003</v>
      </c>
      <c r="P1139" s="3">
        <v>49.923400000000001</v>
      </c>
      <c r="R1139">
        <v>3</v>
      </c>
    </row>
    <row r="1140" spans="1:18" x14ac:dyDescent="0.25">
      <c r="A1140" t="s">
        <v>96</v>
      </c>
      <c r="B1140" t="s">
        <v>387</v>
      </c>
      <c r="C1140" t="s">
        <v>1</v>
      </c>
      <c r="D1140" t="s">
        <v>0</v>
      </c>
      <c r="E1140">
        <v>17237</v>
      </c>
      <c r="F1140" t="s">
        <v>419</v>
      </c>
      <c r="G1140" t="s">
        <v>420</v>
      </c>
      <c r="H1140" s="3">
        <v>0</v>
      </c>
      <c r="I1140" s="3">
        <v>0</v>
      </c>
      <c r="J1140" s="3">
        <v>0</v>
      </c>
      <c r="K1140" s="3">
        <v>22.5</v>
      </c>
      <c r="L1140" s="3">
        <v>0</v>
      </c>
      <c r="M1140" s="3">
        <v>0</v>
      </c>
      <c r="N1140" s="3">
        <v>0</v>
      </c>
      <c r="O1140" s="3">
        <v>2.9250000000000003</v>
      </c>
      <c r="P1140" s="3">
        <v>25.425000000000001</v>
      </c>
      <c r="R1140">
        <v>3</v>
      </c>
    </row>
    <row r="1141" spans="1:18" x14ac:dyDescent="0.25">
      <c r="A1141" t="s">
        <v>96</v>
      </c>
      <c r="B1141" t="s">
        <v>386</v>
      </c>
      <c r="C1141" t="s">
        <v>1</v>
      </c>
      <c r="D1141" t="s">
        <v>0</v>
      </c>
      <c r="E1141">
        <v>541802</v>
      </c>
      <c r="F1141" t="s">
        <v>414</v>
      </c>
      <c r="G1141" t="s">
        <v>415</v>
      </c>
      <c r="H1141" s="3">
        <v>0</v>
      </c>
      <c r="I1141" s="3">
        <v>0</v>
      </c>
      <c r="J1141" s="3">
        <v>0</v>
      </c>
      <c r="K1141" s="3">
        <v>48.52</v>
      </c>
      <c r="L1141" s="3">
        <v>0</v>
      </c>
      <c r="M1141" s="3">
        <v>0</v>
      </c>
      <c r="N1141" s="3">
        <v>0</v>
      </c>
      <c r="O1141" s="3">
        <v>6.3076000000000008</v>
      </c>
      <c r="P1141" s="3">
        <v>54.827600000000004</v>
      </c>
      <c r="R1141">
        <v>3</v>
      </c>
    </row>
    <row r="1142" spans="1:18" x14ac:dyDescent="0.25">
      <c r="A1142" t="s">
        <v>96</v>
      </c>
      <c r="B1142" t="s">
        <v>386</v>
      </c>
      <c r="C1142" t="s">
        <v>1</v>
      </c>
      <c r="D1142" t="s">
        <v>0</v>
      </c>
      <c r="E1142">
        <v>2808</v>
      </c>
      <c r="F1142" t="s">
        <v>405</v>
      </c>
      <c r="G1142" t="s">
        <v>406</v>
      </c>
      <c r="H1142" s="3">
        <v>0</v>
      </c>
      <c r="I1142" s="3">
        <v>0</v>
      </c>
      <c r="J1142" s="3">
        <v>0</v>
      </c>
      <c r="K1142" s="3">
        <v>9.91</v>
      </c>
      <c r="L1142" s="3">
        <v>0</v>
      </c>
      <c r="M1142" s="3">
        <v>0</v>
      </c>
      <c r="N1142" s="3">
        <v>0</v>
      </c>
      <c r="O1142" s="3">
        <v>1.2883</v>
      </c>
      <c r="P1142" s="3">
        <v>11.1983</v>
      </c>
      <c r="R1142">
        <v>3</v>
      </c>
    </row>
    <row r="1143" spans="1:18" x14ac:dyDescent="0.25">
      <c r="A1143" t="s">
        <v>96</v>
      </c>
      <c r="B1143" t="s">
        <v>386</v>
      </c>
      <c r="C1143" t="s">
        <v>1</v>
      </c>
      <c r="D1143" t="s">
        <v>0</v>
      </c>
      <c r="E1143">
        <v>76</v>
      </c>
      <c r="F1143" t="s">
        <v>440</v>
      </c>
      <c r="G1143" t="s">
        <v>441</v>
      </c>
      <c r="H1143" s="3">
        <v>0</v>
      </c>
      <c r="I1143" s="3">
        <v>0</v>
      </c>
      <c r="J1143" s="3">
        <v>0</v>
      </c>
      <c r="K1143" s="3">
        <v>20.350000000000001</v>
      </c>
      <c r="L1143" s="3">
        <v>0</v>
      </c>
      <c r="M1143" s="3">
        <v>0</v>
      </c>
      <c r="N1143" s="3">
        <v>0</v>
      </c>
      <c r="O1143" s="3">
        <v>2.6455000000000002</v>
      </c>
      <c r="P1143" s="3">
        <v>22.9955</v>
      </c>
      <c r="R1143">
        <v>3</v>
      </c>
    </row>
    <row r="1144" spans="1:18" x14ac:dyDescent="0.25">
      <c r="A1144" t="s">
        <v>96</v>
      </c>
      <c r="B1144" t="s">
        <v>386</v>
      </c>
      <c r="C1144" t="s">
        <v>1</v>
      </c>
      <c r="D1144" t="s">
        <v>0</v>
      </c>
      <c r="E1144">
        <v>625</v>
      </c>
      <c r="F1144" t="s">
        <v>421</v>
      </c>
      <c r="G1144" t="s">
        <v>422</v>
      </c>
      <c r="H1144" s="3">
        <v>0</v>
      </c>
      <c r="I1144" s="3">
        <v>0</v>
      </c>
      <c r="J1144" s="3">
        <v>0</v>
      </c>
      <c r="K1144" s="3">
        <v>7.42</v>
      </c>
      <c r="L1144" s="3">
        <v>0</v>
      </c>
      <c r="M1144" s="3">
        <v>0</v>
      </c>
      <c r="N1144" s="3">
        <v>0</v>
      </c>
      <c r="O1144" s="3">
        <v>0.96460000000000001</v>
      </c>
      <c r="P1144" s="3">
        <v>8.3846000000000007</v>
      </c>
      <c r="R1144">
        <v>3</v>
      </c>
    </row>
    <row r="1145" spans="1:18" x14ac:dyDescent="0.25">
      <c r="A1145" t="s">
        <v>96</v>
      </c>
      <c r="B1145" t="s">
        <v>386</v>
      </c>
      <c r="C1145" t="s">
        <v>1</v>
      </c>
      <c r="D1145" t="s">
        <v>0</v>
      </c>
      <c r="E1145">
        <v>84726</v>
      </c>
      <c r="F1145" t="s">
        <v>429</v>
      </c>
      <c r="G1145" t="s">
        <v>430</v>
      </c>
      <c r="H1145" s="3">
        <v>0</v>
      </c>
      <c r="I1145" s="3">
        <v>0</v>
      </c>
      <c r="J1145" s="3">
        <v>0</v>
      </c>
      <c r="K1145" s="3">
        <v>17</v>
      </c>
      <c r="L1145" s="3">
        <v>0</v>
      </c>
      <c r="M1145" s="3">
        <v>0</v>
      </c>
      <c r="N1145" s="3">
        <v>0</v>
      </c>
      <c r="O1145" s="3">
        <v>2.21</v>
      </c>
      <c r="P1145" s="3">
        <v>19.21</v>
      </c>
      <c r="R1145">
        <v>3</v>
      </c>
    </row>
    <row r="1146" spans="1:18" x14ac:dyDescent="0.25">
      <c r="A1146" t="s">
        <v>96</v>
      </c>
      <c r="B1146" t="s">
        <v>386</v>
      </c>
      <c r="C1146" t="s">
        <v>1</v>
      </c>
      <c r="D1146" t="s">
        <v>0</v>
      </c>
      <c r="E1146">
        <v>12590</v>
      </c>
      <c r="F1146" t="s">
        <v>438</v>
      </c>
      <c r="G1146" t="s">
        <v>439</v>
      </c>
      <c r="H1146" s="3">
        <v>0</v>
      </c>
      <c r="I1146" s="3">
        <v>0</v>
      </c>
      <c r="J1146" s="3">
        <v>0</v>
      </c>
      <c r="K1146" s="3">
        <v>25</v>
      </c>
      <c r="L1146" s="3">
        <v>0</v>
      </c>
      <c r="M1146" s="3">
        <v>0</v>
      </c>
      <c r="N1146" s="3">
        <v>0</v>
      </c>
      <c r="O1146" s="3">
        <v>3.25</v>
      </c>
      <c r="P1146" s="3">
        <v>28.25</v>
      </c>
      <c r="R1146">
        <v>3</v>
      </c>
    </row>
    <row r="1147" spans="1:18" x14ac:dyDescent="0.25">
      <c r="A1147" t="s">
        <v>96</v>
      </c>
      <c r="B1147" t="s">
        <v>386</v>
      </c>
      <c r="C1147" t="s">
        <v>1</v>
      </c>
      <c r="D1147" t="s">
        <v>0</v>
      </c>
      <c r="E1147">
        <v>11155</v>
      </c>
      <c r="F1147" t="s">
        <v>436</v>
      </c>
      <c r="G1147" t="s">
        <v>437</v>
      </c>
      <c r="H1147" s="3">
        <v>0</v>
      </c>
      <c r="I1147" s="3">
        <v>0</v>
      </c>
      <c r="J1147" s="3">
        <v>0</v>
      </c>
      <c r="K1147" s="3">
        <v>40</v>
      </c>
      <c r="L1147" s="3">
        <v>0</v>
      </c>
      <c r="M1147" s="3">
        <v>0</v>
      </c>
      <c r="N1147" s="3">
        <v>0</v>
      </c>
      <c r="O1147" s="3">
        <v>5.2</v>
      </c>
      <c r="P1147" s="3">
        <v>45.2</v>
      </c>
      <c r="R1147">
        <v>3</v>
      </c>
    </row>
    <row r="1148" spans="1:18" x14ac:dyDescent="0.25">
      <c r="A1148" t="s">
        <v>96</v>
      </c>
      <c r="B1148" t="s">
        <v>386</v>
      </c>
      <c r="C1148" t="s">
        <v>1</v>
      </c>
      <c r="D1148" t="s">
        <v>0</v>
      </c>
      <c r="E1148">
        <v>645136</v>
      </c>
      <c r="F1148" t="s">
        <v>409</v>
      </c>
      <c r="G1148" t="s">
        <v>410</v>
      </c>
      <c r="H1148" s="3">
        <v>0</v>
      </c>
      <c r="I1148" s="3">
        <v>0</v>
      </c>
      <c r="J1148" s="3">
        <v>0</v>
      </c>
      <c r="K1148" s="3">
        <v>19.5</v>
      </c>
      <c r="L1148" s="3">
        <v>0</v>
      </c>
      <c r="M1148" s="3">
        <v>0</v>
      </c>
      <c r="N1148" s="3">
        <v>0</v>
      </c>
      <c r="O1148" s="3">
        <v>2.5350000000000001</v>
      </c>
      <c r="P1148" s="3">
        <v>22.035</v>
      </c>
      <c r="R1148">
        <v>3</v>
      </c>
    </row>
    <row r="1149" spans="1:18" x14ac:dyDescent="0.25">
      <c r="A1149" t="s">
        <v>96</v>
      </c>
      <c r="B1149" t="s">
        <v>386</v>
      </c>
      <c r="C1149" t="s">
        <v>1</v>
      </c>
      <c r="D1149" t="s">
        <v>0</v>
      </c>
      <c r="E1149">
        <v>18461</v>
      </c>
      <c r="F1149" t="s">
        <v>418</v>
      </c>
      <c r="G1149" t="s">
        <v>435</v>
      </c>
      <c r="H1149" s="3">
        <v>0</v>
      </c>
      <c r="I1149" s="3">
        <v>0</v>
      </c>
      <c r="J1149" s="3">
        <v>0</v>
      </c>
      <c r="K1149" s="3">
        <v>9.3699999999999992</v>
      </c>
      <c r="L1149" s="3">
        <v>0</v>
      </c>
      <c r="M1149" s="3">
        <v>0</v>
      </c>
      <c r="N1149" s="3">
        <v>0</v>
      </c>
      <c r="O1149" s="3">
        <v>1.2181</v>
      </c>
      <c r="P1149" s="3">
        <v>10.588099999999999</v>
      </c>
      <c r="R1149">
        <v>3</v>
      </c>
    </row>
    <row r="1150" spans="1:18" x14ac:dyDescent="0.25">
      <c r="A1150" t="s">
        <v>96</v>
      </c>
      <c r="B1150" t="s">
        <v>386</v>
      </c>
      <c r="C1150" t="s">
        <v>1</v>
      </c>
      <c r="D1150" t="s">
        <v>0</v>
      </c>
      <c r="E1150">
        <v>18462</v>
      </c>
      <c r="F1150" t="s">
        <v>418</v>
      </c>
      <c r="G1150" t="s">
        <v>435</v>
      </c>
      <c r="H1150" s="3">
        <v>0</v>
      </c>
      <c r="I1150" s="3">
        <v>0</v>
      </c>
      <c r="J1150" s="3">
        <v>0</v>
      </c>
      <c r="K1150" s="3">
        <v>60.81</v>
      </c>
      <c r="L1150" s="3">
        <v>0</v>
      </c>
      <c r="M1150" s="3">
        <v>0</v>
      </c>
      <c r="N1150" s="3">
        <v>0</v>
      </c>
      <c r="O1150" s="3">
        <v>7.9053000000000004</v>
      </c>
      <c r="P1150" s="3">
        <v>68.715299999999999</v>
      </c>
      <c r="R1150">
        <v>3</v>
      </c>
    </row>
    <row r="1151" spans="1:18" x14ac:dyDescent="0.25">
      <c r="A1151" t="s">
        <v>96</v>
      </c>
      <c r="B1151" t="s">
        <v>386</v>
      </c>
      <c r="C1151" t="s">
        <v>1</v>
      </c>
      <c r="D1151" t="s">
        <v>0</v>
      </c>
      <c r="E1151">
        <v>270</v>
      </c>
      <c r="F1151" t="s">
        <v>433</v>
      </c>
      <c r="G1151" t="s">
        <v>434</v>
      </c>
      <c r="H1151" s="3">
        <v>0</v>
      </c>
      <c r="I1151" s="3">
        <v>0</v>
      </c>
      <c r="J1151" s="3">
        <v>0</v>
      </c>
      <c r="K1151" s="3">
        <v>214.72</v>
      </c>
      <c r="L1151" s="3">
        <v>0</v>
      </c>
      <c r="M1151" s="3">
        <v>0</v>
      </c>
      <c r="N1151" s="3">
        <v>0</v>
      </c>
      <c r="O1151" s="3">
        <v>27.913600000000002</v>
      </c>
      <c r="P1151" s="3">
        <v>242.6336</v>
      </c>
      <c r="R1151">
        <v>3</v>
      </c>
    </row>
    <row r="1152" spans="1:18" x14ac:dyDescent="0.25">
      <c r="A1152" t="s">
        <v>96</v>
      </c>
      <c r="B1152" t="s">
        <v>366</v>
      </c>
      <c r="C1152" t="s">
        <v>1</v>
      </c>
      <c r="D1152" t="s">
        <v>0</v>
      </c>
      <c r="E1152">
        <v>28269</v>
      </c>
      <c r="F1152" t="s">
        <v>431</v>
      </c>
      <c r="G1152" t="s">
        <v>432</v>
      </c>
      <c r="H1152" s="3">
        <v>0</v>
      </c>
      <c r="I1152" s="3">
        <v>0</v>
      </c>
      <c r="J1152" s="3">
        <v>0</v>
      </c>
      <c r="K1152" s="3">
        <v>55.6</v>
      </c>
      <c r="L1152" s="3">
        <v>0</v>
      </c>
      <c r="M1152" s="3">
        <v>0</v>
      </c>
      <c r="N1152" s="3">
        <v>0</v>
      </c>
      <c r="O1152" s="3">
        <v>7.2280000000000006</v>
      </c>
      <c r="P1152" s="3">
        <v>62.828000000000003</v>
      </c>
      <c r="R1152">
        <v>3</v>
      </c>
    </row>
    <row r="1153" spans="1:18" x14ac:dyDescent="0.25">
      <c r="A1153" t="s">
        <v>96</v>
      </c>
      <c r="B1153" t="s">
        <v>366</v>
      </c>
      <c r="C1153" t="s">
        <v>1</v>
      </c>
      <c r="D1153" t="s">
        <v>0</v>
      </c>
      <c r="E1153">
        <v>84097</v>
      </c>
      <c r="F1153" t="s">
        <v>429</v>
      </c>
      <c r="G1153" t="s">
        <v>430</v>
      </c>
      <c r="H1153" s="3">
        <v>0</v>
      </c>
      <c r="I1153" s="3">
        <v>0</v>
      </c>
      <c r="J1153" s="3">
        <v>0</v>
      </c>
      <c r="K1153" s="3">
        <v>44.9</v>
      </c>
      <c r="L1153" s="3">
        <v>0</v>
      </c>
      <c r="M1153" s="3">
        <v>0</v>
      </c>
      <c r="N1153" s="3">
        <v>0</v>
      </c>
      <c r="O1153" s="3">
        <v>5.8369999999999997</v>
      </c>
      <c r="P1153" s="3">
        <v>50.736999999999995</v>
      </c>
      <c r="R1153">
        <v>3</v>
      </c>
    </row>
    <row r="1154" spans="1:18" x14ac:dyDescent="0.25">
      <c r="A1154" t="s">
        <v>96</v>
      </c>
      <c r="B1154" t="s">
        <v>366</v>
      </c>
      <c r="C1154" t="s">
        <v>1</v>
      </c>
      <c r="D1154" t="s">
        <v>0</v>
      </c>
      <c r="E1154">
        <v>28090</v>
      </c>
      <c r="F1154" t="s">
        <v>427</v>
      </c>
      <c r="G1154" t="s">
        <v>428</v>
      </c>
      <c r="H1154" s="3">
        <v>0</v>
      </c>
      <c r="I1154" s="3">
        <v>0</v>
      </c>
      <c r="J1154" s="3">
        <v>0</v>
      </c>
      <c r="K1154" s="3">
        <v>34.9</v>
      </c>
      <c r="L1154" s="3">
        <v>0</v>
      </c>
      <c r="M1154" s="3">
        <v>0</v>
      </c>
      <c r="N1154" s="3">
        <v>0</v>
      </c>
      <c r="O1154" s="3">
        <v>4.5369999999999999</v>
      </c>
      <c r="P1154" s="3">
        <v>39.436999999999998</v>
      </c>
      <c r="R1154">
        <v>3</v>
      </c>
    </row>
    <row r="1155" spans="1:18" x14ac:dyDescent="0.25">
      <c r="A1155" t="s">
        <v>96</v>
      </c>
      <c r="B1155" t="s">
        <v>366</v>
      </c>
      <c r="C1155" t="s">
        <v>1</v>
      </c>
      <c r="D1155" t="s">
        <v>0</v>
      </c>
      <c r="E1155">
        <v>1946729</v>
      </c>
      <c r="F1155" t="s">
        <v>425</v>
      </c>
      <c r="G1155" t="s">
        <v>426</v>
      </c>
      <c r="H1155" s="3">
        <v>0</v>
      </c>
      <c r="I1155" s="3">
        <v>0</v>
      </c>
      <c r="J1155" s="3">
        <v>0</v>
      </c>
      <c r="K1155" s="3">
        <v>79.2</v>
      </c>
      <c r="L1155" s="3">
        <v>0</v>
      </c>
      <c r="M1155" s="3">
        <v>0</v>
      </c>
      <c r="N1155" s="3">
        <v>0</v>
      </c>
      <c r="O1155" s="3">
        <v>10.296000000000001</v>
      </c>
      <c r="P1155" s="3">
        <v>89.496000000000009</v>
      </c>
      <c r="R1155">
        <v>3</v>
      </c>
    </row>
    <row r="1156" spans="1:18" x14ac:dyDescent="0.25">
      <c r="A1156" t="s">
        <v>96</v>
      </c>
      <c r="B1156" t="s">
        <v>366</v>
      </c>
      <c r="C1156" t="s">
        <v>1</v>
      </c>
      <c r="D1156" t="s">
        <v>0</v>
      </c>
      <c r="E1156">
        <v>623</v>
      </c>
      <c r="F1156" t="s">
        <v>421</v>
      </c>
      <c r="G1156" t="s">
        <v>422</v>
      </c>
      <c r="H1156" s="3">
        <v>0</v>
      </c>
      <c r="I1156" s="3">
        <v>0</v>
      </c>
      <c r="J1156" s="3">
        <v>0</v>
      </c>
      <c r="K1156" s="3">
        <v>3.18</v>
      </c>
      <c r="L1156" s="3">
        <v>0</v>
      </c>
      <c r="M1156" s="3">
        <v>0</v>
      </c>
      <c r="N1156" s="3">
        <v>0</v>
      </c>
      <c r="O1156" s="3">
        <v>0.41340000000000005</v>
      </c>
      <c r="P1156" s="3">
        <v>3.5934000000000004</v>
      </c>
      <c r="R1156">
        <v>3</v>
      </c>
    </row>
    <row r="1157" spans="1:18" x14ac:dyDescent="0.25">
      <c r="A1157" t="s">
        <v>96</v>
      </c>
      <c r="B1157" t="s">
        <v>364</v>
      </c>
      <c r="C1157" t="s">
        <v>1</v>
      </c>
      <c r="D1157" t="s">
        <v>0</v>
      </c>
      <c r="E1157">
        <v>1810</v>
      </c>
      <c r="F1157" t="s">
        <v>423</v>
      </c>
      <c r="G1157" t="s">
        <v>424</v>
      </c>
      <c r="H1157" s="3">
        <v>0</v>
      </c>
      <c r="I1157" s="3">
        <v>0</v>
      </c>
      <c r="J1157" s="3">
        <v>0</v>
      </c>
      <c r="K1157" s="3">
        <v>28.76</v>
      </c>
      <c r="L1157" s="3">
        <v>0</v>
      </c>
      <c r="M1157" s="3">
        <v>0</v>
      </c>
      <c r="N1157" s="3">
        <v>0</v>
      </c>
      <c r="O1157" s="3">
        <v>3.7388000000000003</v>
      </c>
      <c r="P1157" s="3">
        <v>32.498800000000003</v>
      </c>
      <c r="R1157">
        <v>3</v>
      </c>
    </row>
    <row r="1158" spans="1:18" x14ac:dyDescent="0.25">
      <c r="A1158" t="s">
        <v>96</v>
      </c>
      <c r="B1158" t="s">
        <v>364</v>
      </c>
      <c r="C1158" t="s">
        <v>1</v>
      </c>
      <c r="D1158" t="s">
        <v>0</v>
      </c>
      <c r="E1158">
        <v>620</v>
      </c>
      <c r="F1158" t="s">
        <v>421</v>
      </c>
      <c r="G1158" t="s">
        <v>422</v>
      </c>
      <c r="H1158" s="3">
        <v>0</v>
      </c>
      <c r="I1158" s="3">
        <v>0</v>
      </c>
      <c r="J1158" s="3">
        <v>0</v>
      </c>
      <c r="K1158" s="3">
        <v>4.43</v>
      </c>
      <c r="L1158" s="3">
        <v>0</v>
      </c>
      <c r="M1158" s="3">
        <v>0</v>
      </c>
      <c r="N1158" s="3">
        <v>0</v>
      </c>
      <c r="O1158" s="3">
        <v>0.57589999999999997</v>
      </c>
      <c r="P1158" s="3">
        <v>5.0058999999999996</v>
      </c>
      <c r="R1158">
        <v>3</v>
      </c>
    </row>
    <row r="1159" spans="1:18" x14ac:dyDescent="0.25">
      <c r="A1159" t="s">
        <v>96</v>
      </c>
      <c r="B1159" t="s">
        <v>364</v>
      </c>
      <c r="C1159" t="s">
        <v>1</v>
      </c>
      <c r="D1159" t="s">
        <v>0</v>
      </c>
      <c r="E1159">
        <v>17148</v>
      </c>
      <c r="F1159" t="s">
        <v>419</v>
      </c>
      <c r="G1159" t="s">
        <v>420</v>
      </c>
      <c r="H1159" s="3">
        <v>0</v>
      </c>
      <c r="I1159" s="3">
        <v>0</v>
      </c>
      <c r="J1159" s="3">
        <v>0</v>
      </c>
      <c r="K1159" s="3">
        <v>71.2</v>
      </c>
      <c r="L1159" s="3">
        <v>0</v>
      </c>
      <c r="M1159" s="3">
        <v>0</v>
      </c>
      <c r="N1159" s="3">
        <v>0</v>
      </c>
      <c r="O1159" s="3">
        <v>9.2560000000000002</v>
      </c>
      <c r="P1159" s="3">
        <v>80.456000000000003</v>
      </c>
      <c r="R1159">
        <v>3</v>
      </c>
    </row>
    <row r="1160" spans="1:18" x14ac:dyDescent="0.25">
      <c r="A1160" t="s">
        <v>96</v>
      </c>
      <c r="B1160" t="s">
        <v>364</v>
      </c>
      <c r="C1160" t="s">
        <v>1</v>
      </c>
      <c r="D1160" t="s">
        <v>0</v>
      </c>
      <c r="E1160">
        <v>4662</v>
      </c>
      <c r="F1160" t="s">
        <v>416</v>
      </c>
      <c r="G1160" t="s">
        <v>417</v>
      </c>
      <c r="H1160" s="3">
        <v>0</v>
      </c>
      <c r="I1160" s="3">
        <v>0</v>
      </c>
      <c r="J1160" s="3">
        <v>0</v>
      </c>
      <c r="K1160" s="3">
        <v>63.98</v>
      </c>
      <c r="L1160" s="3">
        <v>0</v>
      </c>
      <c r="M1160" s="3">
        <v>0</v>
      </c>
      <c r="N1160" s="3">
        <v>0</v>
      </c>
      <c r="O1160" s="3">
        <v>8.3173999999999992</v>
      </c>
      <c r="P1160" s="3">
        <v>72.297399999999996</v>
      </c>
      <c r="R1160">
        <v>3</v>
      </c>
    </row>
    <row r="1161" spans="1:18" x14ac:dyDescent="0.25">
      <c r="A1161" t="s">
        <v>96</v>
      </c>
      <c r="B1161" t="s">
        <v>364</v>
      </c>
      <c r="C1161" t="s">
        <v>1</v>
      </c>
      <c r="D1161" t="s">
        <v>0</v>
      </c>
      <c r="E1161">
        <v>484611</v>
      </c>
      <c r="F1161" t="s">
        <v>414</v>
      </c>
      <c r="G1161" t="s">
        <v>415</v>
      </c>
      <c r="H1161" s="3">
        <v>0</v>
      </c>
      <c r="I1161" s="3">
        <v>0</v>
      </c>
      <c r="J1161" s="3">
        <v>0</v>
      </c>
      <c r="K1161" s="3">
        <v>19.78</v>
      </c>
      <c r="L1161" s="3">
        <v>0</v>
      </c>
      <c r="M1161" s="3">
        <v>0</v>
      </c>
      <c r="N1161" s="3">
        <v>0</v>
      </c>
      <c r="O1161" s="3">
        <v>2.5714000000000001</v>
      </c>
      <c r="P1161" s="3">
        <v>22.351400000000002</v>
      </c>
      <c r="R1161">
        <v>3</v>
      </c>
    </row>
    <row r="1162" spans="1:18" x14ac:dyDescent="0.25">
      <c r="A1162" t="s">
        <v>96</v>
      </c>
      <c r="B1162" t="s">
        <v>364</v>
      </c>
      <c r="C1162" t="s">
        <v>1</v>
      </c>
      <c r="D1162" t="s">
        <v>0</v>
      </c>
      <c r="E1162">
        <v>6492</v>
      </c>
      <c r="F1162" t="s">
        <v>412</v>
      </c>
      <c r="G1162" t="s">
        <v>413</v>
      </c>
      <c r="H1162" s="3">
        <v>0</v>
      </c>
      <c r="I1162" s="3">
        <v>0</v>
      </c>
      <c r="J1162" s="3">
        <v>0</v>
      </c>
      <c r="K1162" s="3">
        <v>27.48</v>
      </c>
      <c r="L1162" s="3">
        <v>0</v>
      </c>
      <c r="M1162" s="3">
        <v>0</v>
      </c>
      <c r="N1162" s="3">
        <v>0</v>
      </c>
      <c r="O1162" s="3">
        <v>3.5724</v>
      </c>
      <c r="P1162" s="3">
        <v>31.052399999999999</v>
      </c>
      <c r="R1162">
        <v>3</v>
      </c>
    </row>
    <row r="1163" spans="1:18" x14ac:dyDescent="0.25">
      <c r="A1163" t="s">
        <v>96</v>
      </c>
      <c r="B1163" t="s">
        <v>363</v>
      </c>
      <c r="C1163" t="s">
        <v>1</v>
      </c>
      <c r="D1163" t="s">
        <v>0</v>
      </c>
      <c r="E1163">
        <v>28781</v>
      </c>
      <c r="F1163" t="s">
        <v>113</v>
      </c>
      <c r="G1163" t="s">
        <v>411</v>
      </c>
      <c r="H1163" s="3">
        <v>0.87</v>
      </c>
      <c r="I1163" s="3">
        <v>0</v>
      </c>
      <c r="J1163" s="3">
        <v>0</v>
      </c>
      <c r="K1163" s="3">
        <v>8.08</v>
      </c>
      <c r="L1163" s="3">
        <v>0</v>
      </c>
      <c r="M1163" s="3">
        <v>0</v>
      </c>
      <c r="N1163" s="3">
        <v>0</v>
      </c>
      <c r="O1163" s="3">
        <v>1.0504</v>
      </c>
      <c r="P1163" s="3">
        <v>10.000399999999999</v>
      </c>
      <c r="R1163">
        <v>3</v>
      </c>
    </row>
    <row r="1164" spans="1:18" x14ac:dyDescent="0.25">
      <c r="A1164" t="s">
        <v>96</v>
      </c>
      <c r="B1164" t="s">
        <v>363</v>
      </c>
      <c r="C1164" t="s">
        <v>1</v>
      </c>
      <c r="D1164" t="s">
        <v>0</v>
      </c>
      <c r="E1164">
        <v>560514</v>
      </c>
      <c r="F1164" t="s">
        <v>409</v>
      </c>
      <c r="G1164" t="s">
        <v>410</v>
      </c>
      <c r="H1164" s="3">
        <v>0</v>
      </c>
      <c r="I1164" s="3">
        <v>0</v>
      </c>
      <c r="J1164" s="3">
        <v>0</v>
      </c>
      <c r="K1164" s="3">
        <v>12.64</v>
      </c>
      <c r="L1164" s="3">
        <v>0</v>
      </c>
      <c r="M1164" s="3">
        <v>0</v>
      </c>
      <c r="N1164" s="3">
        <v>0</v>
      </c>
      <c r="O1164" s="3">
        <v>1.6432000000000002</v>
      </c>
      <c r="P1164" s="3">
        <v>14.283200000000001</v>
      </c>
      <c r="R1164">
        <v>3</v>
      </c>
    </row>
    <row r="1165" spans="1:18" x14ac:dyDescent="0.25">
      <c r="A1165" t="s">
        <v>96</v>
      </c>
      <c r="B1165" t="s">
        <v>363</v>
      </c>
      <c r="C1165" t="s">
        <v>1</v>
      </c>
      <c r="D1165" t="s">
        <v>0</v>
      </c>
      <c r="E1165">
        <v>8399</v>
      </c>
      <c r="F1165" t="s">
        <v>403</v>
      </c>
      <c r="G1165" t="s">
        <v>404</v>
      </c>
      <c r="H1165" s="3">
        <v>0</v>
      </c>
      <c r="I1165" s="3">
        <v>0</v>
      </c>
      <c r="J1165" s="3">
        <v>0</v>
      </c>
      <c r="K1165" s="3">
        <v>199.1</v>
      </c>
      <c r="L1165" s="3">
        <v>0</v>
      </c>
      <c r="M1165" s="3">
        <v>0</v>
      </c>
      <c r="N1165" s="3">
        <v>0</v>
      </c>
      <c r="O1165" s="3">
        <v>25.882999999999999</v>
      </c>
      <c r="P1165" s="3">
        <v>224.983</v>
      </c>
      <c r="R1165">
        <v>3</v>
      </c>
    </row>
    <row r="1166" spans="1:18" x14ac:dyDescent="0.25">
      <c r="A1166" t="s">
        <v>96</v>
      </c>
      <c r="B1166" t="s">
        <v>363</v>
      </c>
      <c r="C1166" t="s">
        <v>1</v>
      </c>
      <c r="D1166" t="s">
        <v>0</v>
      </c>
      <c r="E1166">
        <v>496</v>
      </c>
      <c r="F1166" t="s">
        <v>407</v>
      </c>
      <c r="G1166" t="s">
        <v>408</v>
      </c>
      <c r="H1166" s="3">
        <v>0</v>
      </c>
      <c r="I1166" s="3">
        <v>0</v>
      </c>
      <c r="J1166" s="3">
        <v>0</v>
      </c>
      <c r="K1166" s="3">
        <v>17.7</v>
      </c>
      <c r="L1166" s="3">
        <v>0</v>
      </c>
      <c r="M1166" s="3">
        <v>0</v>
      </c>
      <c r="N1166" s="3">
        <v>0</v>
      </c>
      <c r="O1166" s="3">
        <v>2.3010000000000002</v>
      </c>
      <c r="P1166" s="3">
        <v>20.000999999999998</v>
      </c>
      <c r="R1166">
        <v>3</v>
      </c>
    </row>
    <row r="1167" spans="1:18" x14ac:dyDescent="0.25">
      <c r="A1167" t="s">
        <v>96</v>
      </c>
      <c r="B1167" t="s">
        <v>363</v>
      </c>
      <c r="C1167" t="s">
        <v>1</v>
      </c>
      <c r="D1167" t="s">
        <v>0</v>
      </c>
      <c r="E1167">
        <v>61844</v>
      </c>
      <c r="F1167" t="s">
        <v>403</v>
      </c>
      <c r="G1167" t="s">
        <v>404</v>
      </c>
      <c r="H1167" s="3">
        <v>0</v>
      </c>
      <c r="I1167" s="3">
        <v>0</v>
      </c>
      <c r="J1167" s="3">
        <v>0</v>
      </c>
      <c r="K1167" s="3">
        <v>17.5</v>
      </c>
      <c r="L1167" s="3">
        <v>0</v>
      </c>
      <c r="M1167" s="3">
        <v>0</v>
      </c>
      <c r="N1167" s="3">
        <v>0</v>
      </c>
      <c r="O1167" s="3">
        <v>2.2749999999999999</v>
      </c>
      <c r="P1167" s="3">
        <v>19.774999999999999</v>
      </c>
      <c r="R1167">
        <v>3</v>
      </c>
    </row>
    <row r="1168" spans="1:18" x14ac:dyDescent="0.25">
      <c r="A1168" t="s">
        <v>96</v>
      </c>
      <c r="B1168" t="s">
        <v>363</v>
      </c>
      <c r="C1168" t="s">
        <v>1</v>
      </c>
      <c r="D1168" t="s">
        <v>0</v>
      </c>
      <c r="E1168">
        <v>2766</v>
      </c>
      <c r="F1168" t="s">
        <v>405</v>
      </c>
      <c r="G1168" t="s">
        <v>406</v>
      </c>
      <c r="H1168" s="3">
        <v>0</v>
      </c>
      <c r="I1168" s="3">
        <v>0</v>
      </c>
      <c r="J1168" s="3">
        <v>0</v>
      </c>
      <c r="K1168" s="3">
        <v>5.66</v>
      </c>
      <c r="L1168" s="3">
        <v>0</v>
      </c>
      <c r="M1168" s="3">
        <v>0</v>
      </c>
      <c r="N1168" s="3">
        <v>0</v>
      </c>
      <c r="O1168" s="3">
        <v>0.73580000000000001</v>
      </c>
      <c r="P1168" s="3">
        <v>6.3958000000000004</v>
      </c>
      <c r="R1168">
        <v>3</v>
      </c>
    </row>
    <row r="1169" spans="1:18" x14ac:dyDescent="0.25">
      <c r="A1169" t="s">
        <v>96</v>
      </c>
      <c r="B1169" t="s">
        <v>363</v>
      </c>
      <c r="C1169" t="s">
        <v>1</v>
      </c>
      <c r="D1169" t="s">
        <v>0</v>
      </c>
      <c r="E1169">
        <v>8397</v>
      </c>
      <c r="F1169" t="s">
        <v>403</v>
      </c>
      <c r="G1169" t="s">
        <v>404</v>
      </c>
      <c r="H1169" s="3">
        <v>0</v>
      </c>
      <c r="I1169" s="3">
        <v>0</v>
      </c>
      <c r="J1169" s="3">
        <v>0</v>
      </c>
      <c r="K1169" s="3">
        <v>100</v>
      </c>
      <c r="L1169" s="3">
        <v>0</v>
      </c>
      <c r="M1169" s="3">
        <v>0</v>
      </c>
      <c r="N1169" s="3">
        <v>0</v>
      </c>
      <c r="O1169" s="3">
        <v>13</v>
      </c>
      <c r="P1169" s="3">
        <v>113</v>
      </c>
      <c r="R1169">
        <v>3</v>
      </c>
    </row>
    <row r="1170" spans="1:18" x14ac:dyDescent="0.25">
      <c r="A1170" t="s">
        <v>96</v>
      </c>
      <c r="B1170" t="s">
        <v>363</v>
      </c>
      <c r="C1170" t="s">
        <v>1</v>
      </c>
      <c r="D1170" t="s">
        <v>0</v>
      </c>
      <c r="E1170">
        <v>6697</v>
      </c>
      <c r="F1170" t="s">
        <v>401</v>
      </c>
      <c r="G1170" t="s">
        <v>402</v>
      </c>
      <c r="H1170" s="3">
        <v>3.26</v>
      </c>
      <c r="I1170" s="3">
        <v>0</v>
      </c>
      <c r="J1170" s="3">
        <v>0</v>
      </c>
      <c r="K1170" s="3">
        <v>28.09</v>
      </c>
      <c r="L1170" s="3">
        <v>0</v>
      </c>
      <c r="M1170" s="3">
        <v>0</v>
      </c>
      <c r="N1170" s="3">
        <v>0</v>
      </c>
      <c r="O1170" s="3">
        <v>3.6516999999999999</v>
      </c>
      <c r="P1170" s="3">
        <v>35.0017</v>
      </c>
      <c r="R1170">
        <v>3</v>
      </c>
    </row>
    <row r="1171" spans="1:18" x14ac:dyDescent="0.25">
      <c r="A1171" t="s">
        <v>96</v>
      </c>
      <c r="B1171" t="s">
        <v>363</v>
      </c>
      <c r="C1171" t="s">
        <v>1</v>
      </c>
      <c r="D1171" t="s">
        <v>0</v>
      </c>
      <c r="E1171">
        <v>175875</v>
      </c>
      <c r="F1171" t="s">
        <v>399</v>
      </c>
      <c r="G1171" t="s">
        <v>400</v>
      </c>
      <c r="H1171" s="3">
        <v>0</v>
      </c>
      <c r="I1171" s="3">
        <v>0</v>
      </c>
      <c r="J1171" s="3">
        <v>0</v>
      </c>
      <c r="K1171" s="3">
        <v>52.5</v>
      </c>
      <c r="L1171" s="3">
        <v>0</v>
      </c>
      <c r="M1171" s="3">
        <v>0</v>
      </c>
      <c r="N1171" s="3">
        <v>0</v>
      </c>
      <c r="O1171" s="3">
        <v>6.8250000000000002</v>
      </c>
      <c r="P1171" s="3">
        <v>59.325000000000003</v>
      </c>
      <c r="R1171">
        <v>3</v>
      </c>
    </row>
    <row r="1172" spans="1:18" x14ac:dyDescent="0.25">
      <c r="A1172" t="s">
        <v>96</v>
      </c>
      <c r="B1172" t="s">
        <v>358</v>
      </c>
      <c r="C1172" t="s">
        <v>1</v>
      </c>
      <c r="D1172" t="s">
        <v>0</v>
      </c>
      <c r="E1172">
        <v>1941</v>
      </c>
      <c r="F1172" t="s">
        <v>397</v>
      </c>
      <c r="G1172" t="s">
        <v>398</v>
      </c>
      <c r="H1172" s="3">
        <v>0</v>
      </c>
      <c r="I1172" s="3">
        <v>0</v>
      </c>
      <c r="J1172" s="3">
        <v>0</v>
      </c>
      <c r="K1172" s="3">
        <v>6.82</v>
      </c>
      <c r="L1172" s="3">
        <v>0</v>
      </c>
      <c r="M1172" s="3">
        <v>0</v>
      </c>
      <c r="N1172" s="3">
        <v>0</v>
      </c>
      <c r="O1172" s="3">
        <v>0.88660000000000005</v>
      </c>
      <c r="P1172" s="3">
        <v>7.7065999999999999</v>
      </c>
      <c r="R1172">
        <v>3</v>
      </c>
    </row>
    <row r="1173" spans="1:18" x14ac:dyDescent="0.25">
      <c r="A1173" t="s">
        <v>96</v>
      </c>
      <c r="B1173" t="s">
        <v>395</v>
      </c>
      <c r="C1173" t="s">
        <v>1</v>
      </c>
      <c r="D1173" t="s">
        <v>0</v>
      </c>
      <c r="E1173">
        <v>788564</v>
      </c>
      <c r="F1173" t="s">
        <v>394</v>
      </c>
      <c r="G1173" t="s">
        <v>396</v>
      </c>
      <c r="H1173" s="3">
        <v>0</v>
      </c>
      <c r="I1173" s="3">
        <v>0</v>
      </c>
      <c r="J1173" s="3">
        <v>0</v>
      </c>
      <c r="K1173" s="3">
        <v>15.43</v>
      </c>
      <c r="L1173" s="3">
        <v>0</v>
      </c>
      <c r="M1173" s="3">
        <v>0</v>
      </c>
      <c r="N1173" s="3">
        <v>0</v>
      </c>
      <c r="O1173" s="3">
        <v>2.0059</v>
      </c>
      <c r="P1173" s="3">
        <v>17.4359</v>
      </c>
      <c r="R1173">
        <v>3</v>
      </c>
    </row>
    <row r="1174" spans="1:18" x14ac:dyDescent="0.25">
      <c r="A1174" t="s">
        <v>94</v>
      </c>
      <c r="H1174" s="3">
        <f>SUBTOTAL(109,Tabla1[C. EXENTAS])</f>
        <v>165.74000000000004</v>
      </c>
      <c r="K1174" s="3">
        <f>SUBTOTAL(109,Tabla1[C. GRAVADA])</f>
        <v>66386.341999999946</v>
      </c>
      <c r="M1174" s="90">
        <f>SUBTOTAL(109,Tabla1[IMPOR BIENES])</f>
        <v>10004.98</v>
      </c>
      <c r="O1174" s="3">
        <f>SUBTOTAL(109,Tabla1[IVA])</f>
        <v>9930.871859999992</v>
      </c>
      <c r="P1174" s="3">
        <f>SUBTOTAL(109,Tabla1[IVA])</f>
        <v>9930.871859999992</v>
      </c>
      <c r="Q1174" s="2"/>
      <c r="R1174">
        <f>SUBTOTAL(103,Tabla1[ANEXO 3])</f>
        <v>1170</v>
      </c>
    </row>
    <row r="1176" spans="1:18" x14ac:dyDescent="0.25">
      <c r="L1176" s="3">
        <f>+Tabla1[[#Totals],[C. GRAVADA]]+Tabla1[[#Totals],[C. EXENTAS]]</f>
        <v>66552.081999999951</v>
      </c>
    </row>
  </sheetData>
  <dataConsolidate/>
  <conditionalFormatting sqref="E1175:E1048576 E2:E88 E619:E1173">
    <cfRule type="duplicateValues" dxfId="13" priority="6"/>
    <cfRule type="duplicateValues" dxfId="12" priority="7"/>
  </conditionalFormatting>
  <conditionalFormatting sqref="E490:E618">
    <cfRule type="duplicateValues" dxfId="11" priority="4"/>
    <cfRule type="duplicateValues" dxfId="10" priority="5"/>
  </conditionalFormatting>
  <conditionalFormatting sqref="E89:E489">
    <cfRule type="duplicateValues" dxfId="9" priority="2"/>
    <cfRule type="duplicateValues" dxfId="8" priority="3"/>
  </conditionalFormatting>
  <conditionalFormatting sqref="E89:E489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I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6" width="14.28515625" style="33" customWidth="1"/>
    <col min="7" max="7" width="19.7109375" style="33" customWidth="1"/>
    <col min="8" max="16384" width="11.42578125" style="33"/>
  </cols>
  <sheetData>
    <row r="1" spans="2:9" ht="90" customHeight="1" thickBot="1" x14ac:dyDescent="0.3"/>
    <row r="2" spans="2:9" x14ac:dyDescent="0.25">
      <c r="B2" s="35" t="s">
        <v>17</v>
      </c>
      <c r="C2" s="36"/>
      <c r="D2" s="38" t="s">
        <v>1571</v>
      </c>
    </row>
    <row r="3" spans="2:9" x14ac:dyDescent="0.25">
      <c r="B3" s="35" t="s">
        <v>2</v>
      </c>
      <c r="C3" s="36"/>
      <c r="D3" s="46" t="s">
        <v>1743</v>
      </c>
    </row>
    <row r="4" spans="2:9" hidden="1" x14ac:dyDescent="0.25">
      <c r="B4" s="35" t="s">
        <v>3</v>
      </c>
      <c r="C4" s="36"/>
      <c r="D4" s="40" t="s">
        <v>1</v>
      </c>
    </row>
    <row r="5" spans="2:9" hidden="1" x14ac:dyDescent="0.25">
      <c r="B5" s="35" t="s">
        <v>4</v>
      </c>
      <c r="C5" s="36"/>
      <c r="D5" s="40" t="s">
        <v>0</v>
      </c>
    </row>
    <row r="6" spans="2:9" hidden="1" x14ac:dyDescent="0.25">
      <c r="B6" s="37" t="s">
        <v>28</v>
      </c>
      <c r="C6" s="36"/>
      <c r="D6" s="39" t="s">
        <v>359</v>
      </c>
    </row>
    <row r="7" spans="2:9" hidden="1" x14ac:dyDescent="0.25">
      <c r="B7" s="35" t="s">
        <v>27</v>
      </c>
      <c r="C7" s="36"/>
      <c r="D7" s="39" t="s">
        <v>360</v>
      </c>
    </row>
    <row r="8" spans="2:9" x14ac:dyDescent="0.25">
      <c r="B8" s="35" t="s">
        <v>26</v>
      </c>
      <c r="C8" s="36"/>
      <c r="D8" s="46"/>
    </row>
    <row r="9" spans="2:9" hidden="1" x14ac:dyDescent="0.25">
      <c r="B9" s="35" t="s">
        <v>25</v>
      </c>
      <c r="C9" s="36"/>
      <c r="D9" s="41">
        <f>+D8</f>
        <v>0</v>
      </c>
    </row>
    <row r="10" spans="2:9" x14ac:dyDescent="0.25">
      <c r="B10" s="35" t="s">
        <v>24</v>
      </c>
      <c r="C10" s="36"/>
      <c r="D10" s="47">
        <f>+F12</f>
        <v>0</v>
      </c>
      <c r="E10" s="54"/>
      <c r="G10" s="36"/>
    </row>
    <row r="11" spans="2:9" x14ac:dyDescent="0.25">
      <c r="B11" s="37" t="s">
        <v>86</v>
      </c>
      <c r="C11" s="36"/>
      <c r="D11" s="42" t="str">
        <f>+CONCATENATE(G11&amp;G12)</f>
        <v/>
      </c>
      <c r="E11" s="52" t="s">
        <v>95</v>
      </c>
      <c r="F11" s="49"/>
      <c r="G11" s="50" t="str">
        <f>IFERROR(VLOOKUP(F11,'base de clientes'!A:B,2,0),"")</f>
        <v/>
      </c>
      <c r="I11" s="36"/>
    </row>
    <row r="12" spans="2:9" x14ac:dyDescent="0.25">
      <c r="B12" s="37" t="s">
        <v>88</v>
      </c>
      <c r="C12" s="36"/>
      <c r="D12" s="43">
        <v>0</v>
      </c>
      <c r="E12" s="53" t="s">
        <v>69</v>
      </c>
      <c r="F12" s="51"/>
      <c r="G12" s="50" t="str">
        <f>IFERROR(VLOOKUP(F12,'base de clientes'!A:B,2,0),"")</f>
        <v/>
      </c>
    </row>
    <row r="13" spans="2:9" hidden="1" x14ac:dyDescent="0.25">
      <c r="B13" s="37" t="s">
        <v>87</v>
      </c>
      <c r="C13" s="36"/>
      <c r="D13" s="43">
        <v>0</v>
      </c>
    </row>
    <row r="14" spans="2:9" x14ac:dyDescent="0.25">
      <c r="B14" s="35" t="s">
        <v>23</v>
      </c>
      <c r="C14" s="36"/>
      <c r="D14" s="48">
        <v>0</v>
      </c>
      <c r="E14" s="54"/>
      <c r="F14" s="33" t="s">
        <v>115</v>
      </c>
    </row>
    <row r="15" spans="2:9" x14ac:dyDescent="0.25">
      <c r="B15" s="35" t="s">
        <v>22</v>
      </c>
      <c r="C15" s="36"/>
      <c r="D15" s="43">
        <f>+D14*0.13</f>
        <v>0</v>
      </c>
    </row>
    <row r="16" spans="2:9" hidden="1" x14ac:dyDescent="0.25">
      <c r="B16" s="35" t="s">
        <v>21</v>
      </c>
      <c r="C16" s="36"/>
      <c r="D16" s="43">
        <v>0</v>
      </c>
    </row>
    <row r="17" spans="2:4" hidden="1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>
        <f>+F11</f>
        <v>0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6" priority="1" operator="containsText" text="ACTUAL">
      <formula>NOT(ISERROR(SEARCH("ACTUAL",D19)))</formula>
    </cfRule>
  </conditionalFormatting>
  <dataValidations disablePrompts="1"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1945"/>
  <sheetViews>
    <sheetView showGridLines="0" topLeftCell="E200" zoomScaleNormal="100" workbookViewId="0">
      <selection activeCell="N200" sqref="N200"/>
    </sheetView>
  </sheetViews>
  <sheetFormatPr baseColWidth="10" defaultRowHeight="15" x14ac:dyDescent="0.25"/>
  <cols>
    <col min="1" max="4" width="0" hidden="1" customWidth="1"/>
    <col min="5" max="5" width="13.140625" customWidth="1"/>
    <col min="7" max="7" width="15.42578125" customWidth="1"/>
    <col min="8" max="8" width="14.28515625" customWidth="1"/>
    <col min="9" max="9" width="19.85546875" customWidth="1"/>
    <col min="11" max="11" width="11.42578125" style="55"/>
    <col min="12" max="12" width="11.5703125" style="5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s="55" t="s">
        <v>26</v>
      </c>
      <c r="L2" s="55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2696</v>
      </c>
      <c r="F3" t="s">
        <v>2721</v>
      </c>
      <c r="G3" t="s">
        <v>1</v>
      </c>
      <c r="H3" t="s">
        <v>0</v>
      </c>
      <c r="I3" t="s">
        <v>359</v>
      </c>
      <c r="J3" t="s">
        <v>360</v>
      </c>
      <c r="K3" s="55">
        <v>4344</v>
      </c>
      <c r="L3" s="55">
        <v>4344</v>
      </c>
      <c r="M3" t="s">
        <v>115</v>
      </c>
      <c r="N3" t="s">
        <v>116</v>
      </c>
      <c r="O3" s="3">
        <v>0</v>
      </c>
      <c r="P3" s="3">
        <v>0</v>
      </c>
      <c r="Q3" s="3">
        <v>125</v>
      </c>
      <c r="R3" s="3">
        <v>16.25</v>
      </c>
      <c r="S3" s="3">
        <v>0</v>
      </c>
      <c r="T3" s="3">
        <v>0</v>
      </c>
      <c r="U3" s="3">
        <v>141.25</v>
      </c>
      <c r="W3" t="s">
        <v>1</v>
      </c>
    </row>
    <row r="4" spans="5:23" x14ac:dyDescent="0.25">
      <c r="E4" t="s">
        <v>2696</v>
      </c>
      <c r="F4" t="s">
        <v>2721</v>
      </c>
      <c r="G4" t="s">
        <v>1</v>
      </c>
      <c r="H4" t="s">
        <v>0</v>
      </c>
      <c r="I4" t="s">
        <v>359</v>
      </c>
      <c r="J4" t="s">
        <v>360</v>
      </c>
      <c r="K4" s="55">
        <v>4343</v>
      </c>
      <c r="L4" s="55">
        <v>4343</v>
      </c>
      <c r="M4" t="s">
        <v>147</v>
      </c>
      <c r="N4" t="s">
        <v>148</v>
      </c>
      <c r="O4" s="3">
        <v>0</v>
      </c>
      <c r="P4" s="3">
        <v>0</v>
      </c>
      <c r="Q4" s="3">
        <v>70</v>
      </c>
      <c r="R4" s="3">
        <v>9.1</v>
      </c>
      <c r="S4" s="3">
        <v>0</v>
      </c>
      <c r="T4" s="3">
        <v>0</v>
      </c>
      <c r="U4" s="3">
        <v>79.099999999999994</v>
      </c>
      <c r="W4" t="s">
        <v>1</v>
      </c>
    </row>
    <row r="5" spans="5:23" x14ac:dyDescent="0.25">
      <c r="E5" t="s">
        <v>2696</v>
      </c>
      <c r="F5" t="s">
        <v>2721</v>
      </c>
      <c r="G5" t="s">
        <v>1</v>
      </c>
      <c r="H5" t="s">
        <v>0</v>
      </c>
      <c r="I5" t="s">
        <v>359</v>
      </c>
      <c r="J5" t="s">
        <v>360</v>
      </c>
      <c r="K5" s="55">
        <v>4342</v>
      </c>
      <c r="L5" s="55">
        <v>4342</v>
      </c>
      <c r="M5" t="s">
        <v>147</v>
      </c>
      <c r="N5" t="s">
        <v>148</v>
      </c>
      <c r="O5" s="3">
        <v>0</v>
      </c>
      <c r="P5" s="3">
        <v>0</v>
      </c>
      <c r="Q5" s="3">
        <v>10</v>
      </c>
      <c r="R5" s="3">
        <v>1.3</v>
      </c>
      <c r="S5" s="3">
        <v>0</v>
      </c>
      <c r="T5" s="3">
        <v>0</v>
      </c>
      <c r="U5" s="3">
        <v>11.3</v>
      </c>
      <c r="W5" t="s">
        <v>1</v>
      </c>
    </row>
    <row r="6" spans="5:23" x14ac:dyDescent="0.25">
      <c r="E6" t="s">
        <v>2696</v>
      </c>
      <c r="F6" t="s">
        <v>2721</v>
      </c>
      <c r="G6" t="s">
        <v>1</v>
      </c>
      <c r="H6" t="s">
        <v>0</v>
      </c>
      <c r="I6" t="s">
        <v>359</v>
      </c>
      <c r="J6" t="s">
        <v>360</v>
      </c>
      <c r="K6" s="55">
        <v>4341</v>
      </c>
      <c r="L6" s="55">
        <v>4341</v>
      </c>
      <c r="M6" t="s">
        <v>147</v>
      </c>
      <c r="N6" t="s">
        <v>148</v>
      </c>
      <c r="O6" s="3">
        <v>0</v>
      </c>
      <c r="P6" s="3">
        <v>0</v>
      </c>
      <c r="Q6" s="3">
        <v>45</v>
      </c>
      <c r="R6" s="3">
        <v>5.8500000000000005</v>
      </c>
      <c r="S6" s="3">
        <v>0</v>
      </c>
      <c r="T6" s="3">
        <v>0</v>
      </c>
      <c r="U6" s="3">
        <v>50.85</v>
      </c>
      <c r="W6" t="s">
        <v>1</v>
      </c>
    </row>
    <row r="7" spans="5:23" x14ac:dyDescent="0.25">
      <c r="E7" t="s">
        <v>2696</v>
      </c>
      <c r="F7" t="s">
        <v>2721</v>
      </c>
      <c r="G7" t="s">
        <v>1</v>
      </c>
      <c r="H7" t="s">
        <v>0</v>
      </c>
      <c r="I7" t="s">
        <v>359</v>
      </c>
      <c r="J7" t="s">
        <v>360</v>
      </c>
      <c r="K7" s="55">
        <v>4340</v>
      </c>
      <c r="L7" s="55">
        <v>4340</v>
      </c>
      <c r="M7" t="s">
        <v>147</v>
      </c>
      <c r="N7" t="s">
        <v>148</v>
      </c>
      <c r="O7" s="3">
        <v>0</v>
      </c>
      <c r="P7" s="3">
        <v>0</v>
      </c>
      <c r="Q7" s="3">
        <v>75</v>
      </c>
      <c r="R7" s="3">
        <v>9.75</v>
      </c>
      <c r="S7" s="3">
        <v>0</v>
      </c>
      <c r="T7" s="3">
        <v>0</v>
      </c>
      <c r="U7" s="3">
        <v>84.75</v>
      </c>
      <c r="W7" t="s">
        <v>1</v>
      </c>
    </row>
    <row r="8" spans="5:23" x14ac:dyDescent="0.25">
      <c r="E8" t="s">
        <v>2696</v>
      </c>
      <c r="F8" t="s">
        <v>2721</v>
      </c>
      <c r="G8" t="s">
        <v>1</v>
      </c>
      <c r="H8" t="s">
        <v>0</v>
      </c>
      <c r="I8" t="s">
        <v>359</v>
      </c>
      <c r="J8" t="s">
        <v>360</v>
      </c>
      <c r="K8" s="55">
        <v>4339</v>
      </c>
      <c r="L8" s="55">
        <v>4339</v>
      </c>
      <c r="N8" t="s">
        <v>29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W8" t="s">
        <v>1</v>
      </c>
    </row>
    <row r="9" spans="5:23" x14ac:dyDescent="0.25">
      <c r="E9" t="s">
        <v>2696</v>
      </c>
      <c r="F9" t="s">
        <v>2720</v>
      </c>
      <c r="G9" t="s">
        <v>1</v>
      </c>
      <c r="H9" t="s">
        <v>0</v>
      </c>
      <c r="I9" t="s">
        <v>359</v>
      </c>
      <c r="J9" t="s">
        <v>360</v>
      </c>
      <c r="K9" s="55">
        <v>4338</v>
      </c>
      <c r="L9" s="55">
        <v>4338</v>
      </c>
      <c r="M9" t="s">
        <v>172</v>
      </c>
      <c r="N9" t="s">
        <v>173</v>
      </c>
      <c r="O9" s="3">
        <v>0</v>
      </c>
      <c r="P9" s="3">
        <v>0</v>
      </c>
      <c r="Q9" s="3">
        <v>465</v>
      </c>
      <c r="R9" s="3">
        <v>60.45</v>
      </c>
      <c r="S9" s="3">
        <v>0</v>
      </c>
      <c r="T9" s="3">
        <v>0</v>
      </c>
      <c r="U9" s="3">
        <v>525.45000000000005</v>
      </c>
      <c r="W9" t="s">
        <v>1</v>
      </c>
    </row>
    <row r="10" spans="5:23" x14ac:dyDescent="0.25">
      <c r="E10" t="s">
        <v>2696</v>
      </c>
      <c r="F10" t="s">
        <v>2720</v>
      </c>
      <c r="G10" t="s">
        <v>1</v>
      </c>
      <c r="H10" t="s">
        <v>0</v>
      </c>
      <c r="I10" t="s">
        <v>359</v>
      </c>
      <c r="J10" t="s">
        <v>360</v>
      </c>
      <c r="K10" s="55">
        <v>4337</v>
      </c>
      <c r="L10" s="55">
        <v>4337</v>
      </c>
      <c r="N10" t="s">
        <v>29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W10" t="s">
        <v>1</v>
      </c>
    </row>
    <row r="11" spans="5:23" x14ac:dyDescent="0.25">
      <c r="E11" t="s">
        <v>2696</v>
      </c>
      <c r="F11" t="s">
        <v>2720</v>
      </c>
      <c r="G11" t="s">
        <v>1</v>
      </c>
      <c r="H11" t="s">
        <v>0</v>
      </c>
      <c r="I11" t="s">
        <v>359</v>
      </c>
      <c r="J11" t="s">
        <v>360</v>
      </c>
      <c r="K11" s="55">
        <v>4336</v>
      </c>
      <c r="L11" s="55">
        <v>4336</v>
      </c>
      <c r="M11" t="s">
        <v>172</v>
      </c>
      <c r="N11" t="s">
        <v>173</v>
      </c>
      <c r="O11" s="3">
        <v>0</v>
      </c>
      <c r="P11" s="3">
        <v>0</v>
      </c>
      <c r="Q11" s="3">
        <v>50</v>
      </c>
      <c r="R11" s="3">
        <v>6.5</v>
      </c>
      <c r="S11" s="3">
        <v>0</v>
      </c>
      <c r="T11" s="3">
        <v>0</v>
      </c>
      <c r="U11" s="3">
        <v>56.5</v>
      </c>
      <c r="W11" t="s">
        <v>1</v>
      </c>
    </row>
    <row r="12" spans="5:23" x14ac:dyDescent="0.25">
      <c r="E12" t="s">
        <v>2696</v>
      </c>
      <c r="F12" t="s">
        <v>2720</v>
      </c>
      <c r="G12" t="s">
        <v>1</v>
      </c>
      <c r="H12" t="s">
        <v>0</v>
      </c>
      <c r="I12" t="s">
        <v>359</v>
      </c>
      <c r="J12" t="s">
        <v>360</v>
      </c>
      <c r="K12" s="55">
        <v>4335</v>
      </c>
      <c r="L12" s="55">
        <v>4335</v>
      </c>
      <c r="M12" t="s">
        <v>134</v>
      </c>
      <c r="N12" t="s">
        <v>135</v>
      </c>
      <c r="O12" s="3">
        <v>0</v>
      </c>
      <c r="P12" s="3">
        <v>0</v>
      </c>
      <c r="Q12" s="3">
        <v>347.72</v>
      </c>
      <c r="R12" s="3">
        <v>45.203600000000002</v>
      </c>
      <c r="S12" s="3">
        <v>0</v>
      </c>
      <c r="T12" s="3">
        <v>0</v>
      </c>
      <c r="U12" s="3">
        <v>392.92360000000002</v>
      </c>
      <c r="W12" t="s">
        <v>1</v>
      </c>
    </row>
    <row r="13" spans="5:23" x14ac:dyDescent="0.25">
      <c r="E13" t="s">
        <v>2696</v>
      </c>
      <c r="F13" t="s">
        <v>2720</v>
      </c>
      <c r="G13" t="s">
        <v>1</v>
      </c>
      <c r="H13" t="s">
        <v>0</v>
      </c>
      <c r="I13" t="s">
        <v>359</v>
      </c>
      <c r="J13" t="s">
        <v>360</v>
      </c>
      <c r="K13" s="55">
        <v>4334</v>
      </c>
      <c r="L13" s="55">
        <v>4334</v>
      </c>
      <c r="M13" t="s">
        <v>183</v>
      </c>
      <c r="N13" t="s">
        <v>184</v>
      </c>
      <c r="O13" s="3">
        <v>0</v>
      </c>
      <c r="P13" s="3">
        <v>0</v>
      </c>
      <c r="Q13" s="3">
        <v>15.93</v>
      </c>
      <c r="R13" s="3">
        <v>2.0709</v>
      </c>
      <c r="S13" s="3">
        <v>0</v>
      </c>
      <c r="T13" s="3">
        <v>0</v>
      </c>
      <c r="U13" s="3">
        <v>18.000900000000001</v>
      </c>
      <c r="W13" t="s">
        <v>1</v>
      </c>
    </row>
    <row r="14" spans="5:23" x14ac:dyDescent="0.25">
      <c r="E14" t="s">
        <v>2696</v>
      </c>
      <c r="F14" t="s">
        <v>2731</v>
      </c>
      <c r="G14" t="s">
        <v>1</v>
      </c>
      <c r="H14" t="s">
        <v>0</v>
      </c>
      <c r="I14" t="s">
        <v>359</v>
      </c>
      <c r="J14" t="s">
        <v>360</v>
      </c>
      <c r="K14" s="55">
        <v>4333</v>
      </c>
      <c r="L14" s="55">
        <v>4333</v>
      </c>
      <c r="M14" t="s">
        <v>129</v>
      </c>
      <c r="N14" t="s">
        <v>130</v>
      </c>
      <c r="O14" s="3">
        <v>0</v>
      </c>
      <c r="P14" s="3">
        <v>0</v>
      </c>
      <c r="Q14" s="3">
        <v>45</v>
      </c>
      <c r="R14" s="3">
        <v>5.8500000000000005</v>
      </c>
      <c r="S14" s="3">
        <v>0</v>
      </c>
      <c r="T14" s="3">
        <v>0</v>
      </c>
      <c r="U14" s="3">
        <v>50.85</v>
      </c>
      <c r="W14" t="s">
        <v>1</v>
      </c>
    </row>
    <row r="15" spans="5:23" x14ac:dyDescent="0.25">
      <c r="E15" t="s">
        <v>2696</v>
      </c>
      <c r="F15" t="s">
        <v>2731</v>
      </c>
      <c r="G15" t="s">
        <v>1</v>
      </c>
      <c r="H15" t="s">
        <v>0</v>
      </c>
      <c r="I15" t="s">
        <v>359</v>
      </c>
      <c r="J15" t="s">
        <v>360</v>
      </c>
      <c r="K15" s="55">
        <v>4332</v>
      </c>
      <c r="L15" s="55">
        <v>4332</v>
      </c>
      <c r="M15" t="s">
        <v>129</v>
      </c>
      <c r="N15" t="s">
        <v>130</v>
      </c>
      <c r="O15" s="3">
        <v>0</v>
      </c>
      <c r="P15" s="3">
        <v>0</v>
      </c>
      <c r="Q15" s="3">
        <v>26.19</v>
      </c>
      <c r="R15" s="3">
        <v>3.4047000000000005</v>
      </c>
      <c r="S15" s="3">
        <v>0</v>
      </c>
      <c r="T15" s="3">
        <v>0</v>
      </c>
      <c r="U15" s="3">
        <v>29.594700000000003</v>
      </c>
      <c r="W15" t="s">
        <v>1</v>
      </c>
    </row>
    <row r="16" spans="5:23" x14ac:dyDescent="0.25">
      <c r="E16" t="s">
        <v>2696</v>
      </c>
      <c r="F16" t="s">
        <v>2731</v>
      </c>
      <c r="G16" t="s">
        <v>1</v>
      </c>
      <c r="H16" t="s">
        <v>0</v>
      </c>
      <c r="I16" t="s">
        <v>359</v>
      </c>
      <c r="J16" t="s">
        <v>360</v>
      </c>
      <c r="K16" s="55">
        <v>4331</v>
      </c>
      <c r="L16" s="55">
        <v>4331</v>
      </c>
      <c r="M16" t="s">
        <v>859</v>
      </c>
      <c r="N16" t="s">
        <v>860</v>
      </c>
      <c r="O16" s="3">
        <v>0</v>
      </c>
      <c r="P16" s="3">
        <v>0</v>
      </c>
      <c r="Q16" s="3">
        <v>40</v>
      </c>
      <c r="R16" s="3">
        <v>5.2</v>
      </c>
      <c r="S16" s="3">
        <v>0</v>
      </c>
      <c r="T16" s="3">
        <v>0</v>
      </c>
      <c r="U16" s="3">
        <v>45.2</v>
      </c>
      <c r="W16" t="s">
        <v>1</v>
      </c>
    </row>
    <row r="17" spans="5:23" x14ac:dyDescent="0.25">
      <c r="E17" t="s">
        <v>2696</v>
      </c>
      <c r="F17" t="s">
        <v>2731</v>
      </c>
      <c r="G17" t="s">
        <v>1</v>
      </c>
      <c r="H17" t="s">
        <v>0</v>
      </c>
      <c r="I17" t="s">
        <v>359</v>
      </c>
      <c r="J17" t="s">
        <v>360</v>
      </c>
      <c r="K17" s="55">
        <v>4330</v>
      </c>
      <c r="L17" s="55">
        <v>4330</v>
      </c>
      <c r="M17" t="s">
        <v>220</v>
      </c>
      <c r="N17" t="s">
        <v>221</v>
      </c>
      <c r="O17" s="3">
        <v>0</v>
      </c>
      <c r="P17" s="3">
        <v>0</v>
      </c>
      <c r="Q17" s="3">
        <v>11.62</v>
      </c>
      <c r="R17" s="3">
        <v>1.5105999999999999</v>
      </c>
      <c r="S17" s="3">
        <v>0</v>
      </c>
      <c r="T17" s="3">
        <v>0</v>
      </c>
      <c r="U17" s="3">
        <v>13.130599999999999</v>
      </c>
      <c r="W17" t="s">
        <v>1</v>
      </c>
    </row>
    <row r="18" spans="5:23" x14ac:dyDescent="0.25">
      <c r="E18" t="s">
        <v>2696</v>
      </c>
      <c r="F18" t="s">
        <v>2731</v>
      </c>
      <c r="G18" t="s">
        <v>1</v>
      </c>
      <c r="H18" t="s">
        <v>0</v>
      </c>
      <c r="I18" t="s">
        <v>359</v>
      </c>
      <c r="J18" t="s">
        <v>360</v>
      </c>
      <c r="K18" s="55">
        <v>4329</v>
      </c>
      <c r="L18" s="55">
        <v>4329</v>
      </c>
      <c r="M18" t="s">
        <v>100</v>
      </c>
      <c r="N18" t="s">
        <v>101</v>
      </c>
      <c r="O18" s="3">
        <v>0</v>
      </c>
      <c r="P18" s="3">
        <v>0</v>
      </c>
      <c r="Q18" s="3">
        <v>85.65</v>
      </c>
      <c r="R18" s="3">
        <v>11.134500000000001</v>
      </c>
      <c r="S18" s="3">
        <v>0</v>
      </c>
      <c r="T18" s="3">
        <v>0</v>
      </c>
      <c r="U18" s="3">
        <v>96.784500000000008</v>
      </c>
      <c r="W18" t="s">
        <v>1</v>
      </c>
    </row>
    <row r="19" spans="5:23" x14ac:dyDescent="0.25">
      <c r="E19" t="s">
        <v>2696</v>
      </c>
      <c r="F19" t="s">
        <v>2731</v>
      </c>
      <c r="G19" t="s">
        <v>1</v>
      </c>
      <c r="H19" t="s">
        <v>0</v>
      </c>
      <c r="I19" t="s">
        <v>359</v>
      </c>
      <c r="J19" t="s">
        <v>360</v>
      </c>
      <c r="K19" s="55">
        <v>4328</v>
      </c>
      <c r="L19" s="55">
        <v>4328</v>
      </c>
      <c r="N19" t="s">
        <v>29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W19" t="s">
        <v>1</v>
      </c>
    </row>
    <row r="20" spans="5:23" x14ac:dyDescent="0.25">
      <c r="E20" t="s">
        <v>2696</v>
      </c>
      <c r="F20" t="s">
        <v>2731</v>
      </c>
      <c r="G20" t="s">
        <v>1</v>
      </c>
      <c r="H20" t="s">
        <v>0</v>
      </c>
      <c r="I20" t="s">
        <v>359</v>
      </c>
      <c r="J20" t="s">
        <v>360</v>
      </c>
      <c r="K20" s="55">
        <v>4327</v>
      </c>
      <c r="L20" s="55">
        <v>4327</v>
      </c>
      <c r="M20" t="s">
        <v>174</v>
      </c>
      <c r="N20" t="s">
        <v>175</v>
      </c>
      <c r="O20" s="3">
        <v>0</v>
      </c>
      <c r="P20" s="3">
        <v>0</v>
      </c>
      <c r="Q20" s="3">
        <v>46.46</v>
      </c>
      <c r="R20" s="3">
        <v>6.0398000000000005</v>
      </c>
      <c r="S20" s="3">
        <v>0</v>
      </c>
      <c r="T20" s="3">
        <v>0</v>
      </c>
      <c r="U20" s="3">
        <v>52.4998</v>
      </c>
      <c r="W20" t="s">
        <v>1</v>
      </c>
    </row>
    <row r="21" spans="5:23" x14ac:dyDescent="0.25">
      <c r="E21" t="s">
        <v>2696</v>
      </c>
      <c r="F21" t="s">
        <v>2731</v>
      </c>
      <c r="G21" t="s">
        <v>1</v>
      </c>
      <c r="H21" t="s">
        <v>0</v>
      </c>
      <c r="I21" t="s">
        <v>359</v>
      </c>
      <c r="J21" t="s">
        <v>360</v>
      </c>
      <c r="K21" s="55">
        <v>4326</v>
      </c>
      <c r="L21" s="55">
        <v>4326</v>
      </c>
      <c r="M21" t="s">
        <v>174</v>
      </c>
      <c r="N21" t="s">
        <v>175</v>
      </c>
      <c r="O21" s="3">
        <v>0</v>
      </c>
      <c r="P21" s="3">
        <v>0</v>
      </c>
      <c r="Q21" s="3">
        <v>55.72</v>
      </c>
      <c r="R21" s="3">
        <v>7.2435999999999998</v>
      </c>
      <c r="S21" s="3">
        <v>0</v>
      </c>
      <c r="T21" s="3">
        <v>0</v>
      </c>
      <c r="U21" s="3">
        <v>62.9636</v>
      </c>
      <c r="W21" t="s">
        <v>1</v>
      </c>
    </row>
    <row r="22" spans="5:23" x14ac:dyDescent="0.25">
      <c r="E22" t="s">
        <v>2696</v>
      </c>
      <c r="F22" t="s">
        <v>2731</v>
      </c>
      <c r="G22" t="s">
        <v>1</v>
      </c>
      <c r="H22" t="s">
        <v>0</v>
      </c>
      <c r="I22" t="s">
        <v>359</v>
      </c>
      <c r="J22" t="s">
        <v>360</v>
      </c>
      <c r="K22" s="55">
        <v>4325</v>
      </c>
      <c r="L22" s="55">
        <v>4325</v>
      </c>
      <c r="M22" t="s">
        <v>115</v>
      </c>
      <c r="N22" t="s">
        <v>116</v>
      </c>
      <c r="O22" s="3">
        <v>0</v>
      </c>
      <c r="P22" s="3">
        <v>0</v>
      </c>
      <c r="Q22" s="3">
        <v>15</v>
      </c>
      <c r="R22" s="3">
        <v>1.9500000000000002</v>
      </c>
      <c r="S22" s="3">
        <v>0</v>
      </c>
      <c r="T22" s="3">
        <v>0</v>
      </c>
      <c r="U22" s="3">
        <v>16.95</v>
      </c>
      <c r="W22" t="s">
        <v>1</v>
      </c>
    </row>
    <row r="23" spans="5:23" x14ac:dyDescent="0.25">
      <c r="E23" t="s">
        <v>2696</v>
      </c>
      <c r="F23" t="s">
        <v>2731</v>
      </c>
      <c r="G23" t="s">
        <v>1</v>
      </c>
      <c r="H23" t="s">
        <v>0</v>
      </c>
      <c r="I23" t="s">
        <v>359</v>
      </c>
      <c r="J23" t="s">
        <v>360</v>
      </c>
      <c r="K23" s="55">
        <v>4324</v>
      </c>
      <c r="L23" s="55">
        <v>4324</v>
      </c>
      <c r="M23" t="s">
        <v>129</v>
      </c>
      <c r="N23" t="s">
        <v>130</v>
      </c>
      <c r="O23" s="3">
        <v>0</v>
      </c>
      <c r="P23" s="3">
        <v>0</v>
      </c>
      <c r="Q23" s="3">
        <v>33.18</v>
      </c>
      <c r="R23" s="3">
        <v>4.3133999999999997</v>
      </c>
      <c r="S23" s="3">
        <v>0</v>
      </c>
      <c r="T23" s="3">
        <v>0</v>
      </c>
      <c r="U23" s="3">
        <v>37.493400000000001</v>
      </c>
      <c r="W23" t="s">
        <v>1</v>
      </c>
    </row>
    <row r="24" spans="5:23" x14ac:dyDescent="0.25">
      <c r="E24" t="s">
        <v>2696</v>
      </c>
      <c r="F24" t="s">
        <v>2717</v>
      </c>
      <c r="G24" t="s">
        <v>1</v>
      </c>
      <c r="H24" t="s">
        <v>0</v>
      </c>
      <c r="I24" t="s">
        <v>359</v>
      </c>
      <c r="J24" t="s">
        <v>360</v>
      </c>
      <c r="K24" s="55">
        <v>4323</v>
      </c>
      <c r="L24" s="55">
        <v>4323</v>
      </c>
      <c r="M24" t="s">
        <v>115</v>
      </c>
      <c r="N24" t="s">
        <v>116</v>
      </c>
      <c r="O24" s="3">
        <v>0</v>
      </c>
      <c r="P24" s="3">
        <v>0</v>
      </c>
      <c r="Q24" s="3">
        <v>88.05</v>
      </c>
      <c r="R24" s="3">
        <v>11.4465</v>
      </c>
      <c r="S24" s="3">
        <v>0</v>
      </c>
      <c r="T24" s="3">
        <v>0</v>
      </c>
      <c r="U24" s="3">
        <v>99.496499999999997</v>
      </c>
      <c r="W24" t="s">
        <v>1</v>
      </c>
    </row>
    <row r="25" spans="5:23" x14ac:dyDescent="0.25">
      <c r="E25" t="s">
        <v>2696</v>
      </c>
      <c r="F25" t="s">
        <v>2717</v>
      </c>
      <c r="G25" t="s">
        <v>1</v>
      </c>
      <c r="H25" t="s">
        <v>0</v>
      </c>
      <c r="I25" t="s">
        <v>359</v>
      </c>
      <c r="J25" t="s">
        <v>360</v>
      </c>
      <c r="K25" s="55">
        <v>4322</v>
      </c>
      <c r="L25" s="55">
        <v>4322</v>
      </c>
      <c r="M25" t="s">
        <v>262</v>
      </c>
      <c r="N25" t="s">
        <v>263</v>
      </c>
      <c r="O25" s="3">
        <v>0</v>
      </c>
      <c r="P25" s="3">
        <v>0</v>
      </c>
      <c r="Q25" s="3">
        <v>13.72</v>
      </c>
      <c r="R25" s="3">
        <v>1.7836000000000001</v>
      </c>
      <c r="S25" s="3">
        <v>0</v>
      </c>
      <c r="T25" s="3">
        <v>0</v>
      </c>
      <c r="U25" s="3">
        <v>15.5036</v>
      </c>
      <c r="W25" t="s">
        <v>1</v>
      </c>
    </row>
    <row r="26" spans="5:23" x14ac:dyDescent="0.25">
      <c r="E26" t="s">
        <v>2696</v>
      </c>
      <c r="F26" t="s">
        <v>2717</v>
      </c>
      <c r="G26" t="s">
        <v>1</v>
      </c>
      <c r="H26" t="s">
        <v>0</v>
      </c>
      <c r="I26" t="s">
        <v>359</v>
      </c>
      <c r="J26" t="s">
        <v>360</v>
      </c>
      <c r="K26" s="55">
        <v>4321</v>
      </c>
      <c r="L26" s="55">
        <v>4321</v>
      </c>
      <c r="M26" t="s">
        <v>365</v>
      </c>
      <c r="N26" t="s">
        <v>112</v>
      </c>
      <c r="O26" s="3">
        <v>0</v>
      </c>
      <c r="P26" s="3">
        <v>0</v>
      </c>
      <c r="Q26" s="3">
        <v>84.85</v>
      </c>
      <c r="R26" s="3">
        <v>11.0305</v>
      </c>
      <c r="S26" s="3">
        <v>0</v>
      </c>
      <c r="T26" s="3">
        <v>0</v>
      </c>
      <c r="U26" s="3">
        <v>95.880499999999998</v>
      </c>
      <c r="W26" t="s">
        <v>1</v>
      </c>
    </row>
    <row r="27" spans="5:23" x14ac:dyDescent="0.25">
      <c r="E27" t="s">
        <v>2696</v>
      </c>
      <c r="F27" t="s">
        <v>2717</v>
      </c>
      <c r="G27" t="s">
        <v>1</v>
      </c>
      <c r="H27" t="s">
        <v>0</v>
      </c>
      <c r="I27" t="s">
        <v>359</v>
      </c>
      <c r="J27" t="s">
        <v>360</v>
      </c>
      <c r="K27" s="55">
        <v>4320</v>
      </c>
      <c r="L27" s="55">
        <v>4320</v>
      </c>
      <c r="M27" t="s">
        <v>919</v>
      </c>
      <c r="N27" t="s">
        <v>920</v>
      </c>
      <c r="O27" s="3">
        <v>0</v>
      </c>
      <c r="P27" s="3">
        <v>0</v>
      </c>
      <c r="Q27" s="3">
        <v>31.52</v>
      </c>
      <c r="R27" s="3">
        <v>4.0975999999999999</v>
      </c>
      <c r="S27" s="3">
        <v>0</v>
      </c>
      <c r="T27" s="3">
        <v>0</v>
      </c>
      <c r="U27" s="3">
        <v>35.617599999999996</v>
      </c>
      <c r="W27" t="s">
        <v>1</v>
      </c>
    </row>
    <row r="28" spans="5:23" x14ac:dyDescent="0.25">
      <c r="E28" t="s">
        <v>2696</v>
      </c>
      <c r="F28" t="s">
        <v>2717</v>
      </c>
      <c r="G28" t="s">
        <v>1</v>
      </c>
      <c r="H28" t="s">
        <v>0</v>
      </c>
      <c r="I28" t="s">
        <v>359</v>
      </c>
      <c r="J28" t="s">
        <v>360</v>
      </c>
      <c r="K28" s="55">
        <v>4319</v>
      </c>
      <c r="L28" s="55">
        <v>4319</v>
      </c>
      <c r="M28" t="s">
        <v>244</v>
      </c>
      <c r="N28" t="s">
        <v>245</v>
      </c>
      <c r="O28" s="3">
        <v>0</v>
      </c>
      <c r="P28" s="3">
        <v>0</v>
      </c>
      <c r="Q28" s="3">
        <v>49.38</v>
      </c>
      <c r="R28" s="3">
        <v>6.4194000000000004</v>
      </c>
      <c r="S28" s="3">
        <v>0</v>
      </c>
      <c r="T28" s="3">
        <v>0</v>
      </c>
      <c r="U28" s="3">
        <v>55.799400000000006</v>
      </c>
      <c r="W28" t="s">
        <v>1</v>
      </c>
    </row>
    <row r="29" spans="5:23" x14ac:dyDescent="0.25">
      <c r="E29" t="s">
        <v>2696</v>
      </c>
      <c r="F29" t="s">
        <v>2717</v>
      </c>
      <c r="G29" t="s">
        <v>1</v>
      </c>
      <c r="H29" t="s">
        <v>0</v>
      </c>
      <c r="I29" t="s">
        <v>359</v>
      </c>
      <c r="J29" t="s">
        <v>360</v>
      </c>
      <c r="K29" s="55">
        <v>4318</v>
      </c>
      <c r="L29" s="55">
        <v>4318</v>
      </c>
      <c r="M29" t="s">
        <v>147</v>
      </c>
      <c r="N29" t="s">
        <v>148</v>
      </c>
      <c r="O29" s="3">
        <v>0</v>
      </c>
      <c r="P29" s="3">
        <v>0</v>
      </c>
      <c r="Q29" s="3">
        <v>20</v>
      </c>
      <c r="R29" s="3">
        <v>2.6</v>
      </c>
      <c r="S29" s="3">
        <v>0</v>
      </c>
      <c r="T29" s="3">
        <v>0</v>
      </c>
      <c r="U29" s="3">
        <v>22.6</v>
      </c>
      <c r="W29" t="s">
        <v>1</v>
      </c>
    </row>
    <row r="30" spans="5:23" x14ac:dyDescent="0.25">
      <c r="E30" t="s">
        <v>2696</v>
      </c>
      <c r="F30" t="s">
        <v>2717</v>
      </c>
      <c r="G30" t="s">
        <v>1</v>
      </c>
      <c r="H30" t="s">
        <v>0</v>
      </c>
      <c r="I30" t="s">
        <v>359</v>
      </c>
      <c r="J30" t="s">
        <v>360</v>
      </c>
      <c r="K30" s="55">
        <v>4317</v>
      </c>
      <c r="L30" s="55">
        <v>4317</v>
      </c>
      <c r="M30" t="s">
        <v>147</v>
      </c>
      <c r="N30" t="s">
        <v>148</v>
      </c>
      <c r="O30" s="3">
        <v>0</v>
      </c>
      <c r="P30" s="3">
        <v>0</v>
      </c>
      <c r="Q30" s="3">
        <v>25</v>
      </c>
      <c r="R30" s="3">
        <v>3.25</v>
      </c>
      <c r="S30" s="3">
        <v>0</v>
      </c>
      <c r="T30" s="3">
        <v>0</v>
      </c>
      <c r="U30" s="3">
        <v>28.25</v>
      </c>
      <c r="W30" t="s">
        <v>1</v>
      </c>
    </row>
    <row r="31" spans="5:23" x14ac:dyDescent="0.25">
      <c r="E31" t="s">
        <v>2696</v>
      </c>
      <c r="F31" t="s">
        <v>2717</v>
      </c>
      <c r="G31" t="s">
        <v>1</v>
      </c>
      <c r="H31" t="s">
        <v>0</v>
      </c>
      <c r="I31" t="s">
        <v>359</v>
      </c>
      <c r="J31" t="s">
        <v>360</v>
      </c>
      <c r="K31" s="55">
        <v>4316</v>
      </c>
      <c r="L31" s="55">
        <v>4316</v>
      </c>
      <c r="M31" t="s">
        <v>197</v>
      </c>
      <c r="N31" t="s">
        <v>198</v>
      </c>
      <c r="O31" s="3">
        <v>0</v>
      </c>
      <c r="P31" s="3">
        <v>0</v>
      </c>
      <c r="Q31" s="3">
        <v>11.39</v>
      </c>
      <c r="R31" s="3">
        <v>1.4807000000000001</v>
      </c>
      <c r="S31" s="3">
        <v>0</v>
      </c>
      <c r="T31" s="3">
        <v>0</v>
      </c>
      <c r="U31" s="3">
        <v>12.870700000000001</v>
      </c>
      <c r="W31" t="s">
        <v>1</v>
      </c>
    </row>
    <row r="32" spans="5:23" x14ac:dyDescent="0.25">
      <c r="E32" t="s">
        <v>2696</v>
      </c>
      <c r="F32" t="s">
        <v>2717</v>
      </c>
      <c r="G32" t="s">
        <v>1</v>
      </c>
      <c r="H32" t="s">
        <v>0</v>
      </c>
      <c r="I32" t="s">
        <v>359</v>
      </c>
      <c r="J32" t="s">
        <v>360</v>
      </c>
      <c r="K32" s="55">
        <v>4315</v>
      </c>
      <c r="L32" s="55">
        <v>4315</v>
      </c>
      <c r="M32" t="s">
        <v>160</v>
      </c>
      <c r="N32" t="s">
        <v>161</v>
      </c>
      <c r="O32" s="3">
        <v>0</v>
      </c>
      <c r="P32" s="3">
        <v>0</v>
      </c>
      <c r="Q32" s="3">
        <v>18.36</v>
      </c>
      <c r="R32" s="3">
        <v>2.3868</v>
      </c>
      <c r="S32" s="3">
        <v>0</v>
      </c>
      <c r="T32" s="3">
        <v>0</v>
      </c>
      <c r="U32" s="3">
        <v>20.7468</v>
      </c>
      <c r="W32" t="s">
        <v>1</v>
      </c>
    </row>
    <row r="33" spans="5:23" x14ac:dyDescent="0.25">
      <c r="E33" t="s">
        <v>2696</v>
      </c>
      <c r="F33" t="s">
        <v>2716</v>
      </c>
      <c r="G33" t="s">
        <v>1</v>
      </c>
      <c r="H33" t="s">
        <v>0</v>
      </c>
      <c r="I33" t="s">
        <v>359</v>
      </c>
      <c r="J33" t="s">
        <v>360</v>
      </c>
      <c r="K33" s="55">
        <v>4314</v>
      </c>
      <c r="L33" s="55">
        <v>4314</v>
      </c>
      <c r="M33" t="s">
        <v>121</v>
      </c>
      <c r="N33" t="s">
        <v>122</v>
      </c>
      <c r="O33" s="3">
        <v>0</v>
      </c>
      <c r="P33" s="3">
        <v>0</v>
      </c>
      <c r="Q33" s="3">
        <v>24.34</v>
      </c>
      <c r="R33" s="3">
        <v>3.1642000000000001</v>
      </c>
      <c r="S33" s="3">
        <v>0</v>
      </c>
      <c r="T33" s="3">
        <v>0</v>
      </c>
      <c r="U33" s="3">
        <v>27.504200000000001</v>
      </c>
      <c r="W33" t="s">
        <v>1</v>
      </c>
    </row>
    <row r="34" spans="5:23" x14ac:dyDescent="0.25">
      <c r="E34" t="s">
        <v>2696</v>
      </c>
      <c r="F34" t="s">
        <v>2716</v>
      </c>
      <c r="G34" t="s">
        <v>1</v>
      </c>
      <c r="H34" t="s">
        <v>0</v>
      </c>
      <c r="I34" t="s">
        <v>359</v>
      </c>
      <c r="J34" t="s">
        <v>360</v>
      </c>
      <c r="K34" s="55">
        <v>4313</v>
      </c>
      <c r="L34" s="55">
        <v>4313</v>
      </c>
      <c r="N34" t="s">
        <v>139</v>
      </c>
      <c r="O34" s="3">
        <v>0</v>
      </c>
      <c r="P34" s="3">
        <v>0</v>
      </c>
      <c r="Q34" s="3">
        <v>10</v>
      </c>
      <c r="R34" s="3">
        <v>1.3</v>
      </c>
      <c r="S34" s="3">
        <v>0</v>
      </c>
      <c r="T34" s="3">
        <v>0</v>
      </c>
      <c r="U34" s="3">
        <v>11.3</v>
      </c>
      <c r="V34" s="3" t="s">
        <v>928</v>
      </c>
      <c r="W34" t="s">
        <v>1</v>
      </c>
    </row>
    <row r="35" spans="5:23" x14ac:dyDescent="0.25">
      <c r="E35" t="s">
        <v>2696</v>
      </c>
      <c r="F35" t="s">
        <v>2716</v>
      </c>
      <c r="G35" t="s">
        <v>1</v>
      </c>
      <c r="H35" t="s">
        <v>0</v>
      </c>
      <c r="I35" t="s">
        <v>359</v>
      </c>
      <c r="J35" t="s">
        <v>360</v>
      </c>
      <c r="K35" s="55">
        <v>4312</v>
      </c>
      <c r="L35" s="55">
        <v>4312</v>
      </c>
      <c r="M35" t="s">
        <v>134</v>
      </c>
      <c r="N35" t="s">
        <v>135</v>
      </c>
      <c r="O35" s="3">
        <v>0</v>
      </c>
      <c r="P35" s="3">
        <v>0</v>
      </c>
      <c r="Q35" s="3">
        <v>60</v>
      </c>
      <c r="R35" s="3">
        <v>7.8000000000000007</v>
      </c>
      <c r="S35" s="3">
        <v>0</v>
      </c>
      <c r="T35" s="3">
        <v>0</v>
      </c>
      <c r="U35" s="3">
        <v>67.8</v>
      </c>
      <c r="W35" t="s">
        <v>1</v>
      </c>
    </row>
    <row r="36" spans="5:23" x14ac:dyDescent="0.25">
      <c r="E36" t="s">
        <v>2696</v>
      </c>
      <c r="F36" t="s">
        <v>2716</v>
      </c>
      <c r="G36" t="s">
        <v>1</v>
      </c>
      <c r="H36" t="s">
        <v>0</v>
      </c>
      <c r="I36" t="s">
        <v>359</v>
      </c>
      <c r="J36" t="s">
        <v>360</v>
      </c>
      <c r="K36" s="55">
        <v>4311</v>
      </c>
      <c r="L36" s="55">
        <v>4311</v>
      </c>
      <c r="N36" t="s">
        <v>29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W36" t="s">
        <v>1</v>
      </c>
    </row>
    <row r="37" spans="5:23" x14ac:dyDescent="0.25">
      <c r="E37" t="s">
        <v>2696</v>
      </c>
      <c r="F37" t="s">
        <v>2716</v>
      </c>
      <c r="G37" t="s">
        <v>1</v>
      </c>
      <c r="H37" t="s">
        <v>0</v>
      </c>
      <c r="I37" t="s">
        <v>359</v>
      </c>
      <c r="J37" t="s">
        <v>360</v>
      </c>
      <c r="K37" s="55">
        <v>4310</v>
      </c>
      <c r="L37" s="55">
        <v>4310</v>
      </c>
      <c r="N37" t="s">
        <v>931</v>
      </c>
      <c r="O37" s="3">
        <v>0</v>
      </c>
      <c r="P37" s="3">
        <v>0</v>
      </c>
      <c r="Q37" s="3">
        <v>18</v>
      </c>
      <c r="R37" s="3">
        <v>2.34</v>
      </c>
      <c r="S37" s="3">
        <v>0</v>
      </c>
      <c r="T37" s="3">
        <v>0</v>
      </c>
      <c r="U37" s="3">
        <v>20.34</v>
      </c>
      <c r="V37" s="3" t="s">
        <v>933</v>
      </c>
      <c r="W37" t="s">
        <v>1</v>
      </c>
    </row>
    <row r="38" spans="5:23" x14ac:dyDescent="0.25">
      <c r="E38" t="s">
        <v>2696</v>
      </c>
      <c r="F38" t="s">
        <v>2716</v>
      </c>
      <c r="G38" t="s">
        <v>1</v>
      </c>
      <c r="H38" t="s">
        <v>0</v>
      </c>
      <c r="I38" t="s">
        <v>359</v>
      </c>
      <c r="J38" t="s">
        <v>360</v>
      </c>
      <c r="K38" s="55">
        <v>4309</v>
      </c>
      <c r="L38" s="55">
        <v>4309</v>
      </c>
      <c r="M38" t="s">
        <v>134</v>
      </c>
      <c r="N38" t="s">
        <v>135</v>
      </c>
      <c r="O38" s="3">
        <v>0</v>
      </c>
      <c r="P38" s="3">
        <v>0</v>
      </c>
      <c r="Q38" s="3">
        <v>24</v>
      </c>
      <c r="R38" s="3">
        <v>3.12</v>
      </c>
      <c r="S38" s="3">
        <v>0</v>
      </c>
      <c r="T38" s="3">
        <v>0</v>
      </c>
      <c r="U38" s="3">
        <v>27.12</v>
      </c>
      <c r="W38" t="s">
        <v>1</v>
      </c>
    </row>
    <row r="39" spans="5:23" x14ac:dyDescent="0.25">
      <c r="E39" t="s">
        <v>2696</v>
      </c>
      <c r="F39" t="s">
        <v>2716</v>
      </c>
      <c r="G39" t="s">
        <v>1</v>
      </c>
      <c r="H39" t="s">
        <v>0</v>
      </c>
      <c r="I39" t="s">
        <v>359</v>
      </c>
      <c r="J39" t="s">
        <v>360</v>
      </c>
      <c r="K39" s="55">
        <v>4308</v>
      </c>
      <c r="L39" s="55">
        <v>4308</v>
      </c>
      <c r="M39" t="s">
        <v>113</v>
      </c>
      <c r="N39" t="s">
        <v>114</v>
      </c>
      <c r="O39" s="3">
        <v>0</v>
      </c>
      <c r="P39" s="3">
        <v>0</v>
      </c>
      <c r="Q39" s="3">
        <v>145</v>
      </c>
      <c r="R39" s="3">
        <v>18.850000000000001</v>
      </c>
      <c r="S39" s="3">
        <v>0</v>
      </c>
      <c r="T39" s="3">
        <v>0</v>
      </c>
      <c r="U39" s="3">
        <v>163.85</v>
      </c>
      <c r="W39" t="s">
        <v>1</v>
      </c>
    </row>
    <row r="40" spans="5:23" x14ac:dyDescent="0.25">
      <c r="E40" t="s">
        <v>2696</v>
      </c>
      <c r="F40" t="s">
        <v>2716</v>
      </c>
      <c r="G40" t="s">
        <v>1</v>
      </c>
      <c r="H40" t="s">
        <v>0</v>
      </c>
      <c r="I40" t="s">
        <v>359</v>
      </c>
      <c r="J40" t="s">
        <v>360</v>
      </c>
      <c r="K40" s="55">
        <v>4307</v>
      </c>
      <c r="L40" s="55">
        <v>4307</v>
      </c>
      <c r="M40" t="s">
        <v>937</v>
      </c>
      <c r="N40" t="s">
        <v>938</v>
      </c>
      <c r="O40" s="3">
        <v>0</v>
      </c>
      <c r="P40" s="3">
        <v>0</v>
      </c>
      <c r="Q40" s="3">
        <v>260</v>
      </c>
      <c r="R40" s="3">
        <v>33.800000000000004</v>
      </c>
      <c r="S40" s="3">
        <v>0</v>
      </c>
      <c r="T40" s="3">
        <v>0</v>
      </c>
      <c r="U40" s="3">
        <v>293.8</v>
      </c>
      <c r="W40" t="s">
        <v>1</v>
      </c>
    </row>
    <row r="41" spans="5:23" x14ac:dyDescent="0.25">
      <c r="E41" t="s">
        <v>2696</v>
      </c>
      <c r="F41" t="s">
        <v>2716</v>
      </c>
      <c r="G41" t="s">
        <v>1</v>
      </c>
      <c r="H41" t="s">
        <v>0</v>
      </c>
      <c r="I41" t="s">
        <v>359</v>
      </c>
      <c r="J41" t="s">
        <v>360</v>
      </c>
      <c r="K41" s="55">
        <v>4306</v>
      </c>
      <c r="L41" s="55">
        <v>4306</v>
      </c>
      <c r="M41" t="s">
        <v>208</v>
      </c>
      <c r="N41" t="s">
        <v>209</v>
      </c>
      <c r="O41" s="3">
        <v>0</v>
      </c>
      <c r="P41" s="3">
        <v>0</v>
      </c>
      <c r="Q41" s="3">
        <v>90</v>
      </c>
      <c r="R41" s="3">
        <v>11.700000000000001</v>
      </c>
      <c r="S41" s="3">
        <v>0</v>
      </c>
      <c r="T41" s="3">
        <v>0</v>
      </c>
      <c r="U41" s="3">
        <v>101.7</v>
      </c>
      <c r="W41" t="s">
        <v>1</v>
      </c>
    </row>
    <row r="42" spans="5:23" x14ac:dyDescent="0.25">
      <c r="E42" t="s">
        <v>2696</v>
      </c>
      <c r="F42" t="s">
        <v>2716</v>
      </c>
      <c r="G42" t="s">
        <v>1</v>
      </c>
      <c r="H42" t="s">
        <v>0</v>
      </c>
      <c r="I42" t="s">
        <v>359</v>
      </c>
      <c r="J42" t="s">
        <v>360</v>
      </c>
      <c r="K42" s="55">
        <v>4305</v>
      </c>
      <c r="L42" s="55">
        <v>4305</v>
      </c>
      <c r="N42" t="s">
        <v>178</v>
      </c>
      <c r="O42" s="3">
        <v>0</v>
      </c>
      <c r="P42" s="3">
        <v>0</v>
      </c>
      <c r="Q42" s="3">
        <v>99</v>
      </c>
      <c r="R42" s="3">
        <v>12.870000000000001</v>
      </c>
      <c r="S42" s="3">
        <v>0</v>
      </c>
      <c r="T42" s="3">
        <v>0</v>
      </c>
      <c r="U42" s="3">
        <v>111.87</v>
      </c>
      <c r="V42" s="3" t="s">
        <v>941</v>
      </c>
      <c r="W42" t="s">
        <v>1</v>
      </c>
    </row>
    <row r="43" spans="5:23" x14ac:dyDescent="0.25">
      <c r="E43" t="s">
        <v>2696</v>
      </c>
      <c r="F43" t="s">
        <v>2716</v>
      </c>
      <c r="G43" t="s">
        <v>1</v>
      </c>
      <c r="H43" t="s">
        <v>0</v>
      </c>
      <c r="I43" t="s">
        <v>359</v>
      </c>
      <c r="J43" t="s">
        <v>360</v>
      </c>
      <c r="K43" s="55">
        <v>4304</v>
      </c>
      <c r="L43" s="55">
        <v>4304</v>
      </c>
      <c r="M43" t="s">
        <v>208</v>
      </c>
      <c r="N43" t="s">
        <v>209</v>
      </c>
      <c r="O43" s="3">
        <v>0</v>
      </c>
      <c r="P43" s="3">
        <v>0</v>
      </c>
      <c r="Q43" s="3">
        <v>25</v>
      </c>
      <c r="R43" s="3">
        <v>3.25</v>
      </c>
      <c r="S43" s="3">
        <v>0</v>
      </c>
      <c r="T43" s="3">
        <v>0</v>
      </c>
      <c r="U43" s="3">
        <v>28.25</v>
      </c>
      <c r="W43" t="s">
        <v>1</v>
      </c>
    </row>
    <row r="44" spans="5:23" x14ac:dyDescent="0.25">
      <c r="E44" t="s">
        <v>2696</v>
      </c>
      <c r="F44" t="s">
        <v>2716</v>
      </c>
      <c r="G44" t="s">
        <v>1</v>
      </c>
      <c r="H44" t="s">
        <v>0</v>
      </c>
      <c r="I44" t="s">
        <v>359</v>
      </c>
      <c r="J44" t="s">
        <v>360</v>
      </c>
      <c r="K44" s="55">
        <v>4303</v>
      </c>
      <c r="L44" s="55">
        <v>4303</v>
      </c>
      <c r="M44" t="s">
        <v>113</v>
      </c>
      <c r="N44" t="s">
        <v>114</v>
      </c>
      <c r="O44" s="3">
        <v>0</v>
      </c>
      <c r="P44" s="3">
        <v>0</v>
      </c>
      <c r="Q44" s="3">
        <v>133.35</v>
      </c>
      <c r="R44" s="3">
        <v>17.3355</v>
      </c>
      <c r="S44" s="3">
        <v>0</v>
      </c>
      <c r="T44" s="3">
        <v>0</v>
      </c>
      <c r="U44" s="3">
        <v>150.68549999999999</v>
      </c>
      <c r="W44" t="s">
        <v>1</v>
      </c>
    </row>
    <row r="45" spans="5:23" x14ac:dyDescent="0.25">
      <c r="E45" t="s">
        <v>2696</v>
      </c>
      <c r="F45" t="s">
        <v>2716</v>
      </c>
      <c r="G45" t="s">
        <v>1</v>
      </c>
      <c r="H45" t="s">
        <v>0</v>
      </c>
      <c r="I45" t="s">
        <v>359</v>
      </c>
      <c r="J45" t="s">
        <v>360</v>
      </c>
      <c r="K45" s="55">
        <v>4302</v>
      </c>
      <c r="L45" s="55">
        <v>4302</v>
      </c>
      <c r="M45" t="s">
        <v>115</v>
      </c>
      <c r="N45" t="s">
        <v>116</v>
      </c>
      <c r="O45" s="3">
        <v>0</v>
      </c>
      <c r="P45" s="3">
        <v>0</v>
      </c>
      <c r="Q45" s="3">
        <v>8</v>
      </c>
      <c r="R45" s="3">
        <v>1.04</v>
      </c>
      <c r="S45" s="3">
        <v>0</v>
      </c>
      <c r="T45" s="3">
        <v>0</v>
      </c>
      <c r="U45" s="3">
        <v>9.0399999999999991</v>
      </c>
      <c r="W45" t="s">
        <v>1</v>
      </c>
    </row>
    <row r="46" spans="5:23" x14ac:dyDescent="0.25">
      <c r="E46" t="s">
        <v>2696</v>
      </c>
      <c r="F46" t="s">
        <v>2716</v>
      </c>
      <c r="G46" t="s">
        <v>1</v>
      </c>
      <c r="H46" t="s">
        <v>0</v>
      </c>
      <c r="I46" t="s">
        <v>359</v>
      </c>
      <c r="J46" t="s">
        <v>360</v>
      </c>
      <c r="K46" s="55">
        <v>4301</v>
      </c>
      <c r="L46" s="55">
        <v>4301</v>
      </c>
      <c r="M46" t="s">
        <v>295</v>
      </c>
      <c r="N46" t="s">
        <v>296</v>
      </c>
      <c r="O46" s="3">
        <v>0</v>
      </c>
      <c r="P46" s="3">
        <v>0</v>
      </c>
      <c r="Q46" s="3">
        <v>40</v>
      </c>
      <c r="R46" s="3">
        <v>5.2</v>
      </c>
      <c r="S46" s="3">
        <v>0</v>
      </c>
      <c r="T46" s="3">
        <v>0</v>
      </c>
      <c r="U46" s="3">
        <v>45.2</v>
      </c>
      <c r="W46" t="s">
        <v>1</v>
      </c>
    </row>
    <row r="47" spans="5:23" x14ac:dyDescent="0.25">
      <c r="E47" t="s">
        <v>2696</v>
      </c>
      <c r="F47" t="s">
        <v>2715</v>
      </c>
      <c r="G47" t="s">
        <v>1</v>
      </c>
      <c r="H47" t="s">
        <v>0</v>
      </c>
      <c r="I47" t="s">
        <v>359</v>
      </c>
      <c r="J47" t="s">
        <v>360</v>
      </c>
      <c r="K47" s="55">
        <v>4300</v>
      </c>
      <c r="L47" s="55">
        <v>4300</v>
      </c>
      <c r="M47" t="s">
        <v>295</v>
      </c>
      <c r="N47" t="s">
        <v>296</v>
      </c>
      <c r="O47" s="3">
        <v>0</v>
      </c>
      <c r="P47" s="3">
        <v>0</v>
      </c>
      <c r="Q47" s="3">
        <v>624</v>
      </c>
      <c r="R47" s="3">
        <v>81.12</v>
      </c>
      <c r="S47" s="3">
        <v>0</v>
      </c>
      <c r="T47" s="3">
        <v>0</v>
      </c>
      <c r="U47" s="3">
        <v>705.12</v>
      </c>
      <c r="W47" t="s">
        <v>1</v>
      </c>
    </row>
    <row r="48" spans="5:23" x14ac:dyDescent="0.25">
      <c r="E48" t="s">
        <v>2696</v>
      </c>
      <c r="F48" t="s">
        <v>2715</v>
      </c>
      <c r="G48" t="s">
        <v>1</v>
      </c>
      <c r="H48" t="s">
        <v>0</v>
      </c>
      <c r="I48" t="s">
        <v>359</v>
      </c>
      <c r="J48" t="s">
        <v>360</v>
      </c>
      <c r="K48" s="55">
        <v>4299</v>
      </c>
      <c r="L48" s="55">
        <v>4299</v>
      </c>
      <c r="M48" t="s">
        <v>174</v>
      </c>
      <c r="N48" t="s">
        <v>175</v>
      </c>
      <c r="O48" s="3">
        <v>0</v>
      </c>
      <c r="P48" s="3">
        <v>0</v>
      </c>
      <c r="Q48" s="3">
        <v>160</v>
      </c>
      <c r="R48" s="3">
        <v>20.8</v>
      </c>
      <c r="S48" s="3">
        <v>0</v>
      </c>
      <c r="T48" s="3">
        <v>0</v>
      </c>
      <c r="U48" s="3">
        <v>180.8</v>
      </c>
      <c r="W48" t="s">
        <v>1</v>
      </c>
    </row>
    <row r="49" spans="5:23" x14ac:dyDescent="0.25">
      <c r="E49" t="s">
        <v>2696</v>
      </c>
      <c r="F49" t="s">
        <v>2715</v>
      </c>
      <c r="G49" t="s">
        <v>1</v>
      </c>
      <c r="H49" t="s">
        <v>0</v>
      </c>
      <c r="I49" t="s">
        <v>359</v>
      </c>
      <c r="J49" t="s">
        <v>360</v>
      </c>
      <c r="K49" s="55">
        <v>4298</v>
      </c>
      <c r="L49" s="55">
        <v>4298</v>
      </c>
      <c r="M49" t="s">
        <v>172</v>
      </c>
      <c r="N49" t="s">
        <v>173</v>
      </c>
      <c r="O49" s="3">
        <v>0</v>
      </c>
      <c r="P49" s="3">
        <v>0</v>
      </c>
      <c r="Q49" s="3">
        <v>137.16999999999999</v>
      </c>
      <c r="R49" s="3">
        <v>17.832100000000001</v>
      </c>
      <c r="S49" s="3">
        <v>0</v>
      </c>
      <c r="T49" s="3">
        <v>0</v>
      </c>
      <c r="U49" s="3">
        <v>155.00209999999998</v>
      </c>
      <c r="W49" t="s">
        <v>1</v>
      </c>
    </row>
    <row r="50" spans="5:23" x14ac:dyDescent="0.25">
      <c r="E50" t="s">
        <v>2696</v>
      </c>
      <c r="F50" t="s">
        <v>2715</v>
      </c>
      <c r="G50" t="s">
        <v>1</v>
      </c>
      <c r="H50" t="s">
        <v>0</v>
      </c>
      <c r="I50" t="s">
        <v>359</v>
      </c>
      <c r="J50" t="s">
        <v>360</v>
      </c>
      <c r="K50" s="55">
        <v>4297</v>
      </c>
      <c r="L50" s="55">
        <v>4297</v>
      </c>
      <c r="M50" t="s">
        <v>172</v>
      </c>
      <c r="N50" t="s">
        <v>173</v>
      </c>
      <c r="O50" s="3">
        <v>0</v>
      </c>
      <c r="P50" s="3">
        <v>0</v>
      </c>
      <c r="Q50" s="3">
        <v>32</v>
      </c>
      <c r="R50" s="3">
        <v>4.16</v>
      </c>
      <c r="S50" s="3">
        <v>0</v>
      </c>
      <c r="T50" s="3">
        <v>0</v>
      </c>
      <c r="U50" s="3">
        <v>36.159999999999997</v>
      </c>
      <c r="W50" t="s">
        <v>1</v>
      </c>
    </row>
    <row r="51" spans="5:23" x14ac:dyDescent="0.25">
      <c r="E51" t="s">
        <v>2696</v>
      </c>
      <c r="F51" t="s">
        <v>2715</v>
      </c>
      <c r="G51" t="s">
        <v>1</v>
      </c>
      <c r="H51" t="s">
        <v>0</v>
      </c>
      <c r="I51" t="s">
        <v>359</v>
      </c>
      <c r="J51" t="s">
        <v>360</v>
      </c>
      <c r="K51" s="55">
        <v>4296</v>
      </c>
      <c r="L51" s="55">
        <v>4296</v>
      </c>
      <c r="M51" t="s">
        <v>174</v>
      </c>
      <c r="N51" t="s">
        <v>175</v>
      </c>
      <c r="O51" s="3">
        <v>0</v>
      </c>
      <c r="P51" s="3">
        <v>0</v>
      </c>
      <c r="Q51" s="3">
        <v>166</v>
      </c>
      <c r="R51" s="3">
        <v>21.580000000000002</v>
      </c>
      <c r="S51" s="3">
        <v>0</v>
      </c>
      <c r="T51" s="3">
        <v>0</v>
      </c>
      <c r="U51" s="3">
        <v>187.58</v>
      </c>
      <c r="W51" t="s">
        <v>1</v>
      </c>
    </row>
    <row r="52" spans="5:23" x14ac:dyDescent="0.25">
      <c r="E52" t="s">
        <v>2696</v>
      </c>
      <c r="F52" t="s">
        <v>2714</v>
      </c>
      <c r="G52" t="s">
        <v>1</v>
      </c>
      <c r="H52" t="s">
        <v>0</v>
      </c>
      <c r="I52" t="s">
        <v>359</v>
      </c>
      <c r="J52" t="s">
        <v>360</v>
      </c>
      <c r="K52" s="55">
        <v>4295</v>
      </c>
      <c r="L52" s="55">
        <v>4295</v>
      </c>
      <c r="N52" t="s">
        <v>261</v>
      </c>
      <c r="O52" s="3">
        <v>0</v>
      </c>
      <c r="P52" s="3">
        <v>0</v>
      </c>
      <c r="Q52" s="3">
        <v>35</v>
      </c>
      <c r="R52" s="3">
        <v>4.55</v>
      </c>
      <c r="S52" s="3">
        <v>0</v>
      </c>
      <c r="T52" s="3">
        <v>0</v>
      </c>
      <c r="U52" s="3">
        <v>39.549999999999997</v>
      </c>
      <c r="V52" s="3" t="s">
        <v>955</v>
      </c>
      <c r="W52" t="s">
        <v>1</v>
      </c>
    </row>
    <row r="53" spans="5:23" x14ac:dyDescent="0.25">
      <c r="E53" t="s">
        <v>2696</v>
      </c>
      <c r="F53" t="s">
        <v>2714</v>
      </c>
      <c r="G53" t="s">
        <v>1</v>
      </c>
      <c r="H53" t="s">
        <v>0</v>
      </c>
      <c r="I53" t="s">
        <v>359</v>
      </c>
      <c r="J53" t="s">
        <v>360</v>
      </c>
      <c r="K53" s="55">
        <v>4294</v>
      </c>
      <c r="L53" s="55">
        <v>4294</v>
      </c>
      <c r="M53" t="s">
        <v>174</v>
      </c>
      <c r="N53" t="s">
        <v>175</v>
      </c>
      <c r="O53" s="3">
        <v>0</v>
      </c>
      <c r="P53" s="3">
        <v>0</v>
      </c>
      <c r="Q53" s="3">
        <v>9.6999999999999993</v>
      </c>
      <c r="R53" s="3">
        <v>1.2609999999999999</v>
      </c>
      <c r="S53" s="3">
        <v>0</v>
      </c>
      <c r="T53" s="3">
        <v>0</v>
      </c>
      <c r="U53" s="3">
        <v>10.960999999999999</v>
      </c>
      <c r="W53" t="s">
        <v>1</v>
      </c>
    </row>
    <row r="54" spans="5:23" x14ac:dyDescent="0.25">
      <c r="E54" t="s">
        <v>2696</v>
      </c>
      <c r="F54" t="s">
        <v>2714</v>
      </c>
      <c r="G54" t="s">
        <v>1</v>
      </c>
      <c r="H54" t="s">
        <v>0</v>
      </c>
      <c r="I54" t="s">
        <v>359</v>
      </c>
      <c r="J54" t="s">
        <v>360</v>
      </c>
      <c r="K54" s="55">
        <v>4293</v>
      </c>
      <c r="L54" s="55">
        <v>4293</v>
      </c>
      <c r="N54" t="s">
        <v>959</v>
      </c>
      <c r="O54" s="3">
        <v>0</v>
      </c>
      <c r="P54" s="3">
        <v>0</v>
      </c>
      <c r="Q54" s="3">
        <v>1484.5</v>
      </c>
      <c r="R54" s="3">
        <v>192.98500000000001</v>
      </c>
      <c r="S54" s="3">
        <v>0</v>
      </c>
      <c r="T54" s="3">
        <v>0</v>
      </c>
      <c r="U54" s="3">
        <v>1677.4850000000001</v>
      </c>
      <c r="V54" s="3" t="s">
        <v>958</v>
      </c>
      <c r="W54" t="s">
        <v>1</v>
      </c>
    </row>
    <row r="55" spans="5:23" x14ac:dyDescent="0.25">
      <c r="E55" t="s">
        <v>2696</v>
      </c>
      <c r="F55" t="s">
        <v>2714</v>
      </c>
      <c r="G55" t="s">
        <v>1</v>
      </c>
      <c r="H55" t="s">
        <v>0</v>
      </c>
      <c r="I55" t="s">
        <v>359</v>
      </c>
      <c r="J55" t="s">
        <v>360</v>
      </c>
      <c r="K55" s="55">
        <v>4292</v>
      </c>
      <c r="L55" s="55">
        <v>4292</v>
      </c>
      <c r="M55" t="s">
        <v>172</v>
      </c>
      <c r="N55" t="s">
        <v>173</v>
      </c>
      <c r="O55" s="3">
        <v>0</v>
      </c>
      <c r="P55" s="3">
        <v>0</v>
      </c>
      <c r="Q55" s="3">
        <v>30</v>
      </c>
      <c r="R55" s="3">
        <v>3.9000000000000004</v>
      </c>
      <c r="S55" s="3">
        <v>0</v>
      </c>
      <c r="T55" s="3">
        <v>0</v>
      </c>
      <c r="U55" s="3">
        <v>33.9</v>
      </c>
      <c r="W55" t="s">
        <v>1</v>
      </c>
    </row>
    <row r="56" spans="5:23" x14ac:dyDescent="0.25">
      <c r="E56" t="s">
        <v>2696</v>
      </c>
      <c r="F56" t="s">
        <v>2711</v>
      </c>
      <c r="G56" t="s">
        <v>1</v>
      </c>
      <c r="H56" t="s">
        <v>0</v>
      </c>
      <c r="I56" t="s">
        <v>359</v>
      </c>
      <c r="J56" t="s">
        <v>360</v>
      </c>
      <c r="K56" s="55">
        <v>4291</v>
      </c>
      <c r="L56" s="55">
        <v>4291</v>
      </c>
      <c r="M56" t="s">
        <v>113</v>
      </c>
      <c r="N56" t="s">
        <v>114</v>
      </c>
      <c r="O56" s="3">
        <v>0</v>
      </c>
      <c r="P56" s="3">
        <v>0</v>
      </c>
      <c r="Q56" s="3">
        <v>360</v>
      </c>
      <c r="R56" s="3">
        <v>46.800000000000004</v>
      </c>
      <c r="S56" s="3">
        <v>0</v>
      </c>
      <c r="T56" s="3">
        <v>0</v>
      </c>
      <c r="U56" s="3">
        <v>406.8</v>
      </c>
      <c r="W56" t="s">
        <v>1</v>
      </c>
    </row>
    <row r="57" spans="5:23" x14ac:dyDescent="0.25">
      <c r="E57" t="s">
        <v>2696</v>
      </c>
      <c r="F57" t="s">
        <v>2711</v>
      </c>
      <c r="G57" t="s">
        <v>1</v>
      </c>
      <c r="H57" t="s">
        <v>0</v>
      </c>
      <c r="I57" t="s">
        <v>359</v>
      </c>
      <c r="J57" t="s">
        <v>360</v>
      </c>
      <c r="K57" s="55">
        <v>4290</v>
      </c>
      <c r="L57" s="55">
        <v>4290</v>
      </c>
      <c r="N57" t="s">
        <v>964</v>
      </c>
      <c r="O57" s="3">
        <v>0</v>
      </c>
      <c r="P57" s="3">
        <v>0</v>
      </c>
      <c r="Q57" s="3">
        <v>175</v>
      </c>
      <c r="R57" s="3">
        <v>22.75</v>
      </c>
      <c r="S57" s="3">
        <v>0</v>
      </c>
      <c r="T57" s="3">
        <v>0</v>
      </c>
      <c r="U57" s="3">
        <v>197.75</v>
      </c>
      <c r="V57" s="3" t="s">
        <v>963</v>
      </c>
      <c r="W57" t="s">
        <v>1</v>
      </c>
    </row>
    <row r="58" spans="5:23" x14ac:dyDescent="0.25">
      <c r="E58" t="s">
        <v>2696</v>
      </c>
      <c r="F58" t="s">
        <v>2711</v>
      </c>
      <c r="G58" t="s">
        <v>1</v>
      </c>
      <c r="H58" t="s">
        <v>0</v>
      </c>
      <c r="I58" t="s">
        <v>359</v>
      </c>
      <c r="J58" t="s">
        <v>360</v>
      </c>
      <c r="K58" s="55">
        <v>4289</v>
      </c>
      <c r="L58" s="55">
        <v>4289</v>
      </c>
      <c r="N58" t="s">
        <v>964</v>
      </c>
      <c r="O58" s="3">
        <v>0</v>
      </c>
      <c r="P58" s="3">
        <v>0</v>
      </c>
      <c r="Q58" s="3">
        <v>48</v>
      </c>
      <c r="R58" s="3">
        <v>6.24</v>
      </c>
      <c r="S58" s="3">
        <v>0</v>
      </c>
      <c r="T58" s="3">
        <v>0</v>
      </c>
      <c r="U58" s="3">
        <v>54.24</v>
      </c>
      <c r="V58" s="3" t="s">
        <v>963</v>
      </c>
      <c r="W58" t="s">
        <v>1</v>
      </c>
    </row>
    <row r="59" spans="5:23" x14ac:dyDescent="0.25">
      <c r="E59" t="s">
        <v>2696</v>
      </c>
      <c r="F59" t="s">
        <v>2730</v>
      </c>
      <c r="G59" t="s">
        <v>1</v>
      </c>
      <c r="H59" t="s">
        <v>0</v>
      </c>
      <c r="I59" t="s">
        <v>359</v>
      </c>
      <c r="J59" t="s">
        <v>360</v>
      </c>
      <c r="K59" s="55">
        <v>4288</v>
      </c>
      <c r="L59" s="55">
        <v>4288</v>
      </c>
      <c r="M59" t="s">
        <v>824</v>
      </c>
      <c r="N59" t="s">
        <v>825</v>
      </c>
      <c r="O59" s="3">
        <v>0</v>
      </c>
      <c r="P59" s="3">
        <v>0</v>
      </c>
      <c r="Q59" s="3">
        <v>123.89</v>
      </c>
      <c r="R59" s="3">
        <v>16.105700000000002</v>
      </c>
      <c r="S59" s="3">
        <v>0</v>
      </c>
      <c r="T59" s="3">
        <v>0</v>
      </c>
      <c r="U59" s="3">
        <v>139.9957</v>
      </c>
      <c r="W59" t="s">
        <v>1</v>
      </c>
    </row>
    <row r="60" spans="5:23" x14ac:dyDescent="0.25">
      <c r="E60" t="s">
        <v>2696</v>
      </c>
      <c r="F60" t="s">
        <v>2730</v>
      </c>
      <c r="G60" t="s">
        <v>1</v>
      </c>
      <c r="H60" t="s">
        <v>0</v>
      </c>
      <c r="I60" t="s">
        <v>359</v>
      </c>
      <c r="J60" t="s">
        <v>360</v>
      </c>
      <c r="K60" s="55">
        <v>4287</v>
      </c>
      <c r="L60" s="55">
        <v>4287</v>
      </c>
      <c r="M60" t="s">
        <v>694</v>
      </c>
      <c r="N60" t="s">
        <v>695</v>
      </c>
      <c r="O60" s="3">
        <v>0</v>
      </c>
      <c r="P60" s="3">
        <v>0</v>
      </c>
      <c r="Q60" s="3">
        <v>48</v>
      </c>
      <c r="R60" s="3">
        <v>6.24</v>
      </c>
      <c r="S60" s="3">
        <v>0</v>
      </c>
      <c r="T60" s="3">
        <v>0</v>
      </c>
      <c r="U60" s="3">
        <v>54.24</v>
      </c>
      <c r="W60" t="s">
        <v>1</v>
      </c>
    </row>
    <row r="61" spans="5:23" x14ac:dyDescent="0.25">
      <c r="E61" t="s">
        <v>2696</v>
      </c>
      <c r="F61" t="s">
        <v>2730</v>
      </c>
      <c r="G61" t="s">
        <v>1</v>
      </c>
      <c r="H61" t="s">
        <v>0</v>
      </c>
      <c r="I61" t="s">
        <v>359</v>
      </c>
      <c r="J61" t="s">
        <v>360</v>
      </c>
      <c r="K61" s="55">
        <v>4286</v>
      </c>
      <c r="L61" s="55">
        <v>4286</v>
      </c>
      <c r="M61" t="s">
        <v>694</v>
      </c>
      <c r="N61" t="s">
        <v>695</v>
      </c>
      <c r="O61" s="3">
        <v>0</v>
      </c>
      <c r="P61" s="3">
        <v>0</v>
      </c>
      <c r="Q61" s="3">
        <v>38.799999999999997</v>
      </c>
      <c r="R61" s="3">
        <v>5.0439999999999996</v>
      </c>
      <c r="S61" s="3">
        <v>0</v>
      </c>
      <c r="T61" s="3">
        <v>0</v>
      </c>
      <c r="U61" s="3">
        <v>43.843999999999994</v>
      </c>
      <c r="W61" t="s">
        <v>1</v>
      </c>
    </row>
    <row r="62" spans="5:23" x14ac:dyDescent="0.25">
      <c r="E62" t="s">
        <v>2696</v>
      </c>
      <c r="F62" t="s">
        <v>2730</v>
      </c>
      <c r="G62" t="s">
        <v>1</v>
      </c>
      <c r="H62" t="s">
        <v>0</v>
      </c>
      <c r="I62" t="s">
        <v>359</v>
      </c>
      <c r="J62" t="s">
        <v>360</v>
      </c>
      <c r="K62" s="55">
        <v>4285</v>
      </c>
      <c r="L62" s="55">
        <v>4285</v>
      </c>
      <c r="M62" t="s">
        <v>694</v>
      </c>
      <c r="N62" t="s">
        <v>695</v>
      </c>
      <c r="O62" s="3">
        <v>0</v>
      </c>
      <c r="P62" s="3">
        <v>0</v>
      </c>
      <c r="Q62" s="3">
        <v>40</v>
      </c>
      <c r="R62" s="3">
        <v>5.2</v>
      </c>
      <c r="S62" s="3">
        <v>0</v>
      </c>
      <c r="T62" s="3">
        <v>0</v>
      </c>
      <c r="U62" s="3">
        <v>45.2</v>
      </c>
      <c r="W62" t="s">
        <v>1</v>
      </c>
    </row>
    <row r="63" spans="5:23" x14ac:dyDescent="0.25">
      <c r="E63" t="s">
        <v>2696</v>
      </c>
      <c r="F63" t="s">
        <v>2730</v>
      </c>
      <c r="G63" t="s">
        <v>1</v>
      </c>
      <c r="H63" t="s">
        <v>0</v>
      </c>
      <c r="I63" t="s">
        <v>359</v>
      </c>
      <c r="J63" t="s">
        <v>360</v>
      </c>
      <c r="K63" s="55">
        <v>4284</v>
      </c>
      <c r="L63" s="55">
        <v>4284</v>
      </c>
      <c r="M63" t="s">
        <v>181</v>
      </c>
      <c r="N63" t="s">
        <v>182</v>
      </c>
      <c r="O63" s="3">
        <v>0</v>
      </c>
      <c r="P63" s="3">
        <v>0</v>
      </c>
      <c r="Q63" s="3">
        <v>42</v>
      </c>
      <c r="R63" s="3">
        <v>5.46</v>
      </c>
      <c r="S63" s="3">
        <v>0</v>
      </c>
      <c r="T63" s="3">
        <v>0</v>
      </c>
      <c r="U63" s="3">
        <v>47.46</v>
      </c>
      <c r="W63" t="s">
        <v>1</v>
      </c>
    </row>
    <row r="64" spans="5:23" x14ac:dyDescent="0.25">
      <c r="E64" t="s">
        <v>2696</v>
      </c>
      <c r="F64" t="s">
        <v>2730</v>
      </c>
      <c r="G64" t="s">
        <v>1</v>
      </c>
      <c r="H64" t="s">
        <v>0</v>
      </c>
      <c r="I64" t="s">
        <v>359</v>
      </c>
      <c r="J64" t="s">
        <v>360</v>
      </c>
      <c r="K64" s="55">
        <v>4283</v>
      </c>
      <c r="L64" s="55">
        <v>4283</v>
      </c>
      <c r="M64" t="s">
        <v>166</v>
      </c>
      <c r="N64" t="s">
        <v>167</v>
      </c>
      <c r="O64" s="3">
        <v>0</v>
      </c>
      <c r="P64" s="3">
        <v>0</v>
      </c>
      <c r="Q64" s="3">
        <v>80</v>
      </c>
      <c r="R64" s="3">
        <v>10.4</v>
      </c>
      <c r="S64" s="3">
        <v>0</v>
      </c>
      <c r="T64" s="3">
        <v>0</v>
      </c>
      <c r="U64" s="3">
        <v>90.4</v>
      </c>
      <c r="W64" t="s">
        <v>1</v>
      </c>
    </row>
    <row r="65" spans="5:23" x14ac:dyDescent="0.25">
      <c r="E65" t="s">
        <v>2696</v>
      </c>
      <c r="F65" t="s">
        <v>2730</v>
      </c>
      <c r="G65" t="s">
        <v>1</v>
      </c>
      <c r="H65" t="s">
        <v>0</v>
      </c>
      <c r="I65" t="s">
        <v>359</v>
      </c>
      <c r="J65" t="s">
        <v>360</v>
      </c>
      <c r="K65" s="55">
        <v>4282</v>
      </c>
      <c r="L65" s="55">
        <v>4282</v>
      </c>
      <c r="M65" t="s">
        <v>166</v>
      </c>
      <c r="N65" t="s">
        <v>167</v>
      </c>
      <c r="O65" s="3">
        <v>0</v>
      </c>
      <c r="P65" s="3">
        <v>0</v>
      </c>
      <c r="Q65" s="3">
        <v>40</v>
      </c>
      <c r="R65" s="3">
        <v>5.2</v>
      </c>
      <c r="S65" s="3">
        <v>0</v>
      </c>
      <c r="T65" s="3">
        <v>0</v>
      </c>
      <c r="U65" s="3">
        <v>45.2</v>
      </c>
      <c r="W65" t="s">
        <v>1</v>
      </c>
    </row>
    <row r="66" spans="5:23" x14ac:dyDescent="0.25">
      <c r="E66" t="s">
        <v>2696</v>
      </c>
      <c r="F66" t="s">
        <v>2710</v>
      </c>
      <c r="G66" t="s">
        <v>1</v>
      </c>
      <c r="H66" t="s">
        <v>0</v>
      </c>
      <c r="I66" t="s">
        <v>359</v>
      </c>
      <c r="J66" t="s">
        <v>360</v>
      </c>
      <c r="K66" s="55">
        <v>4281</v>
      </c>
      <c r="L66" s="55">
        <v>4281</v>
      </c>
      <c r="M66" t="s">
        <v>166</v>
      </c>
      <c r="N66" t="s">
        <v>167</v>
      </c>
      <c r="O66" s="3">
        <v>0</v>
      </c>
      <c r="P66" s="3">
        <v>0</v>
      </c>
      <c r="Q66" s="3">
        <v>30</v>
      </c>
      <c r="R66" s="3">
        <v>3.9000000000000004</v>
      </c>
      <c r="S66" s="3">
        <v>0</v>
      </c>
      <c r="T66" s="3">
        <v>0</v>
      </c>
      <c r="U66" s="3">
        <v>33.9</v>
      </c>
      <c r="W66" t="s">
        <v>1</v>
      </c>
    </row>
    <row r="67" spans="5:23" x14ac:dyDescent="0.25">
      <c r="E67" t="s">
        <v>2696</v>
      </c>
      <c r="F67" t="s">
        <v>2710</v>
      </c>
      <c r="G67" t="s">
        <v>1</v>
      </c>
      <c r="H67" t="s">
        <v>0</v>
      </c>
      <c r="I67" t="s">
        <v>359</v>
      </c>
      <c r="J67" t="s">
        <v>360</v>
      </c>
      <c r="K67" s="55">
        <v>4280</v>
      </c>
      <c r="L67" s="55">
        <v>4280</v>
      </c>
      <c r="M67" t="s">
        <v>166</v>
      </c>
      <c r="N67" t="s">
        <v>167</v>
      </c>
      <c r="O67" s="3">
        <v>0</v>
      </c>
      <c r="P67" s="3">
        <v>0</v>
      </c>
      <c r="Q67" s="3">
        <v>150</v>
      </c>
      <c r="R67" s="3">
        <v>19.5</v>
      </c>
      <c r="S67" s="3">
        <v>0</v>
      </c>
      <c r="T67" s="3">
        <v>0</v>
      </c>
      <c r="U67" s="3">
        <v>169.5</v>
      </c>
      <c r="W67" t="s">
        <v>1</v>
      </c>
    </row>
    <row r="68" spans="5:23" x14ac:dyDescent="0.25">
      <c r="E68" t="s">
        <v>2696</v>
      </c>
      <c r="F68" t="s">
        <v>2710</v>
      </c>
      <c r="G68" t="s">
        <v>1</v>
      </c>
      <c r="H68" t="s">
        <v>0</v>
      </c>
      <c r="I68" t="s">
        <v>359</v>
      </c>
      <c r="J68" t="s">
        <v>360</v>
      </c>
      <c r="K68" s="55">
        <v>4279</v>
      </c>
      <c r="L68" s="55">
        <v>4279</v>
      </c>
      <c r="M68" t="s">
        <v>115</v>
      </c>
      <c r="N68" t="s">
        <v>116</v>
      </c>
      <c r="O68" s="3">
        <v>0</v>
      </c>
      <c r="P68" s="3">
        <v>0</v>
      </c>
      <c r="Q68" s="3">
        <v>30</v>
      </c>
      <c r="R68" s="3">
        <v>3.9000000000000004</v>
      </c>
      <c r="S68" s="3">
        <v>0</v>
      </c>
      <c r="T68" s="3">
        <v>0</v>
      </c>
      <c r="U68" s="3">
        <v>33.9</v>
      </c>
      <c r="W68" t="s">
        <v>1</v>
      </c>
    </row>
    <row r="69" spans="5:23" x14ac:dyDescent="0.25">
      <c r="E69" t="s">
        <v>2696</v>
      </c>
      <c r="F69" t="s">
        <v>2710</v>
      </c>
      <c r="G69" t="s">
        <v>1</v>
      </c>
      <c r="H69" t="s">
        <v>0</v>
      </c>
      <c r="I69" t="s">
        <v>359</v>
      </c>
      <c r="J69" t="s">
        <v>360</v>
      </c>
      <c r="K69" s="55">
        <v>4278</v>
      </c>
      <c r="L69" s="55">
        <v>4278</v>
      </c>
      <c r="N69" t="s">
        <v>29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W69" t="s">
        <v>1</v>
      </c>
    </row>
    <row r="70" spans="5:23" x14ac:dyDescent="0.25">
      <c r="E70" t="s">
        <v>2696</v>
      </c>
      <c r="F70" t="s">
        <v>2710</v>
      </c>
      <c r="G70" t="s">
        <v>1</v>
      </c>
      <c r="H70" t="s">
        <v>0</v>
      </c>
      <c r="I70" t="s">
        <v>359</v>
      </c>
      <c r="J70" t="s">
        <v>360</v>
      </c>
      <c r="K70" s="55">
        <v>4277</v>
      </c>
      <c r="L70" s="55">
        <v>4277</v>
      </c>
      <c r="N70" t="s">
        <v>979</v>
      </c>
      <c r="O70" s="3">
        <v>0</v>
      </c>
      <c r="P70" s="3">
        <v>0</v>
      </c>
      <c r="Q70" s="3">
        <v>206.9</v>
      </c>
      <c r="R70" s="3">
        <v>26.897000000000002</v>
      </c>
      <c r="S70" s="3">
        <v>0</v>
      </c>
      <c r="T70" s="3">
        <v>0</v>
      </c>
      <c r="U70" s="3">
        <v>233.797</v>
      </c>
      <c r="V70" s="3" t="s">
        <v>978</v>
      </c>
      <c r="W70" t="s">
        <v>1</v>
      </c>
    </row>
    <row r="71" spans="5:23" x14ac:dyDescent="0.25">
      <c r="E71" t="s">
        <v>2696</v>
      </c>
      <c r="F71" t="s">
        <v>2710</v>
      </c>
      <c r="G71" t="s">
        <v>1</v>
      </c>
      <c r="H71" t="s">
        <v>0</v>
      </c>
      <c r="I71" t="s">
        <v>359</v>
      </c>
      <c r="J71" t="s">
        <v>360</v>
      </c>
      <c r="K71" s="55">
        <v>4276</v>
      </c>
      <c r="L71" s="55">
        <v>4276</v>
      </c>
      <c r="M71" t="s">
        <v>694</v>
      </c>
      <c r="N71" t="s">
        <v>695</v>
      </c>
      <c r="O71" s="3">
        <v>0</v>
      </c>
      <c r="P71" s="3">
        <v>0</v>
      </c>
      <c r="Q71" s="3">
        <v>51.32</v>
      </c>
      <c r="R71" s="3">
        <v>6.6716000000000006</v>
      </c>
      <c r="S71" s="3">
        <v>0</v>
      </c>
      <c r="T71" s="3">
        <v>0</v>
      </c>
      <c r="U71" s="3">
        <v>57.991599999999998</v>
      </c>
      <c r="W71" t="s">
        <v>1</v>
      </c>
    </row>
    <row r="72" spans="5:23" x14ac:dyDescent="0.25">
      <c r="E72" t="s">
        <v>2696</v>
      </c>
      <c r="F72" t="s">
        <v>2709</v>
      </c>
      <c r="G72" t="s">
        <v>1</v>
      </c>
      <c r="H72" t="s">
        <v>0</v>
      </c>
      <c r="I72" t="s">
        <v>359</v>
      </c>
      <c r="J72" t="s">
        <v>360</v>
      </c>
      <c r="K72" s="55">
        <v>4275</v>
      </c>
      <c r="L72" s="55">
        <v>4275</v>
      </c>
      <c r="M72" t="s">
        <v>694</v>
      </c>
      <c r="N72" t="s">
        <v>695</v>
      </c>
      <c r="O72" s="3">
        <v>0</v>
      </c>
      <c r="P72" s="3">
        <v>0</v>
      </c>
      <c r="Q72" s="3">
        <v>12</v>
      </c>
      <c r="R72" s="3">
        <v>1.56</v>
      </c>
      <c r="S72" s="3">
        <v>0</v>
      </c>
      <c r="T72" s="3">
        <v>0</v>
      </c>
      <c r="U72" s="3">
        <v>13.56</v>
      </c>
      <c r="W72" t="s">
        <v>1</v>
      </c>
    </row>
    <row r="73" spans="5:23" x14ac:dyDescent="0.25">
      <c r="E73" t="s">
        <v>2696</v>
      </c>
      <c r="F73" t="s">
        <v>2709</v>
      </c>
      <c r="G73" t="s">
        <v>1</v>
      </c>
      <c r="H73" t="s">
        <v>0</v>
      </c>
      <c r="I73" t="s">
        <v>359</v>
      </c>
      <c r="J73" t="s">
        <v>360</v>
      </c>
      <c r="K73" s="55">
        <v>4274</v>
      </c>
      <c r="L73" s="55">
        <v>4274</v>
      </c>
      <c r="M73" t="s">
        <v>125</v>
      </c>
      <c r="N73" t="s">
        <v>126</v>
      </c>
      <c r="O73" s="3">
        <v>0</v>
      </c>
      <c r="P73" s="3">
        <v>0</v>
      </c>
      <c r="Q73" s="3">
        <v>4.53</v>
      </c>
      <c r="R73" s="3">
        <v>0.58890000000000009</v>
      </c>
      <c r="S73" s="3">
        <v>0</v>
      </c>
      <c r="T73" s="3">
        <v>0</v>
      </c>
      <c r="U73" s="3">
        <v>5.1189</v>
      </c>
      <c r="W73" t="s">
        <v>1</v>
      </c>
    </row>
    <row r="74" spans="5:23" x14ac:dyDescent="0.25">
      <c r="E74" t="s">
        <v>2696</v>
      </c>
      <c r="F74" t="s">
        <v>2709</v>
      </c>
      <c r="G74" t="s">
        <v>1</v>
      </c>
      <c r="H74" t="s">
        <v>0</v>
      </c>
      <c r="I74" t="s">
        <v>359</v>
      </c>
      <c r="J74" t="s">
        <v>360</v>
      </c>
      <c r="K74" s="55">
        <v>4273</v>
      </c>
      <c r="L74" s="55">
        <v>4273</v>
      </c>
      <c r="N74" t="s">
        <v>985</v>
      </c>
      <c r="O74" s="3">
        <v>0</v>
      </c>
      <c r="P74" s="3">
        <v>0</v>
      </c>
      <c r="Q74" s="3">
        <v>24</v>
      </c>
      <c r="R74" s="3">
        <v>3.12</v>
      </c>
      <c r="S74" s="3">
        <v>0</v>
      </c>
      <c r="T74" s="3">
        <v>0</v>
      </c>
      <c r="U74" s="3">
        <v>27.12</v>
      </c>
      <c r="V74" s="3" t="s">
        <v>984</v>
      </c>
      <c r="W74" t="s">
        <v>1</v>
      </c>
    </row>
    <row r="75" spans="5:23" x14ac:dyDescent="0.25">
      <c r="E75" t="s">
        <v>2696</v>
      </c>
      <c r="F75" t="s">
        <v>2709</v>
      </c>
      <c r="G75" t="s">
        <v>1</v>
      </c>
      <c r="H75" t="s">
        <v>0</v>
      </c>
      <c r="I75" t="s">
        <v>359</v>
      </c>
      <c r="J75" t="s">
        <v>360</v>
      </c>
      <c r="K75" s="55">
        <v>4272</v>
      </c>
      <c r="L75" s="55">
        <v>4272</v>
      </c>
      <c r="M75" t="s">
        <v>125</v>
      </c>
      <c r="N75" t="s">
        <v>126</v>
      </c>
      <c r="O75" s="3">
        <v>0</v>
      </c>
      <c r="P75" s="3">
        <v>0</v>
      </c>
      <c r="Q75" s="3">
        <v>48</v>
      </c>
      <c r="R75" s="3">
        <v>6.24</v>
      </c>
      <c r="S75" s="3">
        <v>0</v>
      </c>
      <c r="T75" s="3">
        <v>0</v>
      </c>
      <c r="U75" s="3">
        <v>54.24</v>
      </c>
      <c r="W75" t="s">
        <v>1</v>
      </c>
    </row>
    <row r="76" spans="5:23" x14ac:dyDescent="0.25">
      <c r="E76" t="s">
        <v>2696</v>
      </c>
      <c r="F76" t="s">
        <v>2709</v>
      </c>
      <c r="G76" t="s">
        <v>1</v>
      </c>
      <c r="H76" t="s">
        <v>0</v>
      </c>
      <c r="I76" t="s">
        <v>359</v>
      </c>
      <c r="J76" t="s">
        <v>360</v>
      </c>
      <c r="K76" s="55">
        <v>4271</v>
      </c>
      <c r="L76" s="55">
        <v>4271</v>
      </c>
      <c r="M76" t="s">
        <v>125</v>
      </c>
      <c r="N76" t="s">
        <v>126</v>
      </c>
      <c r="O76" s="3">
        <v>0</v>
      </c>
      <c r="P76" s="3">
        <v>0</v>
      </c>
      <c r="Q76" s="3">
        <v>300</v>
      </c>
      <c r="R76" s="3">
        <v>39</v>
      </c>
      <c r="S76" s="3">
        <v>0</v>
      </c>
      <c r="T76" s="3">
        <v>0</v>
      </c>
      <c r="U76" s="3">
        <v>339</v>
      </c>
      <c r="W76" t="s">
        <v>1</v>
      </c>
    </row>
    <row r="77" spans="5:23" x14ac:dyDescent="0.25">
      <c r="E77" t="s">
        <v>2696</v>
      </c>
      <c r="F77" t="s">
        <v>2709</v>
      </c>
      <c r="G77" t="s">
        <v>1</v>
      </c>
      <c r="H77" t="s">
        <v>0</v>
      </c>
      <c r="I77" t="s">
        <v>359</v>
      </c>
      <c r="J77" t="s">
        <v>360</v>
      </c>
      <c r="K77" s="55">
        <v>4270</v>
      </c>
      <c r="L77" s="55">
        <v>4270</v>
      </c>
      <c r="N77" t="s">
        <v>299</v>
      </c>
      <c r="O77" s="3">
        <v>0</v>
      </c>
      <c r="P77" s="3">
        <v>0</v>
      </c>
      <c r="Q77" s="3">
        <v>50</v>
      </c>
      <c r="R77" s="3">
        <v>6.5</v>
      </c>
      <c r="S77" s="3">
        <v>0</v>
      </c>
      <c r="T77" s="3">
        <v>0</v>
      </c>
      <c r="U77" s="3">
        <v>56.5</v>
      </c>
      <c r="V77" s="3" t="s">
        <v>949</v>
      </c>
      <c r="W77" t="s">
        <v>1</v>
      </c>
    </row>
    <row r="78" spans="5:23" x14ac:dyDescent="0.25">
      <c r="E78" t="s">
        <v>2696</v>
      </c>
      <c r="F78" t="s">
        <v>2709</v>
      </c>
      <c r="G78" t="s">
        <v>1</v>
      </c>
      <c r="H78" t="s">
        <v>0</v>
      </c>
      <c r="I78" t="s">
        <v>359</v>
      </c>
      <c r="J78" t="s">
        <v>360</v>
      </c>
      <c r="K78" s="55">
        <v>4269</v>
      </c>
      <c r="L78" s="55">
        <v>4269</v>
      </c>
      <c r="N78" t="s">
        <v>931</v>
      </c>
      <c r="O78" s="3">
        <v>0</v>
      </c>
      <c r="P78" s="3">
        <v>0</v>
      </c>
      <c r="Q78" s="3">
        <v>50</v>
      </c>
      <c r="R78" s="3">
        <v>6.5</v>
      </c>
      <c r="S78" s="3">
        <v>0</v>
      </c>
      <c r="T78" s="3">
        <v>0</v>
      </c>
      <c r="U78" s="3">
        <v>56.5</v>
      </c>
      <c r="V78" s="3" t="s">
        <v>933</v>
      </c>
      <c r="W78" t="s">
        <v>1</v>
      </c>
    </row>
    <row r="79" spans="5:23" x14ac:dyDescent="0.25">
      <c r="E79" t="s">
        <v>2696</v>
      </c>
      <c r="F79" t="s">
        <v>2709</v>
      </c>
      <c r="G79" t="s">
        <v>1</v>
      </c>
      <c r="H79" t="s">
        <v>0</v>
      </c>
      <c r="I79" t="s">
        <v>359</v>
      </c>
      <c r="J79" t="s">
        <v>360</v>
      </c>
      <c r="K79" s="55">
        <v>4268</v>
      </c>
      <c r="L79" s="55">
        <v>4268</v>
      </c>
      <c r="N79" t="s">
        <v>931</v>
      </c>
      <c r="O79" s="3">
        <v>0</v>
      </c>
      <c r="P79" s="3">
        <v>0</v>
      </c>
      <c r="Q79" s="3">
        <v>30</v>
      </c>
      <c r="R79" s="3">
        <v>3.9000000000000004</v>
      </c>
      <c r="S79" s="3">
        <v>0</v>
      </c>
      <c r="T79" s="3">
        <v>0</v>
      </c>
      <c r="U79" s="3">
        <v>33.9</v>
      </c>
      <c r="V79" s="3" t="s">
        <v>990</v>
      </c>
      <c r="W79" t="s">
        <v>1</v>
      </c>
    </row>
    <row r="80" spans="5:23" x14ac:dyDescent="0.25">
      <c r="E80" t="s">
        <v>2696</v>
      </c>
      <c r="F80" t="s">
        <v>2709</v>
      </c>
      <c r="G80" t="s">
        <v>1</v>
      </c>
      <c r="H80" t="s">
        <v>0</v>
      </c>
      <c r="I80" t="s">
        <v>359</v>
      </c>
      <c r="J80" t="s">
        <v>360</v>
      </c>
      <c r="K80" s="55">
        <v>4267</v>
      </c>
      <c r="L80" s="55">
        <v>4267</v>
      </c>
      <c r="M80" t="s">
        <v>607</v>
      </c>
      <c r="N80" t="s">
        <v>608</v>
      </c>
      <c r="O80" s="3">
        <v>0</v>
      </c>
      <c r="P80" s="3">
        <v>0</v>
      </c>
      <c r="Q80" s="3">
        <v>30</v>
      </c>
      <c r="R80" s="3">
        <v>3.9000000000000004</v>
      </c>
      <c r="S80" s="3">
        <v>0</v>
      </c>
      <c r="T80" s="3">
        <v>0</v>
      </c>
      <c r="U80" s="3">
        <v>33.9</v>
      </c>
      <c r="W80" t="s">
        <v>1</v>
      </c>
    </row>
    <row r="81" spans="5:23" x14ac:dyDescent="0.25">
      <c r="E81" t="s">
        <v>2696</v>
      </c>
      <c r="F81" t="s">
        <v>2729</v>
      </c>
      <c r="G81" t="s">
        <v>1</v>
      </c>
      <c r="H81" t="s">
        <v>0</v>
      </c>
      <c r="I81" t="s">
        <v>359</v>
      </c>
      <c r="J81" t="s">
        <v>360</v>
      </c>
      <c r="K81" s="55">
        <v>4266</v>
      </c>
      <c r="L81" s="55">
        <v>4266</v>
      </c>
      <c r="M81" t="s">
        <v>607</v>
      </c>
      <c r="N81" t="s">
        <v>608</v>
      </c>
      <c r="O81" s="3">
        <v>0</v>
      </c>
      <c r="P81" s="3">
        <v>0</v>
      </c>
      <c r="Q81" s="3">
        <v>160</v>
      </c>
      <c r="R81" s="3">
        <v>20.8</v>
      </c>
      <c r="S81" s="3">
        <v>0</v>
      </c>
      <c r="T81" s="3">
        <v>0</v>
      </c>
      <c r="U81" s="3">
        <v>180.8</v>
      </c>
      <c r="W81" t="s">
        <v>1</v>
      </c>
    </row>
    <row r="82" spans="5:23" x14ac:dyDescent="0.25">
      <c r="E82" t="s">
        <v>2696</v>
      </c>
      <c r="F82" t="s">
        <v>2729</v>
      </c>
      <c r="G82" t="s">
        <v>1</v>
      </c>
      <c r="H82" t="s">
        <v>0</v>
      </c>
      <c r="I82" t="s">
        <v>359</v>
      </c>
      <c r="J82" t="s">
        <v>360</v>
      </c>
      <c r="K82" s="55">
        <v>4265</v>
      </c>
      <c r="L82" s="55">
        <v>4265</v>
      </c>
      <c r="M82" t="s">
        <v>115</v>
      </c>
      <c r="N82" t="s">
        <v>116</v>
      </c>
      <c r="O82" s="3">
        <v>0</v>
      </c>
      <c r="P82" s="3">
        <v>0</v>
      </c>
      <c r="Q82" s="3">
        <v>45</v>
      </c>
      <c r="R82" s="3">
        <v>5.8500000000000005</v>
      </c>
      <c r="S82" s="3">
        <v>0</v>
      </c>
      <c r="T82" s="3">
        <v>0</v>
      </c>
      <c r="U82" s="3">
        <v>50.85</v>
      </c>
      <c r="W82" t="s">
        <v>1</v>
      </c>
    </row>
    <row r="83" spans="5:23" x14ac:dyDescent="0.25">
      <c r="E83" t="s">
        <v>2696</v>
      </c>
      <c r="F83" t="s">
        <v>2729</v>
      </c>
      <c r="G83" t="s">
        <v>1</v>
      </c>
      <c r="H83" t="s">
        <v>0</v>
      </c>
      <c r="I83" t="s">
        <v>359</v>
      </c>
      <c r="J83" t="s">
        <v>360</v>
      </c>
      <c r="K83" s="55">
        <v>4264</v>
      </c>
      <c r="L83" s="55">
        <v>4264</v>
      </c>
      <c r="M83" t="s">
        <v>115</v>
      </c>
      <c r="N83" t="s">
        <v>116</v>
      </c>
      <c r="O83" s="3">
        <v>0</v>
      </c>
      <c r="P83" s="3">
        <v>0</v>
      </c>
      <c r="Q83" s="3">
        <v>25</v>
      </c>
      <c r="R83" s="3">
        <v>3.25</v>
      </c>
      <c r="S83" s="3">
        <v>0</v>
      </c>
      <c r="T83" s="3">
        <v>0</v>
      </c>
      <c r="U83" s="3">
        <v>28.25</v>
      </c>
      <c r="W83" t="s">
        <v>1</v>
      </c>
    </row>
    <row r="84" spans="5:23" x14ac:dyDescent="0.25">
      <c r="E84" t="s">
        <v>2696</v>
      </c>
      <c r="F84" t="s">
        <v>2729</v>
      </c>
      <c r="G84" t="s">
        <v>1</v>
      </c>
      <c r="H84" t="s">
        <v>0</v>
      </c>
      <c r="I84" t="s">
        <v>359</v>
      </c>
      <c r="J84" t="s">
        <v>360</v>
      </c>
      <c r="K84" s="55">
        <v>4263</v>
      </c>
      <c r="L84" s="55">
        <v>4263</v>
      </c>
      <c r="N84" t="s">
        <v>29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W84" t="s">
        <v>1</v>
      </c>
    </row>
    <row r="85" spans="5:23" x14ac:dyDescent="0.25">
      <c r="E85" t="s">
        <v>2696</v>
      </c>
      <c r="F85" t="s">
        <v>2729</v>
      </c>
      <c r="G85" t="s">
        <v>1</v>
      </c>
      <c r="H85" t="s">
        <v>0</v>
      </c>
      <c r="I85" t="s">
        <v>359</v>
      </c>
      <c r="J85" t="s">
        <v>360</v>
      </c>
      <c r="K85" s="55">
        <v>4262</v>
      </c>
      <c r="L85" s="55">
        <v>4262</v>
      </c>
      <c r="M85" t="s">
        <v>115</v>
      </c>
      <c r="N85" t="s">
        <v>116</v>
      </c>
      <c r="O85" s="3">
        <v>0</v>
      </c>
      <c r="P85" s="3">
        <v>0</v>
      </c>
      <c r="Q85" s="3">
        <v>40</v>
      </c>
      <c r="R85" s="3">
        <v>5.2</v>
      </c>
      <c r="S85" s="3">
        <v>0</v>
      </c>
      <c r="T85" s="3">
        <v>0</v>
      </c>
      <c r="U85" s="3">
        <v>45.2</v>
      </c>
      <c r="W85" t="s">
        <v>1</v>
      </c>
    </row>
    <row r="86" spans="5:23" x14ac:dyDescent="0.25">
      <c r="E86" t="s">
        <v>2696</v>
      </c>
      <c r="F86" t="s">
        <v>2729</v>
      </c>
      <c r="G86" t="s">
        <v>1</v>
      </c>
      <c r="H86" t="s">
        <v>0</v>
      </c>
      <c r="I86" t="s">
        <v>359</v>
      </c>
      <c r="J86" t="s">
        <v>360</v>
      </c>
      <c r="K86" s="55">
        <v>4261</v>
      </c>
      <c r="L86" s="55">
        <v>4261</v>
      </c>
      <c r="M86" t="s">
        <v>115</v>
      </c>
      <c r="N86" t="s">
        <v>116</v>
      </c>
      <c r="O86" s="3">
        <v>0</v>
      </c>
      <c r="P86" s="3">
        <v>0</v>
      </c>
      <c r="Q86" s="3">
        <v>50</v>
      </c>
      <c r="R86" s="3">
        <v>6.5</v>
      </c>
      <c r="S86" s="3">
        <v>0</v>
      </c>
      <c r="T86" s="3">
        <v>0</v>
      </c>
      <c r="U86" s="3">
        <v>56.5</v>
      </c>
      <c r="W86" t="s">
        <v>1</v>
      </c>
    </row>
    <row r="87" spans="5:23" x14ac:dyDescent="0.25">
      <c r="E87" t="s">
        <v>2696</v>
      </c>
      <c r="F87" t="s">
        <v>2729</v>
      </c>
      <c r="G87" t="s">
        <v>1</v>
      </c>
      <c r="H87" t="s">
        <v>0</v>
      </c>
      <c r="I87" t="s">
        <v>359</v>
      </c>
      <c r="J87" t="s">
        <v>360</v>
      </c>
      <c r="K87" s="55">
        <v>4260</v>
      </c>
      <c r="L87" s="55">
        <v>4260</v>
      </c>
      <c r="M87" t="s">
        <v>134</v>
      </c>
      <c r="N87" t="s">
        <v>135</v>
      </c>
      <c r="O87" s="3">
        <v>0</v>
      </c>
      <c r="P87" s="3">
        <v>0</v>
      </c>
      <c r="Q87" s="3">
        <v>85</v>
      </c>
      <c r="R87" s="3">
        <v>11.05</v>
      </c>
      <c r="S87" s="3">
        <v>0</v>
      </c>
      <c r="T87" s="3">
        <v>0</v>
      </c>
      <c r="U87" s="3">
        <v>96.05</v>
      </c>
      <c r="W87" t="s">
        <v>1</v>
      </c>
    </row>
    <row r="88" spans="5:23" x14ac:dyDescent="0.25">
      <c r="E88" t="s">
        <v>2696</v>
      </c>
      <c r="F88" t="s">
        <v>2729</v>
      </c>
      <c r="G88" t="s">
        <v>1</v>
      </c>
      <c r="H88" t="s">
        <v>0</v>
      </c>
      <c r="I88" t="s">
        <v>359</v>
      </c>
      <c r="J88" t="s">
        <v>360</v>
      </c>
      <c r="K88" s="55">
        <v>4259</v>
      </c>
      <c r="L88" s="55">
        <v>4259</v>
      </c>
      <c r="M88" t="s">
        <v>115</v>
      </c>
      <c r="N88" t="s">
        <v>116</v>
      </c>
      <c r="O88" s="3">
        <v>0</v>
      </c>
      <c r="P88" s="3">
        <v>0</v>
      </c>
      <c r="Q88" s="3">
        <v>25.9</v>
      </c>
      <c r="R88" s="3">
        <v>3.367</v>
      </c>
      <c r="S88" s="3">
        <v>0</v>
      </c>
      <c r="T88" s="3">
        <v>0</v>
      </c>
      <c r="U88" s="3">
        <v>29.266999999999999</v>
      </c>
      <c r="W88" t="s">
        <v>1</v>
      </c>
    </row>
    <row r="89" spans="5:23" x14ac:dyDescent="0.25">
      <c r="E89" t="s">
        <v>2696</v>
      </c>
      <c r="F89" t="s">
        <v>2729</v>
      </c>
      <c r="G89" t="s">
        <v>1</v>
      </c>
      <c r="H89" t="s">
        <v>0</v>
      </c>
      <c r="I89" t="s">
        <v>359</v>
      </c>
      <c r="J89" t="s">
        <v>360</v>
      </c>
      <c r="K89" s="55">
        <v>4258</v>
      </c>
      <c r="L89" s="55">
        <v>4258</v>
      </c>
      <c r="N89" t="s">
        <v>29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W89" t="s">
        <v>1</v>
      </c>
    </row>
    <row r="90" spans="5:23" x14ac:dyDescent="0.25">
      <c r="E90" t="s">
        <v>2696</v>
      </c>
      <c r="F90" t="s">
        <v>2729</v>
      </c>
      <c r="G90" t="s">
        <v>1</v>
      </c>
      <c r="H90" t="s">
        <v>0</v>
      </c>
      <c r="I90" t="s">
        <v>359</v>
      </c>
      <c r="J90" t="s">
        <v>360</v>
      </c>
      <c r="K90" s="55">
        <v>4257</v>
      </c>
      <c r="L90" s="55">
        <v>4257</v>
      </c>
      <c r="M90" t="s">
        <v>183</v>
      </c>
      <c r="N90" t="s">
        <v>184</v>
      </c>
      <c r="O90" s="3">
        <v>0</v>
      </c>
      <c r="P90" s="3">
        <v>0</v>
      </c>
      <c r="Q90" s="3">
        <v>7.3</v>
      </c>
      <c r="R90" s="3">
        <v>0.94899999999999995</v>
      </c>
      <c r="S90" s="3">
        <v>0</v>
      </c>
      <c r="T90" s="3">
        <v>0</v>
      </c>
      <c r="U90" s="3">
        <v>8.2490000000000006</v>
      </c>
      <c r="W90" t="s">
        <v>1</v>
      </c>
    </row>
    <row r="91" spans="5:23" x14ac:dyDescent="0.25">
      <c r="E91" t="s">
        <v>2696</v>
      </c>
      <c r="F91" t="s">
        <v>2729</v>
      </c>
      <c r="G91" t="s">
        <v>1</v>
      </c>
      <c r="H91" t="s">
        <v>0</v>
      </c>
      <c r="I91" t="s">
        <v>359</v>
      </c>
      <c r="J91" t="s">
        <v>360</v>
      </c>
      <c r="K91" s="55">
        <v>4256</v>
      </c>
      <c r="L91" s="55">
        <v>4256</v>
      </c>
      <c r="M91" t="s">
        <v>183</v>
      </c>
      <c r="N91" t="s">
        <v>184</v>
      </c>
      <c r="O91" s="3">
        <v>0</v>
      </c>
      <c r="P91" s="3">
        <v>0</v>
      </c>
      <c r="Q91" s="3">
        <v>67.260000000000005</v>
      </c>
      <c r="R91" s="3">
        <v>8.7438000000000002</v>
      </c>
      <c r="S91" s="3">
        <v>0</v>
      </c>
      <c r="T91" s="3">
        <v>0</v>
      </c>
      <c r="U91" s="3">
        <v>76.003800000000012</v>
      </c>
      <c r="W91" t="s">
        <v>1</v>
      </c>
    </row>
    <row r="92" spans="5:23" x14ac:dyDescent="0.25">
      <c r="E92" t="s">
        <v>2696</v>
      </c>
      <c r="F92" t="s">
        <v>2708</v>
      </c>
      <c r="G92" t="s">
        <v>1</v>
      </c>
      <c r="H92" t="s">
        <v>0</v>
      </c>
      <c r="I92" t="s">
        <v>359</v>
      </c>
      <c r="J92" t="s">
        <v>360</v>
      </c>
      <c r="K92" s="55">
        <v>4255</v>
      </c>
      <c r="L92" s="55">
        <v>4255</v>
      </c>
      <c r="M92" t="s">
        <v>234</v>
      </c>
      <c r="N92" t="s">
        <v>235</v>
      </c>
      <c r="O92" s="3">
        <v>0</v>
      </c>
      <c r="P92" s="3">
        <v>0</v>
      </c>
      <c r="Q92" s="3">
        <v>4.42</v>
      </c>
      <c r="R92" s="3">
        <v>0.5746</v>
      </c>
      <c r="S92" s="3">
        <v>0</v>
      </c>
      <c r="T92" s="3">
        <v>0</v>
      </c>
      <c r="U92" s="3">
        <v>4.9946000000000002</v>
      </c>
      <c r="W92" t="s">
        <v>1</v>
      </c>
    </row>
    <row r="93" spans="5:23" x14ac:dyDescent="0.25">
      <c r="E93" t="s">
        <v>2696</v>
      </c>
      <c r="F93" t="s">
        <v>2708</v>
      </c>
      <c r="G93" t="s">
        <v>1</v>
      </c>
      <c r="H93" t="s">
        <v>0</v>
      </c>
      <c r="I93" t="s">
        <v>359</v>
      </c>
      <c r="J93" t="s">
        <v>360</v>
      </c>
      <c r="K93" s="55">
        <v>4254</v>
      </c>
      <c r="L93" s="55">
        <v>4254</v>
      </c>
      <c r="M93" t="s">
        <v>147</v>
      </c>
      <c r="N93" t="s">
        <v>148</v>
      </c>
      <c r="O93" s="3">
        <v>0</v>
      </c>
      <c r="P93" s="3">
        <v>0</v>
      </c>
      <c r="Q93" s="3">
        <v>360</v>
      </c>
      <c r="R93" s="3">
        <v>46.800000000000004</v>
      </c>
      <c r="S93" s="3">
        <v>0</v>
      </c>
      <c r="T93" s="3">
        <v>0</v>
      </c>
      <c r="U93" s="3">
        <v>406.8</v>
      </c>
      <c r="W93" t="s">
        <v>1</v>
      </c>
    </row>
    <row r="94" spans="5:23" x14ac:dyDescent="0.25">
      <c r="E94" t="s">
        <v>2696</v>
      </c>
      <c r="F94" t="s">
        <v>2708</v>
      </c>
      <c r="G94" t="s">
        <v>1</v>
      </c>
      <c r="H94" t="s">
        <v>0</v>
      </c>
      <c r="I94" t="s">
        <v>359</v>
      </c>
      <c r="J94" t="s">
        <v>360</v>
      </c>
      <c r="K94" s="55">
        <v>4253</v>
      </c>
      <c r="L94" s="55">
        <v>4253</v>
      </c>
      <c r="M94" t="s">
        <v>147</v>
      </c>
      <c r="N94" t="s">
        <v>148</v>
      </c>
      <c r="O94" s="3">
        <v>0</v>
      </c>
      <c r="P94" s="3">
        <v>0</v>
      </c>
      <c r="Q94" s="3">
        <v>24</v>
      </c>
      <c r="R94" s="3">
        <v>3.12</v>
      </c>
      <c r="S94" s="3">
        <v>0</v>
      </c>
      <c r="T94" s="3">
        <v>0</v>
      </c>
      <c r="U94" s="3">
        <v>27.12</v>
      </c>
      <c r="W94" t="s">
        <v>1</v>
      </c>
    </row>
    <row r="95" spans="5:23" x14ac:dyDescent="0.25">
      <c r="E95" t="s">
        <v>2696</v>
      </c>
      <c r="F95" t="s">
        <v>2708</v>
      </c>
      <c r="G95" t="s">
        <v>1</v>
      </c>
      <c r="H95" t="s">
        <v>0</v>
      </c>
      <c r="I95" t="s">
        <v>359</v>
      </c>
      <c r="J95" t="s">
        <v>360</v>
      </c>
      <c r="K95" s="55">
        <v>4252</v>
      </c>
      <c r="L95" s="55">
        <v>4252</v>
      </c>
      <c r="M95" t="s">
        <v>147</v>
      </c>
      <c r="N95" t="s">
        <v>148</v>
      </c>
      <c r="O95" s="3">
        <v>0</v>
      </c>
      <c r="P95" s="3">
        <v>0</v>
      </c>
      <c r="Q95" s="3">
        <v>90</v>
      </c>
      <c r="R95" s="3">
        <v>11.700000000000001</v>
      </c>
      <c r="S95" s="3">
        <v>0</v>
      </c>
      <c r="T95" s="3">
        <v>0</v>
      </c>
      <c r="U95" s="3">
        <v>101.7</v>
      </c>
      <c r="W95" t="s">
        <v>1</v>
      </c>
    </row>
    <row r="96" spans="5:23" x14ac:dyDescent="0.25">
      <c r="E96" t="s">
        <v>2696</v>
      </c>
      <c r="F96" t="s">
        <v>2708</v>
      </c>
      <c r="G96" t="s">
        <v>1</v>
      </c>
      <c r="H96" t="s">
        <v>0</v>
      </c>
      <c r="I96" t="s">
        <v>359</v>
      </c>
      <c r="J96" t="s">
        <v>360</v>
      </c>
      <c r="K96" s="55">
        <v>4251</v>
      </c>
      <c r="L96" s="55">
        <v>4251</v>
      </c>
      <c r="N96" t="s">
        <v>299</v>
      </c>
      <c r="O96" s="3">
        <v>0</v>
      </c>
      <c r="P96" s="3">
        <v>0</v>
      </c>
      <c r="Q96" s="3">
        <v>10.94</v>
      </c>
      <c r="R96" s="3">
        <v>1.4221999999999999</v>
      </c>
      <c r="S96" s="3">
        <v>0</v>
      </c>
      <c r="T96" s="3">
        <v>0</v>
      </c>
      <c r="U96" s="3">
        <v>12.3622</v>
      </c>
      <c r="V96" s="3" t="s">
        <v>949</v>
      </c>
      <c r="W96" t="s">
        <v>1</v>
      </c>
    </row>
    <row r="97" spans="5:23" x14ac:dyDescent="0.25">
      <c r="E97" t="s">
        <v>2696</v>
      </c>
      <c r="F97" t="s">
        <v>2708</v>
      </c>
      <c r="G97" t="s">
        <v>1</v>
      </c>
      <c r="H97" t="s">
        <v>0</v>
      </c>
      <c r="I97" t="s">
        <v>359</v>
      </c>
      <c r="J97" t="s">
        <v>360</v>
      </c>
      <c r="K97" s="55">
        <v>4250</v>
      </c>
      <c r="L97" s="55">
        <v>4250</v>
      </c>
      <c r="N97" t="s">
        <v>299</v>
      </c>
      <c r="O97" s="3">
        <v>0</v>
      </c>
      <c r="P97" s="3">
        <v>0</v>
      </c>
      <c r="Q97" s="3">
        <v>101.15</v>
      </c>
      <c r="R97" s="3">
        <v>13.149500000000002</v>
      </c>
      <c r="S97" s="3">
        <v>0</v>
      </c>
      <c r="T97" s="3">
        <v>0</v>
      </c>
      <c r="U97" s="3">
        <v>114.29950000000001</v>
      </c>
      <c r="V97" s="3" t="s">
        <v>949</v>
      </c>
      <c r="W97" t="s">
        <v>1</v>
      </c>
    </row>
    <row r="98" spans="5:23" x14ac:dyDescent="0.25">
      <c r="E98" t="s">
        <v>2696</v>
      </c>
      <c r="F98" t="s">
        <v>2708</v>
      </c>
      <c r="G98" t="s">
        <v>1</v>
      </c>
      <c r="H98" t="s">
        <v>0</v>
      </c>
      <c r="I98" t="s">
        <v>359</v>
      </c>
      <c r="J98" t="s">
        <v>360</v>
      </c>
      <c r="K98" s="55">
        <v>4249</v>
      </c>
      <c r="L98" s="55">
        <v>4249</v>
      </c>
      <c r="M98" t="s">
        <v>115</v>
      </c>
      <c r="N98" t="s">
        <v>116</v>
      </c>
      <c r="O98" s="3">
        <v>0</v>
      </c>
      <c r="P98" s="3">
        <v>0</v>
      </c>
      <c r="Q98" s="3">
        <v>12</v>
      </c>
      <c r="R98" s="3">
        <v>1.56</v>
      </c>
      <c r="S98" s="3">
        <v>0</v>
      </c>
      <c r="T98" s="3">
        <v>0</v>
      </c>
      <c r="U98" s="3">
        <v>13.56</v>
      </c>
      <c r="W98" t="s">
        <v>1</v>
      </c>
    </row>
    <row r="99" spans="5:23" x14ac:dyDescent="0.25">
      <c r="E99" t="s">
        <v>2696</v>
      </c>
      <c r="F99" t="s">
        <v>2706</v>
      </c>
      <c r="G99" t="s">
        <v>1</v>
      </c>
      <c r="H99" t="s">
        <v>0</v>
      </c>
      <c r="I99" t="s">
        <v>359</v>
      </c>
      <c r="J99" t="s">
        <v>360</v>
      </c>
      <c r="K99" s="55">
        <v>4248</v>
      </c>
      <c r="L99" s="55">
        <v>4248</v>
      </c>
      <c r="M99" t="s">
        <v>174</v>
      </c>
      <c r="N99" t="s">
        <v>175</v>
      </c>
      <c r="O99" s="3">
        <v>0</v>
      </c>
      <c r="P99" s="3">
        <v>0</v>
      </c>
      <c r="Q99" s="3">
        <v>50</v>
      </c>
      <c r="R99" s="3">
        <v>6.5</v>
      </c>
      <c r="S99" s="3">
        <v>0</v>
      </c>
      <c r="T99" s="3">
        <v>0</v>
      </c>
      <c r="U99" s="3">
        <v>56.5</v>
      </c>
      <c r="W99" t="s">
        <v>1</v>
      </c>
    </row>
    <row r="100" spans="5:23" x14ac:dyDescent="0.25">
      <c r="E100" t="s">
        <v>2696</v>
      </c>
      <c r="F100" t="s">
        <v>2706</v>
      </c>
      <c r="G100" t="s">
        <v>1</v>
      </c>
      <c r="H100" t="s">
        <v>0</v>
      </c>
      <c r="I100" t="s">
        <v>359</v>
      </c>
      <c r="J100" t="s">
        <v>360</v>
      </c>
      <c r="K100" s="55">
        <v>4247</v>
      </c>
      <c r="L100" s="55">
        <v>4247</v>
      </c>
      <c r="M100" t="s">
        <v>100</v>
      </c>
      <c r="N100" t="s">
        <v>101</v>
      </c>
      <c r="O100" s="3">
        <v>0</v>
      </c>
      <c r="P100" s="3">
        <v>0</v>
      </c>
      <c r="Q100" s="3">
        <v>30</v>
      </c>
      <c r="R100" s="3">
        <v>3.9000000000000004</v>
      </c>
      <c r="S100" s="3">
        <v>0</v>
      </c>
      <c r="T100" s="3">
        <v>0</v>
      </c>
      <c r="U100" s="3">
        <v>33.9</v>
      </c>
      <c r="W100" t="s">
        <v>1</v>
      </c>
    </row>
    <row r="101" spans="5:23" x14ac:dyDescent="0.25">
      <c r="E101" t="s">
        <v>2696</v>
      </c>
      <c r="F101" t="s">
        <v>2706</v>
      </c>
      <c r="G101" t="s">
        <v>1</v>
      </c>
      <c r="H101" t="s">
        <v>0</v>
      </c>
      <c r="I101" t="s">
        <v>359</v>
      </c>
      <c r="J101" t="s">
        <v>360</v>
      </c>
      <c r="K101" s="55">
        <v>4246</v>
      </c>
      <c r="L101" s="55">
        <v>4246</v>
      </c>
      <c r="N101" t="s">
        <v>29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W101" t="s">
        <v>1</v>
      </c>
    </row>
    <row r="102" spans="5:23" x14ac:dyDescent="0.25">
      <c r="E102" t="s">
        <v>2696</v>
      </c>
      <c r="F102" t="s">
        <v>2706</v>
      </c>
      <c r="G102" t="s">
        <v>1</v>
      </c>
      <c r="H102" t="s">
        <v>0</v>
      </c>
      <c r="I102" t="s">
        <v>359</v>
      </c>
      <c r="J102" t="s">
        <v>360</v>
      </c>
      <c r="K102" s="55">
        <v>4245</v>
      </c>
      <c r="L102" s="55">
        <v>4245</v>
      </c>
      <c r="M102" t="s">
        <v>249</v>
      </c>
      <c r="N102" t="s">
        <v>250</v>
      </c>
      <c r="O102" s="3">
        <v>0</v>
      </c>
      <c r="P102" s="3">
        <v>0</v>
      </c>
      <c r="Q102" s="3">
        <v>24</v>
      </c>
      <c r="R102" s="3">
        <v>3.12</v>
      </c>
      <c r="S102" s="3">
        <v>0</v>
      </c>
      <c r="T102" s="3">
        <v>0</v>
      </c>
      <c r="U102" s="3">
        <v>27.12</v>
      </c>
      <c r="W102" t="s">
        <v>1</v>
      </c>
    </row>
    <row r="103" spans="5:23" x14ac:dyDescent="0.25">
      <c r="E103" t="s">
        <v>2696</v>
      </c>
      <c r="F103" t="s">
        <v>2706</v>
      </c>
      <c r="G103" t="s">
        <v>1</v>
      </c>
      <c r="H103" t="s">
        <v>0</v>
      </c>
      <c r="I103" t="s">
        <v>359</v>
      </c>
      <c r="J103" t="s">
        <v>360</v>
      </c>
      <c r="K103" s="55">
        <v>4244</v>
      </c>
      <c r="L103" s="55">
        <v>4244</v>
      </c>
      <c r="M103" t="s">
        <v>365</v>
      </c>
      <c r="N103" t="s">
        <v>112</v>
      </c>
      <c r="O103" s="3">
        <v>0</v>
      </c>
      <c r="P103" s="3">
        <v>0</v>
      </c>
      <c r="Q103" s="3">
        <v>65</v>
      </c>
      <c r="R103" s="3">
        <v>8.4500000000000011</v>
      </c>
      <c r="S103" s="3">
        <v>0</v>
      </c>
      <c r="T103" s="3">
        <v>0</v>
      </c>
      <c r="U103" s="3">
        <v>73.45</v>
      </c>
      <c r="W103" t="s">
        <v>1</v>
      </c>
    </row>
    <row r="104" spans="5:23" x14ac:dyDescent="0.25">
      <c r="E104" t="s">
        <v>2696</v>
      </c>
      <c r="F104" t="s">
        <v>2728</v>
      </c>
      <c r="G104" t="s">
        <v>1</v>
      </c>
      <c r="H104" t="s">
        <v>0</v>
      </c>
      <c r="I104" t="s">
        <v>359</v>
      </c>
      <c r="J104" t="s">
        <v>360</v>
      </c>
      <c r="K104" s="55">
        <v>4243</v>
      </c>
      <c r="L104" s="55">
        <v>4243</v>
      </c>
      <c r="N104" t="s">
        <v>203</v>
      </c>
      <c r="O104" s="3">
        <v>0</v>
      </c>
      <c r="P104" s="3">
        <v>0</v>
      </c>
      <c r="Q104" s="3">
        <v>130</v>
      </c>
      <c r="R104" s="3">
        <v>16.900000000000002</v>
      </c>
      <c r="S104" s="3">
        <v>0</v>
      </c>
      <c r="T104" s="3">
        <v>0</v>
      </c>
      <c r="U104" s="3">
        <v>146.9</v>
      </c>
      <c r="V104" s="3" t="s">
        <v>1017</v>
      </c>
      <c r="W104" t="s">
        <v>1</v>
      </c>
    </row>
    <row r="105" spans="5:23" x14ac:dyDescent="0.25">
      <c r="E105" t="s">
        <v>2696</v>
      </c>
      <c r="F105" t="s">
        <v>2728</v>
      </c>
      <c r="G105" t="s">
        <v>1</v>
      </c>
      <c r="H105" t="s">
        <v>0</v>
      </c>
      <c r="I105" t="s">
        <v>359</v>
      </c>
      <c r="J105" t="s">
        <v>360</v>
      </c>
      <c r="K105" s="55">
        <v>4242</v>
      </c>
      <c r="L105" s="55">
        <v>4242</v>
      </c>
      <c r="M105" t="s">
        <v>115</v>
      </c>
      <c r="N105" t="s">
        <v>116</v>
      </c>
      <c r="O105" s="3">
        <v>0</v>
      </c>
      <c r="P105" s="3">
        <v>0</v>
      </c>
      <c r="Q105" s="3">
        <v>20</v>
      </c>
      <c r="R105" s="3">
        <v>2.6</v>
      </c>
      <c r="S105" s="3">
        <v>0</v>
      </c>
      <c r="T105" s="3">
        <v>0</v>
      </c>
      <c r="U105" s="3">
        <v>22.6</v>
      </c>
      <c r="W105" t="s">
        <v>1</v>
      </c>
    </row>
    <row r="106" spans="5:23" x14ac:dyDescent="0.25">
      <c r="E106" t="s">
        <v>2696</v>
      </c>
      <c r="F106" t="s">
        <v>2728</v>
      </c>
      <c r="G106" t="s">
        <v>1</v>
      </c>
      <c r="H106" t="s">
        <v>0</v>
      </c>
      <c r="I106" t="s">
        <v>359</v>
      </c>
      <c r="J106" t="s">
        <v>360</v>
      </c>
      <c r="K106" s="55">
        <v>4241</v>
      </c>
      <c r="L106" s="55">
        <v>4241</v>
      </c>
      <c r="M106" t="s">
        <v>115</v>
      </c>
      <c r="N106" t="s">
        <v>116</v>
      </c>
      <c r="O106" s="3">
        <v>0</v>
      </c>
      <c r="P106" s="3">
        <v>0</v>
      </c>
      <c r="Q106" s="3">
        <v>35</v>
      </c>
      <c r="R106" s="3">
        <v>4.55</v>
      </c>
      <c r="S106" s="3">
        <v>0</v>
      </c>
      <c r="T106" s="3">
        <v>0</v>
      </c>
      <c r="U106" s="3">
        <v>39.549999999999997</v>
      </c>
      <c r="W106" t="s">
        <v>1</v>
      </c>
    </row>
    <row r="107" spans="5:23" x14ac:dyDescent="0.25">
      <c r="E107" t="s">
        <v>2696</v>
      </c>
      <c r="F107" t="s">
        <v>2728</v>
      </c>
      <c r="G107" t="s">
        <v>1</v>
      </c>
      <c r="H107" t="s">
        <v>0</v>
      </c>
      <c r="I107" t="s">
        <v>359</v>
      </c>
      <c r="J107" t="s">
        <v>360</v>
      </c>
      <c r="K107" s="55">
        <v>4240</v>
      </c>
      <c r="L107" s="55">
        <v>4240</v>
      </c>
      <c r="M107" t="s">
        <v>115</v>
      </c>
      <c r="N107" t="s">
        <v>116</v>
      </c>
      <c r="O107" s="3">
        <v>0</v>
      </c>
      <c r="P107" s="3">
        <v>0</v>
      </c>
      <c r="Q107" s="3">
        <v>43</v>
      </c>
      <c r="R107" s="3">
        <v>5.59</v>
      </c>
      <c r="S107" s="3">
        <v>0</v>
      </c>
      <c r="T107" s="3">
        <v>0</v>
      </c>
      <c r="U107" s="3">
        <v>48.59</v>
      </c>
      <c r="W107" t="s">
        <v>1</v>
      </c>
    </row>
    <row r="108" spans="5:23" x14ac:dyDescent="0.25">
      <c r="E108" t="s">
        <v>2696</v>
      </c>
      <c r="F108" t="s">
        <v>2728</v>
      </c>
      <c r="G108" t="s">
        <v>1</v>
      </c>
      <c r="H108" t="s">
        <v>0</v>
      </c>
      <c r="I108" t="s">
        <v>359</v>
      </c>
      <c r="J108" t="s">
        <v>360</v>
      </c>
      <c r="K108" s="55">
        <v>4239</v>
      </c>
      <c r="L108" s="55">
        <v>4239</v>
      </c>
      <c r="N108" t="s">
        <v>265</v>
      </c>
      <c r="O108" s="3">
        <v>0</v>
      </c>
      <c r="P108" s="3">
        <v>0</v>
      </c>
      <c r="Q108" s="3">
        <v>25</v>
      </c>
      <c r="R108" s="3">
        <v>3.25</v>
      </c>
      <c r="S108" s="3">
        <v>0</v>
      </c>
      <c r="T108" s="3">
        <v>0</v>
      </c>
      <c r="U108" s="3">
        <v>28.25</v>
      </c>
      <c r="V108" s="3" t="s">
        <v>1022</v>
      </c>
      <c r="W108" t="s">
        <v>1</v>
      </c>
    </row>
    <row r="109" spans="5:23" x14ac:dyDescent="0.25">
      <c r="E109" t="s">
        <v>2696</v>
      </c>
      <c r="F109" t="s">
        <v>2728</v>
      </c>
      <c r="G109" t="s">
        <v>1</v>
      </c>
      <c r="H109" t="s">
        <v>0</v>
      </c>
      <c r="I109" t="s">
        <v>359</v>
      </c>
      <c r="J109" t="s">
        <v>360</v>
      </c>
      <c r="K109" s="55">
        <v>4238</v>
      </c>
      <c r="L109" s="55">
        <v>4238</v>
      </c>
      <c r="M109" t="s">
        <v>166</v>
      </c>
      <c r="N109" t="s">
        <v>167</v>
      </c>
      <c r="O109" s="3">
        <v>0</v>
      </c>
      <c r="P109" s="3">
        <v>0</v>
      </c>
      <c r="Q109" s="3">
        <v>249.99</v>
      </c>
      <c r="R109" s="3">
        <v>32.498699999999999</v>
      </c>
      <c r="S109" s="3">
        <v>0</v>
      </c>
      <c r="T109" s="3">
        <v>0</v>
      </c>
      <c r="U109" s="3">
        <v>282.48869999999999</v>
      </c>
      <c r="W109" t="s">
        <v>1</v>
      </c>
    </row>
    <row r="110" spans="5:23" x14ac:dyDescent="0.25">
      <c r="E110" t="s">
        <v>2696</v>
      </c>
      <c r="F110" t="s">
        <v>2705</v>
      </c>
      <c r="G110" t="s">
        <v>1</v>
      </c>
      <c r="H110" t="s">
        <v>0</v>
      </c>
      <c r="I110" t="s">
        <v>359</v>
      </c>
      <c r="J110" t="s">
        <v>360</v>
      </c>
      <c r="K110" s="55">
        <v>4237</v>
      </c>
      <c r="L110" s="55">
        <v>4237</v>
      </c>
      <c r="N110" t="s">
        <v>299</v>
      </c>
      <c r="O110" s="3">
        <v>0</v>
      </c>
      <c r="P110" s="3">
        <v>0</v>
      </c>
      <c r="Q110" s="3">
        <v>44</v>
      </c>
      <c r="R110" s="3">
        <v>5.7200000000000006</v>
      </c>
      <c r="S110" s="3">
        <v>0</v>
      </c>
      <c r="T110" s="3">
        <v>0</v>
      </c>
      <c r="U110" s="3">
        <v>49.72</v>
      </c>
      <c r="V110" s="3" t="s">
        <v>949</v>
      </c>
      <c r="W110" t="s">
        <v>1</v>
      </c>
    </row>
    <row r="111" spans="5:23" x14ac:dyDescent="0.25">
      <c r="E111" t="s">
        <v>2696</v>
      </c>
      <c r="F111" t="s">
        <v>2705</v>
      </c>
      <c r="G111" t="s">
        <v>1</v>
      </c>
      <c r="H111" t="s">
        <v>0</v>
      </c>
      <c r="I111" t="s">
        <v>359</v>
      </c>
      <c r="J111" t="s">
        <v>360</v>
      </c>
      <c r="K111" s="55">
        <v>4236</v>
      </c>
      <c r="L111" s="55">
        <v>4236</v>
      </c>
      <c r="N111" t="s">
        <v>299</v>
      </c>
      <c r="O111" s="3">
        <v>0</v>
      </c>
      <c r="P111" s="3">
        <v>0</v>
      </c>
      <c r="Q111" s="3">
        <v>5.76</v>
      </c>
      <c r="R111" s="3">
        <v>0.74880000000000002</v>
      </c>
      <c r="S111" s="3">
        <v>0</v>
      </c>
      <c r="T111" s="3">
        <v>0</v>
      </c>
      <c r="U111" s="3">
        <v>6.5087999999999999</v>
      </c>
      <c r="V111" s="3" t="s">
        <v>949</v>
      </c>
      <c r="W111" t="s">
        <v>1</v>
      </c>
    </row>
    <row r="112" spans="5:23" x14ac:dyDescent="0.25">
      <c r="E112" t="s">
        <v>2696</v>
      </c>
      <c r="F112" t="s">
        <v>2705</v>
      </c>
      <c r="G112" t="s">
        <v>1</v>
      </c>
      <c r="H112" t="s">
        <v>0</v>
      </c>
      <c r="I112" t="s">
        <v>359</v>
      </c>
      <c r="J112" t="s">
        <v>360</v>
      </c>
      <c r="K112" s="55">
        <v>4235</v>
      </c>
      <c r="L112" s="55">
        <v>4235</v>
      </c>
      <c r="N112" t="s">
        <v>29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W112" t="s">
        <v>1</v>
      </c>
    </row>
    <row r="113" spans="5:23" x14ac:dyDescent="0.25">
      <c r="E113" t="s">
        <v>2696</v>
      </c>
      <c r="F113" t="s">
        <v>2705</v>
      </c>
      <c r="G113" t="s">
        <v>1</v>
      </c>
      <c r="H113" t="s">
        <v>0</v>
      </c>
      <c r="I113" t="s">
        <v>359</v>
      </c>
      <c r="J113" t="s">
        <v>360</v>
      </c>
      <c r="K113" s="55">
        <v>4234</v>
      </c>
      <c r="L113" s="55">
        <v>4234</v>
      </c>
      <c r="M113" t="s">
        <v>789</v>
      </c>
      <c r="N113" t="s">
        <v>790</v>
      </c>
      <c r="O113" s="3">
        <v>0</v>
      </c>
      <c r="P113" s="3">
        <v>0</v>
      </c>
      <c r="Q113" s="3">
        <v>281.64</v>
      </c>
      <c r="R113" s="3">
        <v>36.613199999999999</v>
      </c>
      <c r="S113" s="3">
        <v>0</v>
      </c>
      <c r="T113" s="3">
        <v>0</v>
      </c>
      <c r="U113" s="3">
        <v>318.25319999999999</v>
      </c>
      <c r="W113" t="s">
        <v>1</v>
      </c>
    </row>
    <row r="114" spans="5:23" x14ac:dyDescent="0.25">
      <c r="E114" t="s">
        <v>2696</v>
      </c>
      <c r="F114" t="s">
        <v>2705</v>
      </c>
      <c r="G114" t="s">
        <v>1</v>
      </c>
      <c r="H114" t="s">
        <v>0</v>
      </c>
      <c r="I114" t="s">
        <v>359</v>
      </c>
      <c r="J114" t="s">
        <v>360</v>
      </c>
      <c r="K114" s="55">
        <v>4233</v>
      </c>
      <c r="L114" s="55">
        <v>4233</v>
      </c>
      <c r="M114" t="s">
        <v>789</v>
      </c>
      <c r="N114" t="s">
        <v>790</v>
      </c>
      <c r="O114" s="3">
        <v>0</v>
      </c>
      <c r="P114" s="3">
        <v>0</v>
      </c>
      <c r="Q114" s="3">
        <v>85</v>
      </c>
      <c r="R114" s="3">
        <v>11.05</v>
      </c>
      <c r="S114" s="3">
        <v>0</v>
      </c>
      <c r="T114" s="3">
        <v>0</v>
      </c>
      <c r="U114" s="3">
        <v>96.05</v>
      </c>
      <c r="W114" t="s">
        <v>1</v>
      </c>
    </row>
    <row r="115" spans="5:23" x14ac:dyDescent="0.25">
      <c r="E115" t="s">
        <v>2696</v>
      </c>
      <c r="F115" t="s">
        <v>2705</v>
      </c>
      <c r="G115" t="s">
        <v>1</v>
      </c>
      <c r="H115" t="s">
        <v>0</v>
      </c>
      <c r="I115" t="s">
        <v>359</v>
      </c>
      <c r="J115" t="s">
        <v>360</v>
      </c>
      <c r="K115" s="55">
        <v>4232</v>
      </c>
      <c r="L115" s="55">
        <v>4232</v>
      </c>
      <c r="N115" t="s">
        <v>29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W115" t="s">
        <v>1</v>
      </c>
    </row>
    <row r="116" spans="5:23" x14ac:dyDescent="0.25">
      <c r="E116" t="s">
        <v>2696</v>
      </c>
      <c r="F116" t="s">
        <v>2705</v>
      </c>
      <c r="G116" t="s">
        <v>1</v>
      </c>
      <c r="H116" t="s">
        <v>0</v>
      </c>
      <c r="I116" t="s">
        <v>359</v>
      </c>
      <c r="J116" t="s">
        <v>360</v>
      </c>
      <c r="K116" s="55">
        <v>4231</v>
      </c>
      <c r="L116" s="55">
        <v>4231</v>
      </c>
      <c r="N116" t="s">
        <v>29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W116" t="s">
        <v>1</v>
      </c>
    </row>
    <row r="117" spans="5:23" x14ac:dyDescent="0.25">
      <c r="E117" t="s">
        <v>2696</v>
      </c>
      <c r="F117" t="s">
        <v>2705</v>
      </c>
      <c r="G117" t="s">
        <v>1</v>
      </c>
      <c r="H117" t="s">
        <v>0</v>
      </c>
      <c r="I117" t="s">
        <v>359</v>
      </c>
      <c r="J117" t="s">
        <v>360</v>
      </c>
      <c r="K117" s="55">
        <v>4230</v>
      </c>
      <c r="L117" s="55">
        <v>4230</v>
      </c>
      <c r="M117" t="s">
        <v>115</v>
      </c>
      <c r="N117" t="s">
        <v>116</v>
      </c>
      <c r="O117" s="3">
        <v>0</v>
      </c>
      <c r="P117" s="3">
        <v>0</v>
      </c>
      <c r="Q117" s="3">
        <v>50</v>
      </c>
      <c r="R117" s="3">
        <v>6.5</v>
      </c>
      <c r="S117" s="3">
        <v>0</v>
      </c>
      <c r="T117" s="3">
        <v>0</v>
      </c>
      <c r="U117" s="3">
        <v>56.5</v>
      </c>
      <c r="W117" t="s">
        <v>1</v>
      </c>
    </row>
    <row r="118" spans="5:23" x14ac:dyDescent="0.25">
      <c r="E118" t="s">
        <v>2696</v>
      </c>
      <c r="F118" t="s">
        <v>2705</v>
      </c>
      <c r="G118" t="s">
        <v>1</v>
      </c>
      <c r="H118" t="s">
        <v>0</v>
      </c>
      <c r="I118" t="s">
        <v>359</v>
      </c>
      <c r="J118" t="s">
        <v>360</v>
      </c>
      <c r="K118" s="55">
        <v>4229</v>
      </c>
      <c r="L118" s="55">
        <v>4229</v>
      </c>
      <c r="M118" t="s">
        <v>249</v>
      </c>
      <c r="N118" t="s">
        <v>250</v>
      </c>
      <c r="O118" s="3">
        <v>0</v>
      </c>
      <c r="P118" s="3">
        <v>0</v>
      </c>
      <c r="Q118" s="3">
        <v>390</v>
      </c>
      <c r="R118" s="3">
        <v>50.7</v>
      </c>
      <c r="S118" s="3">
        <v>0</v>
      </c>
      <c r="T118" s="3">
        <v>0</v>
      </c>
      <c r="U118" s="3">
        <v>440.7</v>
      </c>
      <c r="W118" t="s">
        <v>1</v>
      </c>
    </row>
    <row r="119" spans="5:23" x14ac:dyDescent="0.25">
      <c r="E119" t="s">
        <v>2696</v>
      </c>
      <c r="F119" t="s">
        <v>2705</v>
      </c>
      <c r="G119" t="s">
        <v>1</v>
      </c>
      <c r="H119" t="s">
        <v>0</v>
      </c>
      <c r="I119" t="s">
        <v>359</v>
      </c>
      <c r="J119" t="s">
        <v>360</v>
      </c>
      <c r="K119" s="55">
        <v>4228</v>
      </c>
      <c r="L119" s="55">
        <v>4228</v>
      </c>
      <c r="N119" t="s">
        <v>29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W119" t="s">
        <v>1</v>
      </c>
    </row>
    <row r="120" spans="5:23" x14ac:dyDescent="0.25">
      <c r="E120" t="s">
        <v>2696</v>
      </c>
      <c r="F120" t="s">
        <v>2705</v>
      </c>
      <c r="G120" t="s">
        <v>1</v>
      </c>
      <c r="H120" t="s">
        <v>0</v>
      </c>
      <c r="I120" t="s">
        <v>359</v>
      </c>
      <c r="J120" t="s">
        <v>360</v>
      </c>
      <c r="K120" s="55">
        <v>4227</v>
      </c>
      <c r="L120" s="55">
        <v>4227</v>
      </c>
      <c r="M120" t="s">
        <v>115</v>
      </c>
      <c r="N120" t="s">
        <v>116</v>
      </c>
      <c r="O120" s="3">
        <v>0</v>
      </c>
      <c r="P120" s="3">
        <v>0</v>
      </c>
      <c r="Q120" s="3">
        <v>37.61</v>
      </c>
      <c r="R120" s="3">
        <v>4.8893000000000004</v>
      </c>
      <c r="S120" s="3">
        <v>0</v>
      </c>
      <c r="T120" s="3">
        <v>0</v>
      </c>
      <c r="U120" s="3">
        <v>42.499299999999998</v>
      </c>
      <c r="W120" t="s">
        <v>1</v>
      </c>
    </row>
    <row r="121" spans="5:23" x14ac:dyDescent="0.25">
      <c r="E121" t="s">
        <v>2696</v>
      </c>
      <c r="F121" t="s">
        <v>2705</v>
      </c>
      <c r="G121" t="s">
        <v>1</v>
      </c>
      <c r="H121" t="s">
        <v>0</v>
      </c>
      <c r="I121" t="s">
        <v>359</v>
      </c>
      <c r="J121" t="s">
        <v>360</v>
      </c>
      <c r="K121" s="55">
        <v>4226</v>
      </c>
      <c r="L121" s="55">
        <v>4226</v>
      </c>
      <c r="M121" t="s">
        <v>115</v>
      </c>
      <c r="N121" t="s">
        <v>116</v>
      </c>
      <c r="O121" s="3">
        <v>0</v>
      </c>
      <c r="P121" s="3">
        <v>0</v>
      </c>
      <c r="Q121" s="3">
        <v>60</v>
      </c>
      <c r="R121" s="3">
        <v>7.8000000000000007</v>
      </c>
      <c r="S121" s="3">
        <v>0</v>
      </c>
      <c r="T121" s="3">
        <v>0</v>
      </c>
      <c r="U121" s="3">
        <v>67.8</v>
      </c>
      <c r="W121" t="s">
        <v>1</v>
      </c>
    </row>
    <row r="122" spans="5:23" x14ac:dyDescent="0.25">
      <c r="E122" t="s">
        <v>2696</v>
      </c>
      <c r="F122" t="s">
        <v>2705</v>
      </c>
      <c r="G122" t="s">
        <v>1</v>
      </c>
      <c r="H122" t="s">
        <v>0</v>
      </c>
      <c r="I122" t="s">
        <v>359</v>
      </c>
      <c r="J122" t="s">
        <v>360</v>
      </c>
      <c r="K122" s="55">
        <v>4225</v>
      </c>
      <c r="L122" s="55">
        <v>4225</v>
      </c>
      <c r="M122" t="s">
        <v>115</v>
      </c>
      <c r="N122" t="s">
        <v>116</v>
      </c>
      <c r="O122" s="3">
        <v>0</v>
      </c>
      <c r="P122" s="3">
        <v>0</v>
      </c>
      <c r="Q122" s="3">
        <v>33.630000000000003</v>
      </c>
      <c r="R122" s="3">
        <v>4.3719000000000001</v>
      </c>
      <c r="S122" s="3">
        <v>0</v>
      </c>
      <c r="T122" s="3">
        <v>0</v>
      </c>
      <c r="U122" s="3">
        <v>38.001900000000006</v>
      </c>
      <c r="W122" t="s">
        <v>1</v>
      </c>
    </row>
    <row r="123" spans="5:23" x14ac:dyDescent="0.25">
      <c r="E123" t="s">
        <v>2696</v>
      </c>
      <c r="F123" t="s">
        <v>2704</v>
      </c>
      <c r="G123" t="s">
        <v>1</v>
      </c>
      <c r="H123" t="s">
        <v>0</v>
      </c>
      <c r="I123" t="s">
        <v>359</v>
      </c>
      <c r="J123" t="s">
        <v>360</v>
      </c>
      <c r="K123" s="55">
        <v>4224</v>
      </c>
      <c r="L123" s="55">
        <v>4224</v>
      </c>
      <c r="M123" t="s">
        <v>115</v>
      </c>
      <c r="N123" t="s">
        <v>116</v>
      </c>
      <c r="O123" s="3">
        <v>0</v>
      </c>
      <c r="P123" s="3">
        <v>0</v>
      </c>
      <c r="Q123" s="3">
        <v>20</v>
      </c>
      <c r="R123" s="3">
        <v>2.6</v>
      </c>
      <c r="S123" s="3">
        <v>0</v>
      </c>
      <c r="T123" s="3">
        <v>0</v>
      </c>
      <c r="U123" s="3">
        <v>22.6</v>
      </c>
      <c r="W123" t="s">
        <v>1</v>
      </c>
    </row>
    <row r="124" spans="5:23" x14ac:dyDescent="0.25">
      <c r="E124" t="s">
        <v>2696</v>
      </c>
      <c r="F124" t="s">
        <v>2704</v>
      </c>
      <c r="G124" t="s">
        <v>1</v>
      </c>
      <c r="H124" t="s">
        <v>0</v>
      </c>
      <c r="I124" t="s">
        <v>359</v>
      </c>
      <c r="J124" t="s">
        <v>360</v>
      </c>
      <c r="K124" s="55">
        <v>4223</v>
      </c>
      <c r="L124" s="55">
        <v>4223</v>
      </c>
      <c r="M124" t="s">
        <v>115</v>
      </c>
      <c r="N124" t="s">
        <v>116</v>
      </c>
      <c r="O124" s="3">
        <v>0</v>
      </c>
      <c r="P124" s="3">
        <v>0</v>
      </c>
      <c r="Q124" s="3">
        <v>30</v>
      </c>
      <c r="R124" s="3">
        <v>3.9000000000000004</v>
      </c>
      <c r="S124" s="3">
        <v>0</v>
      </c>
      <c r="T124" s="3">
        <v>0</v>
      </c>
      <c r="U124" s="3">
        <v>33.9</v>
      </c>
      <c r="W124" t="s">
        <v>1</v>
      </c>
    </row>
    <row r="125" spans="5:23" x14ac:dyDescent="0.25">
      <c r="E125" t="s">
        <v>2696</v>
      </c>
      <c r="F125" t="s">
        <v>2704</v>
      </c>
      <c r="G125" t="s">
        <v>1</v>
      </c>
      <c r="H125" t="s">
        <v>0</v>
      </c>
      <c r="I125" t="s">
        <v>359</v>
      </c>
      <c r="J125" t="s">
        <v>360</v>
      </c>
      <c r="K125" s="55">
        <v>4222</v>
      </c>
      <c r="L125" s="55">
        <v>4222</v>
      </c>
      <c r="M125" t="s">
        <v>115</v>
      </c>
      <c r="N125" t="s">
        <v>116</v>
      </c>
      <c r="O125" s="3">
        <v>0</v>
      </c>
      <c r="P125" s="3">
        <v>0</v>
      </c>
      <c r="Q125" s="3">
        <v>30</v>
      </c>
      <c r="R125" s="3">
        <v>3.9000000000000004</v>
      </c>
      <c r="S125" s="3">
        <v>0</v>
      </c>
      <c r="T125" s="3">
        <v>0</v>
      </c>
      <c r="U125" s="3">
        <v>33.9</v>
      </c>
      <c r="W125" t="s">
        <v>1</v>
      </c>
    </row>
    <row r="126" spans="5:23" x14ac:dyDescent="0.25">
      <c r="E126" t="s">
        <v>2696</v>
      </c>
      <c r="F126" t="s">
        <v>2704</v>
      </c>
      <c r="G126" t="s">
        <v>1</v>
      </c>
      <c r="H126" t="s">
        <v>0</v>
      </c>
      <c r="I126" t="s">
        <v>359</v>
      </c>
      <c r="J126" t="s">
        <v>360</v>
      </c>
      <c r="K126" s="55">
        <v>4221</v>
      </c>
      <c r="L126" s="55">
        <v>4221</v>
      </c>
      <c r="M126" t="s">
        <v>208</v>
      </c>
      <c r="N126" t="s">
        <v>209</v>
      </c>
      <c r="O126" s="3">
        <v>0</v>
      </c>
      <c r="P126" s="3">
        <v>0</v>
      </c>
      <c r="Q126" s="3">
        <v>20</v>
      </c>
      <c r="R126" s="3">
        <v>2.6</v>
      </c>
      <c r="S126" s="3">
        <v>0</v>
      </c>
      <c r="T126" s="3">
        <v>0</v>
      </c>
      <c r="U126" s="3">
        <v>22.6</v>
      </c>
      <c r="W126" t="s">
        <v>1</v>
      </c>
    </row>
    <row r="127" spans="5:23" x14ac:dyDescent="0.25">
      <c r="E127" t="s">
        <v>2696</v>
      </c>
      <c r="F127" t="s">
        <v>2704</v>
      </c>
      <c r="G127" t="s">
        <v>1</v>
      </c>
      <c r="H127" t="s">
        <v>0</v>
      </c>
      <c r="I127" t="s">
        <v>359</v>
      </c>
      <c r="J127" t="s">
        <v>360</v>
      </c>
      <c r="K127" s="55">
        <v>4220</v>
      </c>
      <c r="L127" s="55">
        <v>4220</v>
      </c>
      <c r="M127" t="s">
        <v>115</v>
      </c>
      <c r="N127" t="s">
        <v>116</v>
      </c>
      <c r="O127" s="3">
        <v>0</v>
      </c>
      <c r="P127" s="3">
        <v>0</v>
      </c>
      <c r="Q127" s="3">
        <v>72</v>
      </c>
      <c r="R127" s="3">
        <v>9.36</v>
      </c>
      <c r="S127" s="3">
        <v>0</v>
      </c>
      <c r="T127" s="3">
        <v>0</v>
      </c>
      <c r="U127" s="3">
        <v>81.36</v>
      </c>
      <c r="W127" t="s">
        <v>1</v>
      </c>
    </row>
    <row r="128" spans="5:23" x14ac:dyDescent="0.25">
      <c r="E128" t="s">
        <v>2696</v>
      </c>
      <c r="F128" t="s">
        <v>2704</v>
      </c>
      <c r="G128" t="s">
        <v>1</v>
      </c>
      <c r="H128" t="s">
        <v>0</v>
      </c>
      <c r="I128" t="s">
        <v>359</v>
      </c>
      <c r="J128" t="s">
        <v>360</v>
      </c>
      <c r="K128" s="55">
        <v>4219</v>
      </c>
      <c r="L128" s="55">
        <v>4219</v>
      </c>
      <c r="M128" t="s">
        <v>115</v>
      </c>
      <c r="N128" t="s">
        <v>116</v>
      </c>
      <c r="O128" s="3">
        <v>0</v>
      </c>
      <c r="P128" s="3">
        <v>0</v>
      </c>
      <c r="Q128" s="3">
        <v>125</v>
      </c>
      <c r="R128" s="3">
        <v>16.25</v>
      </c>
      <c r="S128" s="3">
        <v>0</v>
      </c>
      <c r="T128" s="3">
        <v>0</v>
      </c>
      <c r="U128" s="3">
        <v>141.25</v>
      </c>
      <c r="W128" t="s">
        <v>1</v>
      </c>
    </row>
    <row r="129" spans="5:23" x14ac:dyDescent="0.25">
      <c r="E129" t="s">
        <v>2696</v>
      </c>
      <c r="F129" t="s">
        <v>2704</v>
      </c>
      <c r="G129" t="s">
        <v>1</v>
      </c>
      <c r="H129" t="s">
        <v>0</v>
      </c>
      <c r="I129" t="s">
        <v>359</v>
      </c>
      <c r="J129" t="s">
        <v>360</v>
      </c>
      <c r="K129" s="55">
        <v>4218</v>
      </c>
      <c r="L129" s="55">
        <v>4218</v>
      </c>
      <c r="M129" t="s">
        <v>115</v>
      </c>
      <c r="N129" t="s">
        <v>116</v>
      </c>
      <c r="O129" s="3">
        <v>0</v>
      </c>
      <c r="P129" s="3">
        <v>0</v>
      </c>
      <c r="Q129" s="3">
        <v>72</v>
      </c>
      <c r="R129" s="3">
        <v>9.36</v>
      </c>
      <c r="S129" s="3">
        <v>0</v>
      </c>
      <c r="T129" s="3">
        <v>0</v>
      </c>
      <c r="U129" s="3">
        <v>81.36</v>
      </c>
      <c r="W129" t="s">
        <v>1</v>
      </c>
    </row>
    <row r="130" spans="5:23" x14ac:dyDescent="0.25">
      <c r="E130" t="s">
        <v>2696</v>
      </c>
      <c r="F130" t="s">
        <v>2704</v>
      </c>
      <c r="G130" t="s">
        <v>1</v>
      </c>
      <c r="H130" t="s">
        <v>0</v>
      </c>
      <c r="I130" t="s">
        <v>359</v>
      </c>
      <c r="J130" t="s">
        <v>360</v>
      </c>
      <c r="K130" s="55">
        <v>4217</v>
      </c>
      <c r="L130" s="55">
        <v>4217</v>
      </c>
      <c r="M130" t="s">
        <v>208</v>
      </c>
      <c r="N130" t="s">
        <v>209</v>
      </c>
      <c r="O130" s="3">
        <v>0</v>
      </c>
      <c r="P130" s="3">
        <v>0</v>
      </c>
      <c r="Q130" s="3">
        <v>837</v>
      </c>
      <c r="R130" s="3">
        <v>108.81</v>
      </c>
      <c r="S130" s="3">
        <v>0</v>
      </c>
      <c r="T130" s="3">
        <v>0</v>
      </c>
      <c r="U130" s="3">
        <v>945.81</v>
      </c>
      <c r="W130" t="s">
        <v>1</v>
      </c>
    </row>
    <row r="131" spans="5:23" x14ac:dyDescent="0.25">
      <c r="E131" t="s">
        <v>2696</v>
      </c>
      <c r="F131" t="s">
        <v>2703</v>
      </c>
      <c r="G131" t="s">
        <v>1</v>
      </c>
      <c r="H131" t="s">
        <v>0</v>
      </c>
      <c r="I131" t="s">
        <v>359</v>
      </c>
      <c r="J131" t="s">
        <v>360</v>
      </c>
      <c r="K131" s="55">
        <v>4216</v>
      </c>
      <c r="L131" s="55">
        <v>4216</v>
      </c>
      <c r="M131" t="s">
        <v>115</v>
      </c>
      <c r="N131" t="s">
        <v>116</v>
      </c>
      <c r="O131" s="3">
        <v>0</v>
      </c>
      <c r="P131" s="3">
        <v>0</v>
      </c>
      <c r="Q131" s="3">
        <v>25</v>
      </c>
      <c r="R131" s="3">
        <v>3.25</v>
      </c>
      <c r="S131" s="3">
        <v>0</v>
      </c>
      <c r="T131" s="3">
        <v>0</v>
      </c>
      <c r="U131" s="3">
        <v>28.25</v>
      </c>
      <c r="W131" t="s">
        <v>1</v>
      </c>
    </row>
    <row r="132" spans="5:23" x14ac:dyDescent="0.25">
      <c r="E132" t="s">
        <v>2696</v>
      </c>
      <c r="F132" t="s">
        <v>2703</v>
      </c>
      <c r="G132" t="s">
        <v>1</v>
      </c>
      <c r="H132" t="s">
        <v>0</v>
      </c>
      <c r="I132" t="s">
        <v>359</v>
      </c>
      <c r="J132" t="s">
        <v>360</v>
      </c>
      <c r="K132" s="55">
        <v>4215</v>
      </c>
      <c r="L132" s="55">
        <v>4215</v>
      </c>
      <c r="M132" t="s">
        <v>1046</v>
      </c>
      <c r="N132" t="s">
        <v>1047</v>
      </c>
      <c r="O132" s="3">
        <v>0</v>
      </c>
      <c r="P132" s="3">
        <v>0</v>
      </c>
      <c r="Q132" s="3">
        <v>10</v>
      </c>
      <c r="R132" s="3">
        <v>1.3</v>
      </c>
      <c r="S132" s="3">
        <v>0</v>
      </c>
      <c r="T132" s="3">
        <v>0</v>
      </c>
      <c r="U132" s="3">
        <v>11.3</v>
      </c>
      <c r="W132" t="s">
        <v>1</v>
      </c>
    </row>
    <row r="133" spans="5:23" x14ac:dyDescent="0.25">
      <c r="E133" t="s">
        <v>2696</v>
      </c>
      <c r="F133" t="s">
        <v>2703</v>
      </c>
      <c r="G133" t="s">
        <v>1</v>
      </c>
      <c r="H133" t="s">
        <v>0</v>
      </c>
      <c r="I133" t="s">
        <v>359</v>
      </c>
      <c r="J133" t="s">
        <v>360</v>
      </c>
      <c r="K133" s="55">
        <v>4214</v>
      </c>
      <c r="L133" s="55">
        <v>4214</v>
      </c>
      <c r="M133" t="s">
        <v>1046</v>
      </c>
      <c r="N133" t="s">
        <v>1047</v>
      </c>
      <c r="O133" s="3">
        <v>0</v>
      </c>
      <c r="P133" s="3">
        <v>0</v>
      </c>
      <c r="Q133" s="3">
        <v>26</v>
      </c>
      <c r="R133" s="3">
        <v>3.38</v>
      </c>
      <c r="S133" s="3">
        <v>0</v>
      </c>
      <c r="T133" s="3">
        <v>0</v>
      </c>
      <c r="U133" s="3">
        <v>29.38</v>
      </c>
      <c r="W133" t="s">
        <v>1</v>
      </c>
    </row>
    <row r="134" spans="5:23" x14ac:dyDescent="0.25">
      <c r="E134" t="s">
        <v>2696</v>
      </c>
      <c r="F134" t="s">
        <v>2703</v>
      </c>
      <c r="G134" t="s">
        <v>1</v>
      </c>
      <c r="H134" t="s">
        <v>0</v>
      </c>
      <c r="I134" t="s">
        <v>359</v>
      </c>
      <c r="J134" t="s">
        <v>360</v>
      </c>
      <c r="K134" s="55">
        <v>4213</v>
      </c>
      <c r="L134" s="55">
        <v>4213</v>
      </c>
      <c r="M134" t="s">
        <v>281</v>
      </c>
      <c r="N134" t="s">
        <v>282</v>
      </c>
      <c r="O134" s="3">
        <v>0</v>
      </c>
      <c r="P134" s="3">
        <v>0</v>
      </c>
      <c r="Q134" s="3">
        <v>172</v>
      </c>
      <c r="R134" s="3">
        <v>22.36</v>
      </c>
      <c r="S134" s="3">
        <v>0</v>
      </c>
      <c r="T134" s="3">
        <v>0</v>
      </c>
      <c r="U134" s="3">
        <v>194.36</v>
      </c>
      <c r="W134" t="s">
        <v>1</v>
      </c>
    </row>
    <row r="135" spans="5:23" x14ac:dyDescent="0.25">
      <c r="E135" t="s">
        <v>2696</v>
      </c>
      <c r="F135" t="s">
        <v>2703</v>
      </c>
      <c r="G135" t="s">
        <v>1</v>
      </c>
      <c r="H135" t="s">
        <v>0</v>
      </c>
      <c r="I135" t="s">
        <v>359</v>
      </c>
      <c r="J135" t="s">
        <v>360</v>
      </c>
      <c r="K135" s="55">
        <v>4212</v>
      </c>
      <c r="L135" s="55">
        <v>4212</v>
      </c>
      <c r="M135" t="s">
        <v>281</v>
      </c>
      <c r="N135" t="s">
        <v>282</v>
      </c>
      <c r="O135" s="3">
        <v>0</v>
      </c>
      <c r="P135" s="3">
        <v>0</v>
      </c>
      <c r="Q135" s="3">
        <v>24</v>
      </c>
      <c r="R135" s="3">
        <v>3.12</v>
      </c>
      <c r="S135" s="3">
        <v>0</v>
      </c>
      <c r="T135" s="3">
        <v>0</v>
      </c>
      <c r="U135" s="3">
        <v>27.12</v>
      </c>
      <c r="W135" t="s">
        <v>1</v>
      </c>
    </row>
    <row r="136" spans="5:23" x14ac:dyDescent="0.25">
      <c r="E136" t="s">
        <v>2696</v>
      </c>
      <c r="F136" t="s">
        <v>2703</v>
      </c>
      <c r="G136" t="s">
        <v>1</v>
      </c>
      <c r="H136" t="s">
        <v>0</v>
      </c>
      <c r="I136" t="s">
        <v>359</v>
      </c>
      <c r="J136" t="s">
        <v>360</v>
      </c>
      <c r="K136" s="55">
        <v>4211</v>
      </c>
      <c r="L136" s="55">
        <v>4211</v>
      </c>
      <c r="M136" t="s">
        <v>281</v>
      </c>
      <c r="N136" t="s">
        <v>282</v>
      </c>
      <c r="O136" s="3">
        <v>0</v>
      </c>
      <c r="P136" s="3">
        <v>0</v>
      </c>
      <c r="Q136" s="3">
        <v>50</v>
      </c>
      <c r="R136" s="3">
        <v>6.5</v>
      </c>
      <c r="S136" s="3">
        <v>0</v>
      </c>
      <c r="T136" s="3">
        <v>0</v>
      </c>
      <c r="U136" s="3">
        <v>56.5</v>
      </c>
      <c r="W136" t="s">
        <v>1</v>
      </c>
    </row>
    <row r="137" spans="5:23" x14ac:dyDescent="0.25">
      <c r="E137" t="s">
        <v>2696</v>
      </c>
      <c r="F137" t="s">
        <v>2703</v>
      </c>
      <c r="G137" t="s">
        <v>1</v>
      </c>
      <c r="H137" t="s">
        <v>0</v>
      </c>
      <c r="I137" t="s">
        <v>359</v>
      </c>
      <c r="J137" t="s">
        <v>360</v>
      </c>
      <c r="K137" s="55">
        <v>4210</v>
      </c>
      <c r="L137" s="55">
        <v>4210</v>
      </c>
      <c r="N137" t="s">
        <v>979</v>
      </c>
      <c r="O137" s="3">
        <v>0</v>
      </c>
      <c r="P137" s="3">
        <v>0</v>
      </c>
      <c r="Q137" s="3">
        <v>126</v>
      </c>
      <c r="R137" s="3">
        <v>16.38</v>
      </c>
      <c r="S137" s="3">
        <v>0</v>
      </c>
      <c r="T137" s="3">
        <v>0</v>
      </c>
      <c r="U137" s="3">
        <v>142.38</v>
      </c>
      <c r="V137" s="3" t="s">
        <v>978</v>
      </c>
      <c r="W137" t="s">
        <v>1</v>
      </c>
    </row>
    <row r="138" spans="5:23" x14ac:dyDescent="0.25">
      <c r="E138" t="s">
        <v>2696</v>
      </c>
      <c r="F138" t="s">
        <v>2702</v>
      </c>
      <c r="G138" t="s">
        <v>1</v>
      </c>
      <c r="H138" t="s">
        <v>0</v>
      </c>
      <c r="I138" t="s">
        <v>359</v>
      </c>
      <c r="J138" t="s">
        <v>360</v>
      </c>
      <c r="K138" s="55">
        <v>4209</v>
      </c>
      <c r="L138" s="55">
        <v>4209</v>
      </c>
      <c r="M138" t="s">
        <v>134</v>
      </c>
      <c r="N138" t="s">
        <v>135</v>
      </c>
      <c r="O138" s="3">
        <v>0</v>
      </c>
      <c r="P138" s="3">
        <v>0</v>
      </c>
      <c r="Q138" s="3">
        <v>12</v>
      </c>
      <c r="R138" s="3">
        <v>1.56</v>
      </c>
      <c r="S138" s="3">
        <v>0</v>
      </c>
      <c r="T138" s="3">
        <v>0</v>
      </c>
      <c r="U138" s="3">
        <v>13.56</v>
      </c>
      <c r="W138" t="s">
        <v>1</v>
      </c>
    </row>
    <row r="139" spans="5:23" x14ac:dyDescent="0.25">
      <c r="E139" t="s">
        <v>2696</v>
      </c>
      <c r="F139" t="s">
        <v>2702</v>
      </c>
      <c r="G139" t="s">
        <v>1</v>
      </c>
      <c r="H139" t="s">
        <v>0</v>
      </c>
      <c r="I139" t="s">
        <v>359</v>
      </c>
      <c r="J139" t="s">
        <v>360</v>
      </c>
      <c r="K139" s="55">
        <v>4208</v>
      </c>
      <c r="L139" s="55">
        <v>4208</v>
      </c>
      <c r="M139" t="s">
        <v>160</v>
      </c>
      <c r="N139" t="s">
        <v>161</v>
      </c>
      <c r="O139" s="3">
        <v>0</v>
      </c>
      <c r="P139" s="3">
        <v>0</v>
      </c>
      <c r="Q139" s="3">
        <v>62.84</v>
      </c>
      <c r="R139" s="3">
        <v>8.1692</v>
      </c>
      <c r="S139" s="3">
        <v>0</v>
      </c>
      <c r="T139" s="3">
        <v>0</v>
      </c>
      <c r="U139" s="3">
        <v>71.009200000000007</v>
      </c>
      <c r="W139" t="s">
        <v>1</v>
      </c>
    </row>
    <row r="140" spans="5:23" x14ac:dyDescent="0.25">
      <c r="E140" t="s">
        <v>2696</v>
      </c>
      <c r="F140" t="s">
        <v>2702</v>
      </c>
      <c r="G140" t="s">
        <v>1</v>
      </c>
      <c r="H140" t="s">
        <v>0</v>
      </c>
      <c r="I140" t="s">
        <v>359</v>
      </c>
      <c r="J140" t="s">
        <v>360</v>
      </c>
      <c r="K140" s="55">
        <v>4207</v>
      </c>
      <c r="L140" s="55">
        <v>4207</v>
      </c>
      <c r="M140" t="s">
        <v>174</v>
      </c>
      <c r="N140" t="s">
        <v>175</v>
      </c>
      <c r="O140" s="3">
        <v>0</v>
      </c>
      <c r="P140" s="3">
        <v>0</v>
      </c>
      <c r="Q140" s="3">
        <v>725</v>
      </c>
      <c r="R140" s="3">
        <v>94.25</v>
      </c>
      <c r="S140" s="3">
        <v>0</v>
      </c>
      <c r="T140" s="3">
        <v>0</v>
      </c>
      <c r="U140" s="3">
        <v>819.25</v>
      </c>
      <c r="W140" t="s">
        <v>1</v>
      </c>
    </row>
    <row r="141" spans="5:23" x14ac:dyDescent="0.25">
      <c r="E141" t="s">
        <v>2696</v>
      </c>
      <c r="F141" t="s">
        <v>2702</v>
      </c>
      <c r="G141" t="s">
        <v>1</v>
      </c>
      <c r="H141" t="s">
        <v>0</v>
      </c>
      <c r="I141" t="s">
        <v>359</v>
      </c>
      <c r="J141" t="s">
        <v>360</v>
      </c>
      <c r="K141" s="55">
        <v>4206</v>
      </c>
      <c r="L141" s="55">
        <v>4206</v>
      </c>
      <c r="M141" t="s">
        <v>115</v>
      </c>
      <c r="N141" t="s">
        <v>116</v>
      </c>
      <c r="O141" s="3">
        <v>0</v>
      </c>
      <c r="P141" s="3">
        <v>0</v>
      </c>
      <c r="Q141" s="3">
        <v>165</v>
      </c>
      <c r="R141" s="3">
        <v>21.45</v>
      </c>
      <c r="S141" s="3">
        <v>0</v>
      </c>
      <c r="T141" s="3">
        <v>0</v>
      </c>
      <c r="U141" s="3">
        <v>186.45</v>
      </c>
      <c r="W141" t="s">
        <v>1</v>
      </c>
    </row>
    <row r="142" spans="5:23" x14ac:dyDescent="0.25">
      <c r="E142" t="s">
        <v>2696</v>
      </c>
      <c r="F142" t="s">
        <v>2702</v>
      </c>
      <c r="G142" t="s">
        <v>1</v>
      </c>
      <c r="H142" t="s">
        <v>0</v>
      </c>
      <c r="I142" t="s">
        <v>359</v>
      </c>
      <c r="J142" t="s">
        <v>360</v>
      </c>
      <c r="K142" s="55">
        <v>4205</v>
      </c>
      <c r="L142" s="55">
        <v>4205</v>
      </c>
      <c r="M142" t="s">
        <v>115</v>
      </c>
      <c r="N142" t="s">
        <v>116</v>
      </c>
      <c r="O142" s="3">
        <v>0</v>
      </c>
      <c r="P142" s="3">
        <v>0</v>
      </c>
      <c r="Q142" s="3">
        <v>19.36</v>
      </c>
      <c r="R142" s="3">
        <v>2.5167999999999999</v>
      </c>
      <c r="S142" s="3">
        <v>0</v>
      </c>
      <c r="T142" s="3">
        <v>0</v>
      </c>
      <c r="U142" s="3">
        <v>21.876799999999999</v>
      </c>
      <c r="W142" t="s">
        <v>1</v>
      </c>
    </row>
    <row r="143" spans="5:23" x14ac:dyDescent="0.25">
      <c r="E143" t="s">
        <v>2696</v>
      </c>
      <c r="F143" t="s">
        <v>2702</v>
      </c>
      <c r="G143" t="s">
        <v>1</v>
      </c>
      <c r="H143" t="s">
        <v>0</v>
      </c>
      <c r="I143" t="s">
        <v>359</v>
      </c>
      <c r="J143" t="s">
        <v>360</v>
      </c>
      <c r="K143" s="55">
        <v>4204</v>
      </c>
      <c r="L143" s="55">
        <v>4204</v>
      </c>
      <c r="M143" t="s">
        <v>129</v>
      </c>
      <c r="N143" t="s">
        <v>130</v>
      </c>
      <c r="O143" s="3">
        <v>0</v>
      </c>
      <c r="P143" s="3">
        <v>0</v>
      </c>
      <c r="Q143" s="3">
        <v>36.19</v>
      </c>
      <c r="R143" s="3">
        <v>4.7046999999999999</v>
      </c>
      <c r="S143" s="3">
        <v>0</v>
      </c>
      <c r="T143" s="3">
        <v>0</v>
      </c>
      <c r="U143" s="3">
        <v>40.8947</v>
      </c>
      <c r="W143" t="s">
        <v>1</v>
      </c>
    </row>
    <row r="144" spans="5:23" x14ac:dyDescent="0.25">
      <c r="E144" t="s">
        <v>2696</v>
      </c>
      <c r="F144" t="s">
        <v>2702</v>
      </c>
      <c r="G144" t="s">
        <v>1</v>
      </c>
      <c r="H144" t="s">
        <v>0</v>
      </c>
      <c r="I144" t="s">
        <v>359</v>
      </c>
      <c r="J144" t="s">
        <v>360</v>
      </c>
      <c r="K144" s="55">
        <v>4203</v>
      </c>
      <c r="L144" s="55">
        <v>4203</v>
      </c>
      <c r="N144" t="s">
        <v>29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W144" t="s">
        <v>1</v>
      </c>
    </row>
    <row r="145" spans="5:23" x14ac:dyDescent="0.25">
      <c r="E145" t="s">
        <v>2696</v>
      </c>
      <c r="F145" t="s">
        <v>2702</v>
      </c>
      <c r="G145" t="s">
        <v>1</v>
      </c>
      <c r="H145" t="s">
        <v>0</v>
      </c>
      <c r="I145" t="s">
        <v>359</v>
      </c>
      <c r="J145" t="s">
        <v>360</v>
      </c>
      <c r="K145" s="55">
        <v>4202</v>
      </c>
      <c r="L145" s="55">
        <v>4202</v>
      </c>
      <c r="M145" t="s">
        <v>115</v>
      </c>
      <c r="N145" t="s">
        <v>116</v>
      </c>
      <c r="O145" s="3">
        <v>0</v>
      </c>
      <c r="P145" s="3">
        <v>0</v>
      </c>
      <c r="Q145" s="3">
        <v>65.930000000000007</v>
      </c>
      <c r="R145" s="3">
        <v>8.5709000000000017</v>
      </c>
      <c r="S145" s="3">
        <v>0</v>
      </c>
      <c r="T145" s="3">
        <v>0</v>
      </c>
      <c r="U145" s="3">
        <v>74.500900000000001</v>
      </c>
      <c r="W145" t="s">
        <v>1</v>
      </c>
    </row>
    <row r="146" spans="5:23" x14ac:dyDescent="0.25">
      <c r="E146" t="s">
        <v>2696</v>
      </c>
      <c r="F146" t="s">
        <v>2702</v>
      </c>
      <c r="G146" t="s">
        <v>1</v>
      </c>
      <c r="H146" t="s">
        <v>0</v>
      </c>
      <c r="I146" t="s">
        <v>359</v>
      </c>
      <c r="J146" t="s">
        <v>360</v>
      </c>
      <c r="K146" s="55">
        <v>4201</v>
      </c>
      <c r="L146" s="55">
        <v>4201</v>
      </c>
      <c r="M146" t="s">
        <v>115</v>
      </c>
      <c r="N146" t="s">
        <v>116</v>
      </c>
      <c r="O146" s="3">
        <v>0</v>
      </c>
      <c r="P146" s="3">
        <v>0</v>
      </c>
      <c r="Q146" s="3">
        <v>60</v>
      </c>
      <c r="R146" s="3">
        <v>7.8000000000000007</v>
      </c>
      <c r="S146" s="3">
        <v>0</v>
      </c>
      <c r="T146" s="3">
        <v>0</v>
      </c>
      <c r="U146" s="3">
        <v>67.8</v>
      </c>
      <c r="W146" t="s">
        <v>1</v>
      </c>
    </row>
    <row r="147" spans="5:23" x14ac:dyDescent="0.25">
      <c r="E147" t="s">
        <v>2696</v>
      </c>
      <c r="F147" t="s">
        <v>2702</v>
      </c>
      <c r="G147" t="s">
        <v>1</v>
      </c>
      <c r="H147" t="s">
        <v>0</v>
      </c>
      <c r="I147" t="s">
        <v>359</v>
      </c>
      <c r="J147" t="s">
        <v>360</v>
      </c>
      <c r="K147" s="55">
        <v>4200</v>
      </c>
      <c r="L147" s="55">
        <v>4200</v>
      </c>
      <c r="M147" t="s">
        <v>115</v>
      </c>
      <c r="N147" t="s">
        <v>116</v>
      </c>
      <c r="O147" s="3">
        <v>0</v>
      </c>
      <c r="P147" s="3">
        <v>0</v>
      </c>
      <c r="Q147" s="3">
        <v>240</v>
      </c>
      <c r="R147" s="3">
        <v>31.200000000000003</v>
      </c>
      <c r="S147" s="3">
        <v>0</v>
      </c>
      <c r="T147" s="3">
        <v>0</v>
      </c>
      <c r="U147" s="3">
        <v>271.2</v>
      </c>
      <c r="W147" t="s">
        <v>1</v>
      </c>
    </row>
    <row r="148" spans="5:23" x14ac:dyDescent="0.25">
      <c r="E148" t="s">
        <v>2696</v>
      </c>
      <c r="F148" t="s">
        <v>2702</v>
      </c>
      <c r="G148" t="s">
        <v>1</v>
      </c>
      <c r="H148" t="s">
        <v>0</v>
      </c>
      <c r="I148" t="s">
        <v>359</v>
      </c>
      <c r="J148" t="s">
        <v>360</v>
      </c>
      <c r="K148" s="55">
        <v>4199</v>
      </c>
      <c r="L148" s="55">
        <v>4199</v>
      </c>
      <c r="N148" t="s">
        <v>964</v>
      </c>
      <c r="O148" s="3">
        <v>0</v>
      </c>
      <c r="P148" s="3">
        <v>0</v>
      </c>
      <c r="Q148" s="3">
        <v>40</v>
      </c>
      <c r="R148" s="3">
        <v>5.2</v>
      </c>
      <c r="S148" s="3">
        <v>0</v>
      </c>
      <c r="T148" s="3">
        <v>0</v>
      </c>
      <c r="U148" s="3">
        <v>45.2</v>
      </c>
      <c r="V148" s="3" t="s">
        <v>963</v>
      </c>
      <c r="W148" t="s">
        <v>1</v>
      </c>
    </row>
    <row r="149" spans="5:23" x14ac:dyDescent="0.25">
      <c r="E149" t="s">
        <v>2696</v>
      </c>
      <c r="F149" t="s">
        <v>2702</v>
      </c>
      <c r="G149" t="s">
        <v>1</v>
      </c>
      <c r="H149" t="s">
        <v>0</v>
      </c>
      <c r="I149" t="s">
        <v>359</v>
      </c>
      <c r="J149" t="s">
        <v>360</v>
      </c>
      <c r="K149" s="55">
        <v>4198</v>
      </c>
      <c r="L149" s="55">
        <v>4198</v>
      </c>
      <c r="N149" t="s">
        <v>29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W149" t="s">
        <v>1</v>
      </c>
    </row>
    <row r="150" spans="5:23" x14ac:dyDescent="0.25">
      <c r="E150" t="s">
        <v>2696</v>
      </c>
      <c r="F150" t="s">
        <v>2699</v>
      </c>
      <c r="G150" t="s">
        <v>1</v>
      </c>
      <c r="H150" t="s">
        <v>0</v>
      </c>
      <c r="I150" t="s">
        <v>359</v>
      </c>
      <c r="J150" t="s">
        <v>360</v>
      </c>
      <c r="K150" s="55">
        <v>4197</v>
      </c>
      <c r="L150" s="55">
        <v>4197</v>
      </c>
      <c r="N150" t="s">
        <v>964</v>
      </c>
      <c r="O150" s="3">
        <v>0</v>
      </c>
      <c r="P150" s="3">
        <v>0</v>
      </c>
      <c r="Q150" s="3">
        <v>175</v>
      </c>
      <c r="R150" s="3">
        <v>22.75</v>
      </c>
      <c r="S150" s="3">
        <v>0</v>
      </c>
      <c r="T150" s="3">
        <v>0</v>
      </c>
      <c r="U150" s="3">
        <v>197.75</v>
      </c>
      <c r="V150" s="3" t="s">
        <v>963</v>
      </c>
      <c r="W150" t="s">
        <v>1</v>
      </c>
    </row>
    <row r="151" spans="5:23" x14ac:dyDescent="0.25">
      <c r="E151" t="s">
        <v>2696</v>
      </c>
      <c r="F151" t="s">
        <v>2699</v>
      </c>
      <c r="G151" t="s">
        <v>1</v>
      </c>
      <c r="H151" t="s">
        <v>0</v>
      </c>
      <c r="I151" t="s">
        <v>359</v>
      </c>
      <c r="J151" t="s">
        <v>360</v>
      </c>
      <c r="K151" s="55">
        <v>4196</v>
      </c>
      <c r="L151" s="55">
        <v>4196</v>
      </c>
      <c r="M151" t="s">
        <v>129</v>
      </c>
      <c r="N151" t="s">
        <v>130</v>
      </c>
      <c r="O151" s="3">
        <v>0</v>
      </c>
      <c r="P151" s="3">
        <v>0</v>
      </c>
      <c r="Q151" s="3">
        <v>485</v>
      </c>
      <c r="R151" s="3">
        <v>63.050000000000004</v>
      </c>
      <c r="S151" s="3">
        <v>0</v>
      </c>
      <c r="T151" s="3">
        <v>0</v>
      </c>
      <c r="U151" s="3">
        <v>548.04999999999995</v>
      </c>
      <c r="W151" t="s">
        <v>1</v>
      </c>
    </row>
    <row r="152" spans="5:23" x14ac:dyDescent="0.25">
      <c r="E152" t="s">
        <v>2696</v>
      </c>
      <c r="F152" t="s">
        <v>2699</v>
      </c>
      <c r="G152" t="s">
        <v>1</v>
      </c>
      <c r="H152" t="s">
        <v>0</v>
      </c>
      <c r="I152" t="s">
        <v>359</v>
      </c>
      <c r="J152" t="s">
        <v>360</v>
      </c>
      <c r="K152" s="55">
        <v>4195</v>
      </c>
      <c r="L152" s="55">
        <v>4195</v>
      </c>
      <c r="M152" t="s">
        <v>129</v>
      </c>
      <c r="N152" t="s">
        <v>130</v>
      </c>
      <c r="O152" s="3">
        <v>0</v>
      </c>
      <c r="P152" s="3">
        <v>0</v>
      </c>
      <c r="Q152" s="3">
        <v>150</v>
      </c>
      <c r="R152" s="3">
        <v>19.5</v>
      </c>
      <c r="S152" s="3">
        <v>0</v>
      </c>
      <c r="T152" s="3">
        <v>0</v>
      </c>
      <c r="U152" s="3">
        <v>169.5</v>
      </c>
      <c r="W152" t="s">
        <v>1</v>
      </c>
    </row>
    <row r="153" spans="5:23" x14ac:dyDescent="0.25">
      <c r="E153" t="s">
        <v>2696</v>
      </c>
      <c r="F153" t="s">
        <v>2699</v>
      </c>
      <c r="G153" t="s">
        <v>1</v>
      </c>
      <c r="H153" t="s">
        <v>0</v>
      </c>
      <c r="I153" t="s">
        <v>359</v>
      </c>
      <c r="J153" t="s">
        <v>360</v>
      </c>
      <c r="K153" s="55">
        <v>4194</v>
      </c>
      <c r="L153" s="55">
        <v>4194</v>
      </c>
      <c r="M153" t="s">
        <v>100</v>
      </c>
      <c r="N153" t="s">
        <v>101</v>
      </c>
      <c r="O153" s="3">
        <v>0</v>
      </c>
      <c r="P153" s="3">
        <v>0</v>
      </c>
      <c r="Q153" s="3">
        <v>10.62</v>
      </c>
      <c r="R153" s="3">
        <v>1.3806</v>
      </c>
      <c r="S153" s="3">
        <v>0</v>
      </c>
      <c r="T153" s="3">
        <v>0</v>
      </c>
      <c r="U153" s="3">
        <v>12.000599999999999</v>
      </c>
      <c r="W153" t="s">
        <v>1</v>
      </c>
    </row>
    <row r="154" spans="5:23" x14ac:dyDescent="0.25">
      <c r="E154" t="s">
        <v>2696</v>
      </c>
      <c r="F154" t="s">
        <v>2699</v>
      </c>
      <c r="G154" t="s">
        <v>1</v>
      </c>
      <c r="H154" t="s">
        <v>0</v>
      </c>
      <c r="I154" t="s">
        <v>359</v>
      </c>
      <c r="J154" t="s">
        <v>360</v>
      </c>
      <c r="K154" s="55">
        <v>4193</v>
      </c>
      <c r="L154" s="55">
        <v>4193</v>
      </c>
      <c r="M154" t="s">
        <v>262</v>
      </c>
      <c r="N154" t="s">
        <v>263</v>
      </c>
      <c r="O154" s="3">
        <v>0</v>
      </c>
      <c r="P154" s="3">
        <v>0</v>
      </c>
      <c r="Q154" s="3">
        <v>75.39</v>
      </c>
      <c r="R154" s="3">
        <v>9.8007000000000009</v>
      </c>
      <c r="S154" s="3">
        <v>0</v>
      </c>
      <c r="T154" s="3">
        <v>0</v>
      </c>
      <c r="U154" s="3">
        <v>85.190700000000007</v>
      </c>
      <c r="W154" t="s">
        <v>1</v>
      </c>
    </row>
    <row r="155" spans="5:23" x14ac:dyDescent="0.25">
      <c r="E155" t="s">
        <v>2696</v>
      </c>
      <c r="F155" t="s">
        <v>2727</v>
      </c>
      <c r="G155" t="s">
        <v>1</v>
      </c>
      <c r="H155" t="s">
        <v>0</v>
      </c>
      <c r="I155" t="s">
        <v>359</v>
      </c>
      <c r="J155" t="s">
        <v>360</v>
      </c>
      <c r="K155" s="55">
        <v>4192</v>
      </c>
      <c r="L155" s="55">
        <v>4192</v>
      </c>
      <c r="M155" t="s">
        <v>266</v>
      </c>
      <c r="N155" t="s">
        <v>267</v>
      </c>
      <c r="O155" s="3">
        <v>0</v>
      </c>
      <c r="P155" s="3">
        <v>0</v>
      </c>
      <c r="Q155" s="3">
        <v>125</v>
      </c>
      <c r="R155" s="3">
        <v>16.25</v>
      </c>
      <c r="S155" s="3">
        <v>0</v>
      </c>
      <c r="T155" s="3">
        <v>0</v>
      </c>
      <c r="U155" s="3">
        <v>141.25</v>
      </c>
      <c r="W155" t="s">
        <v>1</v>
      </c>
    </row>
    <row r="156" spans="5:23" x14ac:dyDescent="0.25">
      <c r="E156" t="s">
        <v>2696</v>
      </c>
      <c r="F156" t="s">
        <v>2727</v>
      </c>
      <c r="G156" t="s">
        <v>1</v>
      </c>
      <c r="H156" t="s">
        <v>0</v>
      </c>
      <c r="I156" t="s">
        <v>359</v>
      </c>
      <c r="J156" t="s">
        <v>360</v>
      </c>
      <c r="K156" s="55">
        <v>4191</v>
      </c>
      <c r="L156" s="55">
        <v>4191</v>
      </c>
      <c r="M156" t="s">
        <v>1075</v>
      </c>
      <c r="N156" t="s">
        <v>1076</v>
      </c>
      <c r="O156" s="3">
        <v>0</v>
      </c>
      <c r="P156" s="3">
        <v>0</v>
      </c>
      <c r="Q156" s="3">
        <v>92.92</v>
      </c>
      <c r="R156" s="3">
        <v>12.079600000000001</v>
      </c>
      <c r="S156" s="3">
        <v>0</v>
      </c>
      <c r="T156" s="3">
        <v>0</v>
      </c>
      <c r="U156" s="3">
        <v>104.9996</v>
      </c>
      <c r="W156" t="s">
        <v>1</v>
      </c>
    </row>
    <row r="157" spans="5:23" x14ac:dyDescent="0.25">
      <c r="E157" t="s">
        <v>2696</v>
      </c>
      <c r="F157" t="s">
        <v>2727</v>
      </c>
      <c r="G157" t="s">
        <v>1</v>
      </c>
      <c r="H157" t="s">
        <v>0</v>
      </c>
      <c r="I157" t="s">
        <v>359</v>
      </c>
      <c r="J157" t="s">
        <v>360</v>
      </c>
      <c r="K157" s="55">
        <v>4190</v>
      </c>
      <c r="L157" s="55">
        <v>4190</v>
      </c>
      <c r="M157" t="s">
        <v>174</v>
      </c>
      <c r="N157" t="s">
        <v>175</v>
      </c>
      <c r="O157" s="3">
        <v>0</v>
      </c>
      <c r="P157" s="3">
        <v>0</v>
      </c>
      <c r="Q157" s="3">
        <v>163.72</v>
      </c>
      <c r="R157" s="3">
        <v>21.2836</v>
      </c>
      <c r="S157" s="3">
        <v>0</v>
      </c>
      <c r="T157" s="3">
        <v>0</v>
      </c>
      <c r="U157" s="3">
        <v>185.00360000000001</v>
      </c>
      <c r="W157" t="s">
        <v>1</v>
      </c>
    </row>
    <row r="158" spans="5:23" x14ac:dyDescent="0.25">
      <c r="E158" t="s">
        <v>2696</v>
      </c>
      <c r="F158" t="s">
        <v>2727</v>
      </c>
      <c r="G158" t="s">
        <v>1</v>
      </c>
      <c r="H158" t="s">
        <v>0</v>
      </c>
      <c r="I158" t="s">
        <v>359</v>
      </c>
      <c r="J158" t="s">
        <v>360</v>
      </c>
      <c r="K158" s="55">
        <v>4189</v>
      </c>
      <c r="L158" s="55">
        <v>4189</v>
      </c>
      <c r="M158" t="s">
        <v>115</v>
      </c>
      <c r="N158" t="s">
        <v>116</v>
      </c>
      <c r="O158" s="3">
        <v>0</v>
      </c>
      <c r="P158" s="3">
        <v>0</v>
      </c>
      <c r="Q158" s="3">
        <v>58.75</v>
      </c>
      <c r="R158" s="3">
        <v>7.6375000000000002</v>
      </c>
      <c r="S158" s="3">
        <v>0</v>
      </c>
      <c r="T158" s="3">
        <v>0</v>
      </c>
      <c r="U158" s="3">
        <v>66.387500000000003</v>
      </c>
      <c r="W158" t="s">
        <v>1</v>
      </c>
    </row>
    <row r="159" spans="5:23" x14ac:dyDescent="0.25">
      <c r="E159" t="s">
        <v>2696</v>
      </c>
      <c r="F159" t="s">
        <v>2697</v>
      </c>
      <c r="G159" t="s">
        <v>1</v>
      </c>
      <c r="H159" t="s">
        <v>0</v>
      </c>
      <c r="I159" t="s">
        <v>359</v>
      </c>
      <c r="J159" t="s">
        <v>360</v>
      </c>
      <c r="K159" s="55">
        <v>4188</v>
      </c>
      <c r="L159" s="55">
        <v>4188</v>
      </c>
      <c r="N159" t="s">
        <v>29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W159" t="s">
        <v>1</v>
      </c>
    </row>
    <row r="160" spans="5:23" x14ac:dyDescent="0.25">
      <c r="E160" t="s">
        <v>2696</v>
      </c>
      <c r="F160" t="s">
        <v>2697</v>
      </c>
      <c r="G160" t="s">
        <v>1</v>
      </c>
      <c r="H160" t="s">
        <v>0</v>
      </c>
      <c r="I160" t="s">
        <v>359</v>
      </c>
      <c r="J160" t="s">
        <v>360</v>
      </c>
      <c r="K160" s="55">
        <v>4187</v>
      </c>
      <c r="L160" s="55">
        <v>4187</v>
      </c>
      <c r="M160" t="s">
        <v>694</v>
      </c>
      <c r="N160" t="s">
        <v>695</v>
      </c>
      <c r="O160" s="3">
        <v>0</v>
      </c>
      <c r="P160" s="3">
        <v>0</v>
      </c>
      <c r="Q160" s="3">
        <v>113</v>
      </c>
      <c r="R160" s="3">
        <v>14.690000000000001</v>
      </c>
      <c r="S160" s="3">
        <v>0</v>
      </c>
      <c r="T160" s="3">
        <v>0</v>
      </c>
      <c r="U160" s="3">
        <v>127.69</v>
      </c>
      <c r="W160" t="s">
        <v>1</v>
      </c>
    </row>
    <row r="161" spans="5:23" x14ac:dyDescent="0.25">
      <c r="E161" t="s">
        <v>2696</v>
      </c>
      <c r="F161" t="s">
        <v>2697</v>
      </c>
      <c r="G161" t="s">
        <v>1</v>
      </c>
      <c r="H161" t="s">
        <v>0</v>
      </c>
      <c r="I161" t="s">
        <v>359</v>
      </c>
      <c r="J161" t="s">
        <v>360</v>
      </c>
      <c r="K161" s="55">
        <v>4186</v>
      </c>
      <c r="L161" s="55">
        <v>4186</v>
      </c>
      <c r="N161" t="s">
        <v>29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W161" t="s">
        <v>1</v>
      </c>
    </row>
    <row r="162" spans="5:23" x14ac:dyDescent="0.25">
      <c r="E162" t="s">
        <v>2696</v>
      </c>
      <c r="F162" t="s">
        <v>2697</v>
      </c>
      <c r="G162" t="s">
        <v>1</v>
      </c>
      <c r="H162" t="s">
        <v>0</v>
      </c>
      <c r="I162" t="s">
        <v>359</v>
      </c>
      <c r="J162" t="s">
        <v>360</v>
      </c>
      <c r="K162" s="55">
        <v>4185</v>
      </c>
      <c r="L162" s="55">
        <v>4185</v>
      </c>
      <c r="M162" t="s">
        <v>694</v>
      </c>
      <c r="N162" t="s">
        <v>695</v>
      </c>
      <c r="O162" s="3">
        <v>0</v>
      </c>
      <c r="P162" s="3">
        <v>0</v>
      </c>
      <c r="Q162" s="3">
        <v>60</v>
      </c>
      <c r="R162" s="3">
        <v>7.8000000000000007</v>
      </c>
      <c r="S162" s="3">
        <v>0</v>
      </c>
      <c r="T162" s="3">
        <v>0</v>
      </c>
      <c r="U162" s="3">
        <v>67.8</v>
      </c>
      <c r="W162" t="s">
        <v>1</v>
      </c>
    </row>
    <row r="163" spans="5:23" x14ac:dyDescent="0.25">
      <c r="E163" t="s">
        <v>2696</v>
      </c>
      <c r="F163" t="s">
        <v>2697</v>
      </c>
      <c r="G163" t="s">
        <v>1</v>
      </c>
      <c r="H163" t="s">
        <v>0</v>
      </c>
      <c r="I163" t="s">
        <v>359</v>
      </c>
      <c r="J163" t="s">
        <v>360</v>
      </c>
      <c r="K163" s="55">
        <v>4184</v>
      </c>
      <c r="L163" s="55">
        <v>4184</v>
      </c>
      <c r="M163" t="s">
        <v>226</v>
      </c>
      <c r="N163" t="s">
        <v>227</v>
      </c>
      <c r="O163" s="3">
        <v>0</v>
      </c>
      <c r="P163" s="3">
        <v>0</v>
      </c>
      <c r="Q163" s="3">
        <v>45</v>
      </c>
      <c r="R163" s="3">
        <v>5.8500000000000005</v>
      </c>
      <c r="S163" s="3">
        <v>0</v>
      </c>
      <c r="T163" s="3">
        <v>0</v>
      </c>
      <c r="U163" s="3">
        <v>50.85</v>
      </c>
      <c r="W163" t="s">
        <v>1</v>
      </c>
    </row>
    <row r="164" spans="5:23" x14ac:dyDescent="0.25">
      <c r="E164" t="s">
        <v>2696</v>
      </c>
      <c r="F164" t="s">
        <v>2697</v>
      </c>
      <c r="G164" t="s">
        <v>1</v>
      </c>
      <c r="H164" t="s">
        <v>0</v>
      </c>
      <c r="I164" t="s">
        <v>359</v>
      </c>
      <c r="J164" t="s">
        <v>360</v>
      </c>
      <c r="K164" s="55">
        <v>4183</v>
      </c>
      <c r="L164" s="55">
        <v>4183</v>
      </c>
      <c r="M164" t="s">
        <v>115</v>
      </c>
      <c r="N164" t="s">
        <v>116</v>
      </c>
      <c r="O164" s="3">
        <v>0</v>
      </c>
      <c r="P164" s="3">
        <v>0</v>
      </c>
      <c r="Q164" s="3">
        <v>120</v>
      </c>
      <c r="R164" s="3">
        <v>15.600000000000001</v>
      </c>
      <c r="S164" s="3">
        <v>0</v>
      </c>
      <c r="T164" s="3">
        <v>0</v>
      </c>
      <c r="U164" s="3">
        <v>135.6</v>
      </c>
      <c r="W164" t="s">
        <v>1</v>
      </c>
    </row>
    <row r="165" spans="5:23" x14ac:dyDescent="0.25">
      <c r="E165" t="s">
        <v>2696</v>
      </c>
      <c r="F165" t="s">
        <v>2697</v>
      </c>
      <c r="G165" t="s">
        <v>1</v>
      </c>
      <c r="H165" t="s">
        <v>0</v>
      </c>
      <c r="I165" t="s">
        <v>359</v>
      </c>
      <c r="J165" t="s">
        <v>360</v>
      </c>
      <c r="K165" s="55">
        <v>4182</v>
      </c>
      <c r="L165" s="55">
        <v>4182</v>
      </c>
      <c r="M165" t="s">
        <v>1088</v>
      </c>
      <c r="N165" t="s">
        <v>1089</v>
      </c>
      <c r="O165" s="3">
        <v>0</v>
      </c>
      <c r="P165" s="3">
        <v>0</v>
      </c>
      <c r="Q165" s="3">
        <v>30</v>
      </c>
      <c r="R165" s="3">
        <v>3.9000000000000004</v>
      </c>
      <c r="S165" s="3">
        <v>0</v>
      </c>
      <c r="T165" s="3">
        <v>0</v>
      </c>
      <c r="U165" s="3">
        <v>33.9</v>
      </c>
      <c r="W165" t="s">
        <v>1</v>
      </c>
    </row>
    <row r="166" spans="5:23" x14ac:dyDescent="0.25">
      <c r="E166" t="s">
        <v>2696</v>
      </c>
      <c r="F166" t="s">
        <v>2697</v>
      </c>
      <c r="G166" t="s">
        <v>1</v>
      </c>
      <c r="H166" t="s">
        <v>0</v>
      </c>
      <c r="I166" t="s">
        <v>359</v>
      </c>
      <c r="J166" t="s">
        <v>360</v>
      </c>
      <c r="K166" s="55">
        <v>4181</v>
      </c>
      <c r="L166" s="55">
        <v>4181</v>
      </c>
      <c r="M166" t="s">
        <v>1088</v>
      </c>
      <c r="N166" t="s">
        <v>1089</v>
      </c>
      <c r="O166" s="3">
        <v>0</v>
      </c>
      <c r="P166" s="3">
        <v>0</v>
      </c>
      <c r="Q166" s="3">
        <v>406</v>
      </c>
      <c r="R166" s="3">
        <v>52.78</v>
      </c>
      <c r="S166" s="3">
        <v>0</v>
      </c>
      <c r="T166" s="3">
        <v>0</v>
      </c>
      <c r="U166" s="3">
        <v>458.78</v>
      </c>
      <c r="W166" t="s">
        <v>1</v>
      </c>
    </row>
    <row r="167" spans="5:23" x14ac:dyDescent="0.25">
      <c r="E167" t="s">
        <v>2020</v>
      </c>
      <c r="F167" t="s">
        <v>2021</v>
      </c>
      <c r="G167" t="s">
        <v>1</v>
      </c>
      <c r="H167" t="s">
        <v>0</v>
      </c>
      <c r="I167" t="s">
        <v>359</v>
      </c>
      <c r="J167" t="s">
        <v>360</v>
      </c>
      <c r="K167" s="55" t="s">
        <v>2132</v>
      </c>
      <c r="L167" s="55" t="s">
        <v>2132</v>
      </c>
      <c r="M167" t="s">
        <v>249</v>
      </c>
      <c r="N167" t="s">
        <v>250</v>
      </c>
      <c r="O167" s="3">
        <v>0</v>
      </c>
      <c r="P167" s="3">
        <v>0</v>
      </c>
      <c r="Q167" s="3">
        <v>90</v>
      </c>
      <c r="R167" s="3">
        <v>11.700000000000001</v>
      </c>
      <c r="S167" s="3">
        <v>0</v>
      </c>
      <c r="T167" s="3">
        <v>0</v>
      </c>
      <c r="U167" s="3">
        <v>101.7</v>
      </c>
      <c r="W167" t="s">
        <v>1</v>
      </c>
    </row>
    <row r="168" spans="5:23" x14ac:dyDescent="0.25">
      <c r="E168" t="s">
        <v>2020</v>
      </c>
      <c r="F168" t="s">
        <v>2021</v>
      </c>
      <c r="G168" t="s">
        <v>1</v>
      </c>
      <c r="H168" t="s">
        <v>0</v>
      </c>
      <c r="I168" t="s">
        <v>359</v>
      </c>
      <c r="J168" t="s">
        <v>360</v>
      </c>
      <c r="K168" s="55" t="s">
        <v>2133</v>
      </c>
      <c r="L168" s="55" t="s">
        <v>2133</v>
      </c>
      <c r="M168" t="s">
        <v>201</v>
      </c>
      <c r="N168" t="s">
        <v>202</v>
      </c>
      <c r="O168" s="3">
        <v>0</v>
      </c>
      <c r="P168" s="3">
        <v>0</v>
      </c>
      <c r="Q168" s="3">
        <v>4.42</v>
      </c>
      <c r="R168" s="3">
        <v>0.5746</v>
      </c>
      <c r="S168" s="3">
        <v>0</v>
      </c>
      <c r="T168" s="3">
        <v>0</v>
      </c>
      <c r="U168" s="3">
        <v>4.9946000000000002</v>
      </c>
      <c r="W168" t="s">
        <v>1</v>
      </c>
    </row>
    <row r="169" spans="5:23" x14ac:dyDescent="0.25">
      <c r="E169" t="s">
        <v>2020</v>
      </c>
      <c r="F169" t="s">
        <v>2021</v>
      </c>
      <c r="G169" t="s">
        <v>1</v>
      </c>
      <c r="H169" t="s">
        <v>0</v>
      </c>
      <c r="I169" t="s">
        <v>359</v>
      </c>
      <c r="J169" t="s">
        <v>360</v>
      </c>
      <c r="K169" s="55" t="s">
        <v>2134</v>
      </c>
      <c r="L169" s="55" t="s">
        <v>2134</v>
      </c>
      <c r="M169" t="s">
        <v>201</v>
      </c>
      <c r="N169" t="s">
        <v>202</v>
      </c>
      <c r="O169" s="3">
        <v>0</v>
      </c>
      <c r="P169" s="3">
        <v>0</v>
      </c>
      <c r="Q169" s="3">
        <v>24.78</v>
      </c>
      <c r="R169" s="3">
        <v>3.2214</v>
      </c>
      <c r="S169" s="3">
        <v>0</v>
      </c>
      <c r="T169" s="3">
        <v>0</v>
      </c>
      <c r="U169" s="3">
        <v>28.0014</v>
      </c>
      <c r="W169" t="s">
        <v>1</v>
      </c>
    </row>
    <row r="170" spans="5:23" x14ac:dyDescent="0.25">
      <c r="E170" t="s">
        <v>2020</v>
      </c>
      <c r="F170" t="s">
        <v>2021</v>
      </c>
      <c r="G170" t="s">
        <v>1</v>
      </c>
      <c r="H170" t="s">
        <v>0</v>
      </c>
      <c r="I170" t="s">
        <v>359</v>
      </c>
      <c r="J170" t="s">
        <v>360</v>
      </c>
      <c r="K170" s="55" t="s">
        <v>2135</v>
      </c>
      <c r="L170" s="55" t="s">
        <v>2135</v>
      </c>
      <c r="M170" t="s">
        <v>156</v>
      </c>
      <c r="N170" t="s">
        <v>157</v>
      </c>
      <c r="O170" s="3">
        <v>0</v>
      </c>
      <c r="P170" s="3">
        <v>0</v>
      </c>
      <c r="Q170" s="3">
        <v>66.37</v>
      </c>
      <c r="R170" s="3">
        <v>8.6281000000000017</v>
      </c>
      <c r="S170" s="3">
        <v>0</v>
      </c>
      <c r="T170" s="3">
        <v>0</v>
      </c>
      <c r="U170" s="3">
        <v>74.998100000000008</v>
      </c>
      <c r="W170" t="s">
        <v>1</v>
      </c>
    </row>
    <row r="171" spans="5:23" x14ac:dyDescent="0.25">
      <c r="E171" t="s">
        <v>2020</v>
      </c>
      <c r="F171" t="s">
        <v>2021</v>
      </c>
      <c r="G171" t="s">
        <v>1</v>
      </c>
      <c r="H171" t="s">
        <v>0</v>
      </c>
      <c r="I171" t="s">
        <v>359</v>
      </c>
      <c r="J171" t="s">
        <v>360</v>
      </c>
      <c r="K171" s="55" t="s">
        <v>2136</v>
      </c>
      <c r="L171" s="55" t="s">
        <v>2136</v>
      </c>
      <c r="M171" t="s">
        <v>156</v>
      </c>
      <c r="N171" t="s">
        <v>157</v>
      </c>
      <c r="O171" s="3">
        <v>0</v>
      </c>
      <c r="P171" s="3">
        <v>0</v>
      </c>
      <c r="Q171" s="3">
        <v>125</v>
      </c>
      <c r="R171" s="3">
        <v>16.25</v>
      </c>
      <c r="S171" s="3">
        <v>0</v>
      </c>
      <c r="T171" s="3">
        <v>0</v>
      </c>
      <c r="U171" s="3">
        <v>141.25</v>
      </c>
      <c r="W171" t="s">
        <v>1</v>
      </c>
    </row>
    <row r="172" spans="5:23" x14ac:dyDescent="0.25">
      <c r="E172" t="s">
        <v>2020</v>
      </c>
      <c r="F172" t="s">
        <v>2021</v>
      </c>
      <c r="G172" t="s">
        <v>1</v>
      </c>
      <c r="H172" t="s">
        <v>0</v>
      </c>
      <c r="I172" t="s">
        <v>359</v>
      </c>
      <c r="J172" t="s">
        <v>360</v>
      </c>
      <c r="K172" s="55" t="s">
        <v>2137</v>
      </c>
      <c r="L172" s="55" t="s">
        <v>2137</v>
      </c>
      <c r="N172" t="s">
        <v>29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W172" t="s">
        <v>1</v>
      </c>
    </row>
    <row r="173" spans="5:23" x14ac:dyDescent="0.25">
      <c r="E173" t="s">
        <v>2020</v>
      </c>
      <c r="F173" t="s">
        <v>2022</v>
      </c>
      <c r="G173" t="s">
        <v>1</v>
      </c>
      <c r="H173" t="s">
        <v>0</v>
      </c>
      <c r="I173" t="s">
        <v>359</v>
      </c>
      <c r="J173" t="s">
        <v>360</v>
      </c>
      <c r="K173" s="55" t="s">
        <v>2138</v>
      </c>
      <c r="L173" s="55" t="s">
        <v>2138</v>
      </c>
      <c r="M173" t="s">
        <v>170</v>
      </c>
      <c r="N173" t="s">
        <v>171</v>
      </c>
      <c r="O173" s="3">
        <v>0</v>
      </c>
      <c r="P173" s="3">
        <v>0</v>
      </c>
      <c r="Q173" s="3">
        <v>17.7</v>
      </c>
      <c r="R173" s="3">
        <v>2.3010000000000002</v>
      </c>
      <c r="S173" s="3">
        <v>0</v>
      </c>
      <c r="T173" s="3">
        <v>0</v>
      </c>
      <c r="U173" s="3">
        <v>20.000999999999998</v>
      </c>
      <c r="W173" t="s">
        <v>1</v>
      </c>
    </row>
    <row r="174" spans="5:23" x14ac:dyDescent="0.25">
      <c r="E174" t="s">
        <v>2020</v>
      </c>
      <c r="F174" t="s">
        <v>2022</v>
      </c>
      <c r="G174" t="s">
        <v>1</v>
      </c>
      <c r="H174" t="s">
        <v>0</v>
      </c>
      <c r="I174" t="s">
        <v>359</v>
      </c>
      <c r="J174" t="s">
        <v>360</v>
      </c>
      <c r="K174" s="55" t="s">
        <v>2139</v>
      </c>
      <c r="L174" s="55" t="s">
        <v>2139</v>
      </c>
      <c r="M174" t="s">
        <v>249</v>
      </c>
      <c r="N174" t="s">
        <v>250</v>
      </c>
      <c r="O174" s="3">
        <v>0</v>
      </c>
      <c r="P174" s="3">
        <v>0</v>
      </c>
      <c r="Q174" s="3">
        <v>35</v>
      </c>
      <c r="R174" s="3">
        <v>4.55</v>
      </c>
      <c r="S174" s="3">
        <v>0</v>
      </c>
      <c r="T174" s="3">
        <v>0</v>
      </c>
      <c r="U174" s="3">
        <v>39.549999999999997</v>
      </c>
      <c r="W174" t="s">
        <v>1</v>
      </c>
    </row>
    <row r="175" spans="5:23" x14ac:dyDescent="0.25">
      <c r="E175" t="s">
        <v>2020</v>
      </c>
      <c r="F175" t="s">
        <v>2022</v>
      </c>
      <c r="G175" t="s">
        <v>1</v>
      </c>
      <c r="H175" t="s">
        <v>0</v>
      </c>
      <c r="I175" t="s">
        <v>359</v>
      </c>
      <c r="J175" t="s">
        <v>360</v>
      </c>
      <c r="K175" s="55" t="s">
        <v>2140</v>
      </c>
      <c r="L175" s="55" t="s">
        <v>2140</v>
      </c>
      <c r="M175" t="s">
        <v>742</v>
      </c>
      <c r="N175" t="s">
        <v>743</v>
      </c>
      <c r="O175" s="3">
        <v>0</v>
      </c>
      <c r="P175" s="3">
        <v>0</v>
      </c>
      <c r="Q175" s="3">
        <v>345</v>
      </c>
      <c r="R175" s="3">
        <v>44.85</v>
      </c>
      <c r="S175" s="3">
        <v>0</v>
      </c>
      <c r="T175" s="3">
        <v>0</v>
      </c>
      <c r="U175" s="3">
        <v>389.85</v>
      </c>
      <c r="W175" t="s">
        <v>1</v>
      </c>
    </row>
    <row r="176" spans="5:23" x14ac:dyDescent="0.25">
      <c r="E176" t="s">
        <v>2020</v>
      </c>
      <c r="F176" t="s">
        <v>2022</v>
      </c>
      <c r="G176" t="s">
        <v>1</v>
      </c>
      <c r="H176" t="s">
        <v>0</v>
      </c>
      <c r="I176" t="s">
        <v>359</v>
      </c>
      <c r="J176" t="s">
        <v>360</v>
      </c>
      <c r="K176" s="55" t="s">
        <v>2141</v>
      </c>
      <c r="L176" s="55" t="s">
        <v>2141</v>
      </c>
      <c r="M176" t="s">
        <v>156</v>
      </c>
      <c r="N176" t="s">
        <v>157</v>
      </c>
      <c r="O176" s="3">
        <v>0</v>
      </c>
      <c r="P176" s="3">
        <v>0</v>
      </c>
      <c r="Q176" s="3">
        <v>70</v>
      </c>
      <c r="R176" s="3">
        <v>9.1</v>
      </c>
      <c r="S176" s="3">
        <v>0</v>
      </c>
      <c r="T176" s="3">
        <v>0</v>
      </c>
      <c r="U176" s="3">
        <v>79.099999999999994</v>
      </c>
      <c r="W176" t="s">
        <v>1</v>
      </c>
    </row>
    <row r="177" spans="5:23" x14ac:dyDescent="0.25">
      <c r="E177" t="s">
        <v>2020</v>
      </c>
      <c r="F177" t="s">
        <v>2022</v>
      </c>
      <c r="G177" t="s">
        <v>1</v>
      </c>
      <c r="H177" t="s">
        <v>0</v>
      </c>
      <c r="I177" t="s">
        <v>359</v>
      </c>
      <c r="J177" t="s">
        <v>360</v>
      </c>
      <c r="K177" s="55" t="s">
        <v>2142</v>
      </c>
      <c r="L177" s="55" t="s">
        <v>2142</v>
      </c>
      <c r="M177" t="s">
        <v>115</v>
      </c>
      <c r="N177" t="s">
        <v>116</v>
      </c>
      <c r="O177" s="3">
        <v>0</v>
      </c>
      <c r="P177" s="3">
        <v>0</v>
      </c>
      <c r="Q177" s="3">
        <v>30</v>
      </c>
      <c r="R177" s="3">
        <v>3.9000000000000004</v>
      </c>
      <c r="S177" s="3">
        <v>0</v>
      </c>
      <c r="T177" s="3">
        <v>0</v>
      </c>
      <c r="U177" s="3">
        <v>33.9</v>
      </c>
      <c r="W177" t="s">
        <v>1</v>
      </c>
    </row>
    <row r="178" spans="5:23" x14ac:dyDescent="0.25">
      <c r="E178" t="s">
        <v>2020</v>
      </c>
      <c r="F178" t="s">
        <v>2030</v>
      </c>
      <c r="G178" t="s">
        <v>1</v>
      </c>
      <c r="H178" t="s">
        <v>0</v>
      </c>
      <c r="I178" t="s">
        <v>359</v>
      </c>
      <c r="J178" t="s">
        <v>360</v>
      </c>
      <c r="K178" s="55" t="s">
        <v>2143</v>
      </c>
      <c r="L178" s="55" t="s">
        <v>2143</v>
      </c>
      <c r="M178" t="s">
        <v>115</v>
      </c>
      <c r="N178" t="s">
        <v>116</v>
      </c>
      <c r="O178" s="3">
        <v>0</v>
      </c>
      <c r="P178" s="3">
        <v>0</v>
      </c>
      <c r="Q178" s="3">
        <v>45</v>
      </c>
      <c r="R178" s="3">
        <v>5.8500000000000005</v>
      </c>
      <c r="S178" s="3">
        <v>0</v>
      </c>
      <c r="T178" s="3">
        <v>0</v>
      </c>
      <c r="U178" s="3">
        <v>50.85</v>
      </c>
      <c r="W178" t="s">
        <v>1</v>
      </c>
    </row>
    <row r="179" spans="5:23" x14ac:dyDescent="0.25">
      <c r="E179" t="s">
        <v>2020</v>
      </c>
      <c r="F179" t="s">
        <v>2030</v>
      </c>
      <c r="G179" t="s">
        <v>1</v>
      </c>
      <c r="H179" t="s">
        <v>0</v>
      </c>
      <c r="I179" t="s">
        <v>359</v>
      </c>
      <c r="J179" t="s">
        <v>360</v>
      </c>
      <c r="K179" s="55" t="s">
        <v>2144</v>
      </c>
      <c r="L179" s="55" t="s">
        <v>2144</v>
      </c>
      <c r="M179" t="s">
        <v>115</v>
      </c>
      <c r="N179" t="s">
        <v>116</v>
      </c>
      <c r="O179" s="3">
        <v>0</v>
      </c>
      <c r="P179" s="3">
        <v>0</v>
      </c>
      <c r="Q179" s="3">
        <v>15</v>
      </c>
      <c r="R179" s="3">
        <v>1.9500000000000002</v>
      </c>
      <c r="S179" s="3">
        <v>0</v>
      </c>
      <c r="T179" s="3">
        <v>0</v>
      </c>
      <c r="U179" s="3">
        <v>16.95</v>
      </c>
      <c r="W179" t="s">
        <v>1</v>
      </c>
    </row>
    <row r="180" spans="5:23" x14ac:dyDescent="0.25">
      <c r="E180" t="s">
        <v>2020</v>
      </c>
      <c r="F180" t="s">
        <v>2030</v>
      </c>
      <c r="G180" t="s">
        <v>1</v>
      </c>
      <c r="H180" t="s">
        <v>0</v>
      </c>
      <c r="I180" t="s">
        <v>359</v>
      </c>
      <c r="J180" t="s">
        <v>360</v>
      </c>
      <c r="K180" s="55" t="s">
        <v>2145</v>
      </c>
      <c r="L180" s="55" t="s">
        <v>2145</v>
      </c>
      <c r="M180" t="s">
        <v>694</v>
      </c>
      <c r="N180" t="s">
        <v>695</v>
      </c>
      <c r="O180" s="3">
        <v>0</v>
      </c>
      <c r="P180" s="3">
        <v>0</v>
      </c>
      <c r="Q180" s="3">
        <v>8.5500000000000007</v>
      </c>
      <c r="R180" s="3">
        <v>1.1115000000000002</v>
      </c>
      <c r="S180" s="3">
        <v>0</v>
      </c>
      <c r="T180" s="3">
        <v>0</v>
      </c>
      <c r="U180" s="3">
        <v>9.6615000000000002</v>
      </c>
      <c r="W180" t="s">
        <v>1</v>
      </c>
    </row>
    <row r="181" spans="5:23" x14ac:dyDescent="0.25">
      <c r="E181" t="s">
        <v>2020</v>
      </c>
      <c r="F181" t="s">
        <v>2030</v>
      </c>
      <c r="G181" t="s">
        <v>1</v>
      </c>
      <c r="H181" t="s">
        <v>0</v>
      </c>
      <c r="I181" t="s">
        <v>359</v>
      </c>
      <c r="J181" t="s">
        <v>360</v>
      </c>
      <c r="K181" s="55" t="s">
        <v>2146</v>
      </c>
      <c r="L181" s="55" t="s">
        <v>2146</v>
      </c>
      <c r="M181" t="s">
        <v>694</v>
      </c>
      <c r="N181" t="s">
        <v>695</v>
      </c>
      <c r="O181" s="3">
        <v>0</v>
      </c>
      <c r="P181" s="3">
        <v>0</v>
      </c>
      <c r="Q181" s="3">
        <v>7.5</v>
      </c>
      <c r="R181" s="3">
        <v>0.97500000000000009</v>
      </c>
      <c r="S181" s="3">
        <v>0</v>
      </c>
      <c r="T181" s="3">
        <v>0</v>
      </c>
      <c r="U181" s="3">
        <v>8.4749999999999996</v>
      </c>
      <c r="W181" t="s">
        <v>1</v>
      </c>
    </row>
    <row r="182" spans="5:23" x14ac:dyDescent="0.25">
      <c r="E182" t="s">
        <v>2020</v>
      </c>
      <c r="F182" t="s">
        <v>2030</v>
      </c>
      <c r="G182" t="s">
        <v>1</v>
      </c>
      <c r="H182" t="s">
        <v>0</v>
      </c>
      <c r="I182" t="s">
        <v>359</v>
      </c>
      <c r="J182" t="s">
        <v>360</v>
      </c>
      <c r="K182" s="55" t="s">
        <v>2147</v>
      </c>
      <c r="L182" s="55" t="s">
        <v>2147</v>
      </c>
      <c r="N182" t="s">
        <v>196</v>
      </c>
      <c r="O182" s="3">
        <v>0</v>
      </c>
      <c r="P182" s="3">
        <v>0</v>
      </c>
      <c r="Q182" s="3">
        <v>65</v>
      </c>
      <c r="R182" s="3">
        <v>8.4500000000000011</v>
      </c>
      <c r="S182" s="3">
        <v>0</v>
      </c>
      <c r="T182" s="3">
        <v>0</v>
      </c>
      <c r="U182" s="3">
        <v>73.45</v>
      </c>
      <c r="V182" s="3" t="s">
        <v>1364</v>
      </c>
      <c r="W182" t="s">
        <v>1</v>
      </c>
    </row>
    <row r="183" spans="5:23" x14ac:dyDescent="0.25">
      <c r="E183" t="s">
        <v>2020</v>
      </c>
      <c r="F183" t="s">
        <v>2030</v>
      </c>
      <c r="G183" t="s">
        <v>1</v>
      </c>
      <c r="H183" t="s">
        <v>0</v>
      </c>
      <c r="I183" t="s">
        <v>359</v>
      </c>
      <c r="J183" t="s">
        <v>360</v>
      </c>
      <c r="K183" s="55" t="s">
        <v>2148</v>
      </c>
      <c r="L183" s="55" t="s">
        <v>2148</v>
      </c>
      <c r="M183" t="s">
        <v>121</v>
      </c>
      <c r="N183" t="s">
        <v>122</v>
      </c>
      <c r="O183" s="3">
        <v>0</v>
      </c>
      <c r="P183" s="3">
        <v>0</v>
      </c>
      <c r="Q183" s="3">
        <v>71.7</v>
      </c>
      <c r="R183" s="3">
        <v>9.3210000000000015</v>
      </c>
      <c r="S183" s="3">
        <v>0</v>
      </c>
      <c r="T183" s="3">
        <v>0</v>
      </c>
      <c r="U183" s="3">
        <v>81.021000000000001</v>
      </c>
      <c r="W183" t="s">
        <v>1</v>
      </c>
    </row>
    <row r="184" spans="5:23" x14ac:dyDescent="0.25">
      <c r="E184" t="s">
        <v>2020</v>
      </c>
      <c r="F184" t="s">
        <v>2030</v>
      </c>
      <c r="G184" t="s">
        <v>1</v>
      </c>
      <c r="H184" t="s">
        <v>0</v>
      </c>
      <c r="I184" t="s">
        <v>359</v>
      </c>
      <c r="J184" t="s">
        <v>360</v>
      </c>
      <c r="K184" s="55" t="s">
        <v>2149</v>
      </c>
      <c r="L184" s="55" t="s">
        <v>2149</v>
      </c>
      <c r="M184" t="s">
        <v>121</v>
      </c>
      <c r="N184" t="s">
        <v>122</v>
      </c>
      <c r="O184" s="3">
        <v>0</v>
      </c>
      <c r="P184" s="3">
        <v>0</v>
      </c>
      <c r="Q184" s="3">
        <v>97.35</v>
      </c>
      <c r="R184" s="3">
        <v>12.6555</v>
      </c>
      <c r="S184" s="3">
        <v>0</v>
      </c>
      <c r="T184" s="3">
        <v>0</v>
      </c>
      <c r="U184" s="3">
        <v>110.0055</v>
      </c>
      <c r="W184" t="s">
        <v>1</v>
      </c>
    </row>
    <row r="185" spans="5:23" x14ac:dyDescent="0.25">
      <c r="E185" t="s">
        <v>2020</v>
      </c>
      <c r="F185" t="s">
        <v>2030</v>
      </c>
      <c r="G185" t="s">
        <v>1</v>
      </c>
      <c r="H185" t="s">
        <v>0</v>
      </c>
      <c r="I185" t="s">
        <v>359</v>
      </c>
      <c r="J185" t="s">
        <v>360</v>
      </c>
      <c r="K185" s="55" t="s">
        <v>2150</v>
      </c>
      <c r="L185" s="55" t="s">
        <v>2150</v>
      </c>
      <c r="N185" t="s">
        <v>146</v>
      </c>
      <c r="O185" s="3">
        <v>0</v>
      </c>
      <c r="P185" s="3">
        <v>0</v>
      </c>
      <c r="Q185" s="3">
        <v>34.119999999999997</v>
      </c>
      <c r="R185" s="3">
        <v>4.4356</v>
      </c>
      <c r="S185" s="3">
        <v>0</v>
      </c>
      <c r="T185" s="3">
        <v>0</v>
      </c>
      <c r="U185" s="3">
        <v>38.555599999999998</v>
      </c>
      <c r="V185" s="3" t="s">
        <v>566</v>
      </c>
      <c r="W185" t="s">
        <v>1</v>
      </c>
    </row>
    <row r="186" spans="5:23" x14ac:dyDescent="0.25">
      <c r="E186" t="s">
        <v>2020</v>
      </c>
      <c r="F186" t="s">
        <v>2030</v>
      </c>
      <c r="G186" t="s">
        <v>1</v>
      </c>
      <c r="H186" t="s">
        <v>0</v>
      </c>
      <c r="I186" t="s">
        <v>359</v>
      </c>
      <c r="J186" t="s">
        <v>360</v>
      </c>
      <c r="K186" s="55" t="s">
        <v>2151</v>
      </c>
      <c r="L186" s="55" t="s">
        <v>2151</v>
      </c>
      <c r="M186" t="s">
        <v>121</v>
      </c>
      <c r="N186" t="s">
        <v>122</v>
      </c>
      <c r="O186" s="3">
        <v>0</v>
      </c>
      <c r="P186" s="3">
        <v>0</v>
      </c>
      <c r="Q186" s="3">
        <v>198</v>
      </c>
      <c r="R186" s="3">
        <v>25.740000000000002</v>
      </c>
      <c r="S186" s="3">
        <v>0</v>
      </c>
      <c r="T186" s="3">
        <v>0</v>
      </c>
      <c r="U186" s="3">
        <v>223.74</v>
      </c>
      <c r="W186" t="s">
        <v>1</v>
      </c>
    </row>
    <row r="187" spans="5:23" x14ac:dyDescent="0.25">
      <c r="E187" t="s">
        <v>2020</v>
      </c>
      <c r="F187" t="s">
        <v>2030</v>
      </c>
      <c r="G187" t="s">
        <v>1</v>
      </c>
      <c r="H187" t="s">
        <v>0</v>
      </c>
      <c r="I187" t="s">
        <v>359</v>
      </c>
      <c r="J187" t="s">
        <v>360</v>
      </c>
      <c r="K187" s="55" t="s">
        <v>2152</v>
      </c>
      <c r="L187" s="55" t="s">
        <v>2152</v>
      </c>
      <c r="M187" t="s">
        <v>208</v>
      </c>
      <c r="N187" t="s">
        <v>209</v>
      </c>
      <c r="O187" s="3">
        <v>0</v>
      </c>
      <c r="P187" s="3">
        <v>0</v>
      </c>
      <c r="Q187" s="3">
        <v>45</v>
      </c>
      <c r="R187" s="3">
        <v>5.8500000000000005</v>
      </c>
      <c r="S187" s="3">
        <v>0</v>
      </c>
      <c r="T187" s="3">
        <v>0</v>
      </c>
      <c r="U187" s="3">
        <v>50.85</v>
      </c>
      <c r="W187" t="s">
        <v>1</v>
      </c>
    </row>
    <row r="188" spans="5:23" x14ac:dyDescent="0.25">
      <c r="E188" t="s">
        <v>2020</v>
      </c>
      <c r="F188" t="s">
        <v>2030</v>
      </c>
      <c r="G188" t="s">
        <v>1</v>
      </c>
      <c r="H188" t="s">
        <v>0</v>
      </c>
      <c r="I188" t="s">
        <v>359</v>
      </c>
      <c r="J188" t="s">
        <v>360</v>
      </c>
      <c r="K188" s="55" t="s">
        <v>2153</v>
      </c>
      <c r="L188" s="55" t="s">
        <v>2153</v>
      </c>
      <c r="M188" t="s">
        <v>208</v>
      </c>
      <c r="N188" t="s">
        <v>209</v>
      </c>
      <c r="O188" s="3">
        <v>0</v>
      </c>
      <c r="P188" s="3">
        <v>0</v>
      </c>
      <c r="Q188" s="3">
        <v>35</v>
      </c>
      <c r="R188" s="3">
        <v>4.55</v>
      </c>
      <c r="S188" s="3">
        <v>0</v>
      </c>
      <c r="T188" s="3">
        <v>0</v>
      </c>
      <c r="U188" s="3">
        <v>39.549999999999997</v>
      </c>
      <c r="W188" t="s">
        <v>1</v>
      </c>
    </row>
    <row r="189" spans="5:23" x14ac:dyDescent="0.25">
      <c r="E189" t="s">
        <v>2020</v>
      </c>
      <c r="F189" t="s">
        <v>2030</v>
      </c>
      <c r="G189" t="s">
        <v>1</v>
      </c>
      <c r="H189" t="s">
        <v>0</v>
      </c>
      <c r="I189" t="s">
        <v>359</v>
      </c>
      <c r="J189" t="s">
        <v>360</v>
      </c>
      <c r="K189" s="55" t="s">
        <v>2154</v>
      </c>
      <c r="L189" s="55" t="s">
        <v>2154</v>
      </c>
      <c r="M189" t="s">
        <v>208</v>
      </c>
      <c r="N189" t="s">
        <v>209</v>
      </c>
      <c r="O189" s="3">
        <v>0</v>
      </c>
      <c r="P189" s="3">
        <v>0</v>
      </c>
      <c r="Q189" s="3">
        <v>580</v>
      </c>
      <c r="R189" s="3">
        <v>75.400000000000006</v>
      </c>
      <c r="S189" s="3">
        <v>0</v>
      </c>
      <c r="T189" s="3">
        <v>0</v>
      </c>
      <c r="U189" s="3">
        <v>655.4</v>
      </c>
      <c r="W189" t="s">
        <v>1</v>
      </c>
    </row>
    <row r="190" spans="5:23" x14ac:dyDescent="0.25">
      <c r="E190" t="s">
        <v>2020</v>
      </c>
      <c r="F190" t="s">
        <v>2030</v>
      </c>
      <c r="G190" t="s">
        <v>1</v>
      </c>
      <c r="H190" t="s">
        <v>0</v>
      </c>
      <c r="I190" t="s">
        <v>359</v>
      </c>
      <c r="J190" t="s">
        <v>360</v>
      </c>
      <c r="K190" s="55" t="s">
        <v>2155</v>
      </c>
      <c r="L190" s="55" t="s">
        <v>2155</v>
      </c>
      <c r="M190" t="s">
        <v>115</v>
      </c>
      <c r="N190" t="s">
        <v>116</v>
      </c>
      <c r="O190" s="3">
        <v>0</v>
      </c>
      <c r="P190" s="3">
        <v>0</v>
      </c>
      <c r="Q190" s="3">
        <v>60</v>
      </c>
      <c r="R190" s="3">
        <v>7.8000000000000007</v>
      </c>
      <c r="S190" s="3">
        <v>0</v>
      </c>
      <c r="T190" s="3">
        <v>0</v>
      </c>
      <c r="U190" s="3">
        <v>67.8</v>
      </c>
      <c r="W190" t="s">
        <v>1</v>
      </c>
    </row>
    <row r="191" spans="5:23" x14ac:dyDescent="0.25">
      <c r="E191" t="s">
        <v>2020</v>
      </c>
      <c r="F191" t="s">
        <v>2030</v>
      </c>
      <c r="G191" t="s">
        <v>1</v>
      </c>
      <c r="H191" t="s">
        <v>0</v>
      </c>
      <c r="I191" t="s">
        <v>359</v>
      </c>
      <c r="J191" t="s">
        <v>360</v>
      </c>
      <c r="K191" s="55" t="s">
        <v>2156</v>
      </c>
      <c r="L191" s="55" t="s">
        <v>2156</v>
      </c>
      <c r="N191" t="s">
        <v>2157</v>
      </c>
      <c r="O191" s="3">
        <v>0</v>
      </c>
      <c r="P191" s="3">
        <v>0</v>
      </c>
      <c r="Q191" s="3">
        <v>9.2899999999999991</v>
      </c>
      <c r="R191" s="3">
        <v>1.2077</v>
      </c>
      <c r="S191" s="3">
        <v>0</v>
      </c>
      <c r="T191" s="3">
        <v>0</v>
      </c>
      <c r="U191" s="3">
        <v>10.497699999999998</v>
      </c>
      <c r="V191" s="3" t="s">
        <v>2158</v>
      </c>
      <c r="W191" t="s">
        <v>1</v>
      </c>
    </row>
    <row r="192" spans="5:23" x14ac:dyDescent="0.25">
      <c r="E192" t="s">
        <v>2020</v>
      </c>
      <c r="F192" t="s">
        <v>2030</v>
      </c>
      <c r="G192" t="s">
        <v>1</v>
      </c>
      <c r="H192" t="s">
        <v>0</v>
      </c>
      <c r="I192" t="s">
        <v>359</v>
      </c>
      <c r="J192" t="s">
        <v>360</v>
      </c>
      <c r="K192" s="55" t="s">
        <v>2159</v>
      </c>
      <c r="L192" s="55" t="s">
        <v>2159</v>
      </c>
      <c r="M192" t="s">
        <v>2160</v>
      </c>
      <c r="N192" t="s">
        <v>2161</v>
      </c>
      <c r="O192" s="3">
        <v>0</v>
      </c>
      <c r="P192" s="3">
        <v>0</v>
      </c>
      <c r="Q192" s="3">
        <v>35</v>
      </c>
      <c r="R192" s="3">
        <v>4.55</v>
      </c>
      <c r="S192" s="3">
        <v>0</v>
      </c>
      <c r="T192" s="3">
        <v>0</v>
      </c>
      <c r="U192" s="3">
        <v>39.549999999999997</v>
      </c>
      <c r="W192" t="s">
        <v>1</v>
      </c>
    </row>
    <row r="193" spans="5:23" x14ac:dyDescent="0.25">
      <c r="E193" t="s">
        <v>2020</v>
      </c>
      <c r="F193" t="s">
        <v>2030</v>
      </c>
      <c r="G193" t="s">
        <v>1</v>
      </c>
      <c r="H193" t="s">
        <v>0</v>
      </c>
      <c r="I193" t="s">
        <v>359</v>
      </c>
      <c r="J193" t="s">
        <v>360</v>
      </c>
      <c r="K193" s="55" t="s">
        <v>2162</v>
      </c>
      <c r="L193" s="55" t="s">
        <v>2162</v>
      </c>
      <c r="M193" t="s">
        <v>147</v>
      </c>
      <c r="N193" t="s">
        <v>148</v>
      </c>
      <c r="O193" s="3">
        <v>0</v>
      </c>
      <c r="P193" s="3">
        <v>0</v>
      </c>
      <c r="Q193" s="3">
        <v>30</v>
      </c>
      <c r="R193" s="3">
        <v>3.9000000000000004</v>
      </c>
      <c r="S193" s="3">
        <v>0</v>
      </c>
      <c r="T193" s="3">
        <v>0</v>
      </c>
      <c r="U193" s="3">
        <v>33.9</v>
      </c>
      <c r="W193" t="s">
        <v>1</v>
      </c>
    </row>
    <row r="194" spans="5:23" x14ac:dyDescent="0.25">
      <c r="E194" t="s">
        <v>2020</v>
      </c>
      <c r="F194" t="s">
        <v>2031</v>
      </c>
      <c r="G194" t="s">
        <v>1</v>
      </c>
      <c r="H194" t="s">
        <v>0</v>
      </c>
      <c r="I194" t="s">
        <v>359</v>
      </c>
      <c r="J194" t="s">
        <v>360</v>
      </c>
      <c r="K194" s="55" t="s">
        <v>2163</v>
      </c>
      <c r="L194" s="55" t="s">
        <v>2163</v>
      </c>
      <c r="M194" t="s">
        <v>115</v>
      </c>
      <c r="N194" t="s">
        <v>116</v>
      </c>
      <c r="O194" s="3">
        <v>0</v>
      </c>
      <c r="P194" s="3">
        <v>0</v>
      </c>
      <c r="Q194" s="3">
        <v>39.82</v>
      </c>
      <c r="R194" s="3">
        <v>5.1766000000000005</v>
      </c>
      <c r="S194" s="3">
        <v>0</v>
      </c>
      <c r="T194" s="3">
        <v>0</v>
      </c>
      <c r="U194" s="3">
        <v>44.996600000000001</v>
      </c>
      <c r="W194" t="s">
        <v>1</v>
      </c>
    </row>
    <row r="195" spans="5:23" x14ac:dyDescent="0.25">
      <c r="E195" t="s">
        <v>2020</v>
      </c>
      <c r="F195" t="s">
        <v>2031</v>
      </c>
      <c r="G195" t="s">
        <v>1</v>
      </c>
      <c r="H195" t="s">
        <v>0</v>
      </c>
      <c r="I195" t="s">
        <v>359</v>
      </c>
      <c r="J195" t="s">
        <v>360</v>
      </c>
      <c r="K195" s="55" t="s">
        <v>2164</v>
      </c>
      <c r="L195" s="55" t="s">
        <v>2164</v>
      </c>
      <c r="M195" t="s">
        <v>115</v>
      </c>
      <c r="N195" t="s">
        <v>116</v>
      </c>
      <c r="O195" s="3">
        <v>0</v>
      </c>
      <c r="P195" s="3">
        <v>0</v>
      </c>
      <c r="Q195" s="3">
        <v>24.78</v>
      </c>
      <c r="R195" s="3">
        <v>3.2214</v>
      </c>
      <c r="S195" s="3">
        <v>0</v>
      </c>
      <c r="T195" s="3">
        <v>0</v>
      </c>
      <c r="U195" s="3">
        <v>28.0014</v>
      </c>
      <c r="W195" t="s">
        <v>1</v>
      </c>
    </row>
    <row r="196" spans="5:23" x14ac:dyDescent="0.25">
      <c r="E196" t="s">
        <v>2020</v>
      </c>
      <c r="F196" t="s">
        <v>2031</v>
      </c>
      <c r="G196" t="s">
        <v>1</v>
      </c>
      <c r="H196" t="s">
        <v>0</v>
      </c>
      <c r="I196" t="s">
        <v>359</v>
      </c>
      <c r="J196" t="s">
        <v>360</v>
      </c>
      <c r="K196" s="55" t="s">
        <v>2165</v>
      </c>
      <c r="L196" s="55" t="s">
        <v>2165</v>
      </c>
      <c r="M196" t="s">
        <v>115</v>
      </c>
      <c r="N196" t="s">
        <v>116</v>
      </c>
      <c r="O196" s="3">
        <v>0</v>
      </c>
      <c r="P196" s="3">
        <v>0</v>
      </c>
      <c r="Q196" s="3">
        <v>60</v>
      </c>
      <c r="R196" s="3">
        <v>7.8000000000000007</v>
      </c>
      <c r="S196" s="3">
        <v>0</v>
      </c>
      <c r="T196" s="3">
        <v>0</v>
      </c>
      <c r="U196" s="3">
        <v>67.8</v>
      </c>
      <c r="W196" t="s">
        <v>1</v>
      </c>
    </row>
    <row r="197" spans="5:23" x14ac:dyDescent="0.25">
      <c r="E197" t="s">
        <v>2020</v>
      </c>
      <c r="F197" t="s">
        <v>2031</v>
      </c>
      <c r="G197" t="s">
        <v>1</v>
      </c>
      <c r="H197" t="s">
        <v>0</v>
      </c>
      <c r="I197" t="s">
        <v>359</v>
      </c>
      <c r="J197" t="s">
        <v>360</v>
      </c>
      <c r="K197" s="55" t="s">
        <v>2166</v>
      </c>
      <c r="L197" s="55" t="s">
        <v>2166</v>
      </c>
      <c r="M197" t="s">
        <v>115</v>
      </c>
      <c r="N197" t="s">
        <v>116</v>
      </c>
      <c r="O197" s="3">
        <v>0</v>
      </c>
      <c r="P197" s="3">
        <v>0</v>
      </c>
      <c r="Q197" s="3">
        <v>40</v>
      </c>
      <c r="R197" s="3">
        <v>5.2</v>
      </c>
      <c r="S197" s="3">
        <v>0</v>
      </c>
      <c r="T197" s="3">
        <v>0</v>
      </c>
      <c r="U197" s="3">
        <v>45.2</v>
      </c>
      <c r="W197" t="s">
        <v>1</v>
      </c>
    </row>
    <row r="198" spans="5:23" x14ac:dyDescent="0.25">
      <c r="E198" t="s">
        <v>2020</v>
      </c>
      <c r="F198" t="s">
        <v>2031</v>
      </c>
      <c r="G198" t="s">
        <v>1</v>
      </c>
      <c r="H198" t="s">
        <v>0</v>
      </c>
      <c r="I198" t="s">
        <v>359</v>
      </c>
      <c r="J198" t="s">
        <v>360</v>
      </c>
      <c r="K198" s="55" t="s">
        <v>2167</v>
      </c>
      <c r="L198" s="55" t="s">
        <v>2167</v>
      </c>
      <c r="N198" t="s">
        <v>29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W198" t="s">
        <v>1</v>
      </c>
    </row>
    <row r="199" spans="5:23" x14ac:dyDescent="0.25">
      <c r="E199" t="s">
        <v>2020</v>
      </c>
      <c r="F199" t="s">
        <v>2031</v>
      </c>
      <c r="G199" t="s">
        <v>1</v>
      </c>
      <c r="H199" t="s">
        <v>0</v>
      </c>
      <c r="I199" t="s">
        <v>359</v>
      </c>
      <c r="J199" t="s">
        <v>360</v>
      </c>
      <c r="K199" s="55" t="s">
        <v>2168</v>
      </c>
      <c r="L199" s="55" t="s">
        <v>2168</v>
      </c>
      <c r="M199" t="s">
        <v>115</v>
      </c>
      <c r="N199" t="s">
        <v>116</v>
      </c>
      <c r="O199" s="3">
        <v>0</v>
      </c>
      <c r="P199" s="3">
        <v>0</v>
      </c>
      <c r="Q199" s="3">
        <v>112</v>
      </c>
      <c r="R199" s="3">
        <v>14.56</v>
      </c>
      <c r="S199" s="3">
        <v>0</v>
      </c>
      <c r="T199" s="3">
        <v>0</v>
      </c>
      <c r="U199" s="3">
        <v>126.56</v>
      </c>
      <c r="W199" t="s">
        <v>1</v>
      </c>
    </row>
    <row r="200" spans="5:23" x14ac:dyDescent="0.25">
      <c r="E200" t="s">
        <v>2020</v>
      </c>
      <c r="F200" t="s">
        <v>2031</v>
      </c>
      <c r="G200" t="s">
        <v>1</v>
      </c>
      <c r="H200" t="s">
        <v>0</v>
      </c>
      <c r="I200" t="s">
        <v>359</v>
      </c>
      <c r="J200" t="s">
        <v>360</v>
      </c>
      <c r="K200" s="55" t="s">
        <v>2169</v>
      </c>
      <c r="L200" s="55" t="s">
        <v>2169</v>
      </c>
      <c r="M200" t="s">
        <v>115</v>
      </c>
      <c r="N200" t="s">
        <v>116</v>
      </c>
      <c r="O200" s="3">
        <v>0</v>
      </c>
      <c r="P200" s="3">
        <v>0</v>
      </c>
      <c r="Q200" s="3">
        <v>275</v>
      </c>
      <c r="R200" s="3">
        <v>35.75</v>
      </c>
      <c r="S200" s="3">
        <v>0</v>
      </c>
      <c r="T200" s="3">
        <v>0</v>
      </c>
      <c r="U200" s="3">
        <v>310.75</v>
      </c>
      <c r="W200" t="s">
        <v>1</v>
      </c>
    </row>
    <row r="201" spans="5:23" x14ac:dyDescent="0.25">
      <c r="E201" t="s">
        <v>2020</v>
      </c>
      <c r="F201" t="s">
        <v>2031</v>
      </c>
      <c r="G201" t="s">
        <v>1</v>
      </c>
      <c r="H201" t="s">
        <v>0</v>
      </c>
      <c r="I201" t="s">
        <v>359</v>
      </c>
      <c r="J201" t="s">
        <v>360</v>
      </c>
      <c r="K201" s="55" t="s">
        <v>2170</v>
      </c>
      <c r="L201" s="55" t="s">
        <v>2170</v>
      </c>
      <c r="N201" t="s">
        <v>29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W201" t="s">
        <v>1</v>
      </c>
    </row>
    <row r="202" spans="5:23" x14ac:dyDescent="0.25">
      <c r="E202" t="s">
        <v>2020</v>
      </c>
      <c r="F202" t="s">
        <v>2031</v>
      </c>
      <c r="G202" t="s">
        <v>1</v>
      </c>
      <c r="H202" t="s">
        <v>0</v>
      </c>
      <c r="I202" t="s">
        <v>359</v>
      </c>
      <c r="J202" t="s">
        <v>360</v>
      </c>
      <c r="K202" s="55" t="s">
        <v>2171</v>
      </c>
      <c r="L202" s="55" t="s">
        <v>2171</v>
      </c>
      <c r="M202" t="s">
        <v>115</v>
      </c>
      <c r="N202" t="s">
        <v>116</v>
      </c>
      <c r="O202" s="3">
        <v>0</v>
      </c>
      <c r="P202" s="3">
        <v>0</v>
      </c>
      <c r="Q202" s="3">
        <v>48</v>
      </c>
      <c r="R202" s="3">
        <v>6.24</v>
      </c>
      <c r="S202" s="3">
        <v>0</v>
      </c>
      <c r="T202" s="3">
        <v>0</v>
      </c>
      <c r="U202" s="3">
        <v>54.24</v>
      </c>
      <c r="W202" t="s">
        <v>1</v>
      </c>
    </row>
    <row r="203" spans="5:23" x14ac:dyDescent="0.25">
      <c r="E203" t="s">
        <v>2020</v>
      </c>
      <c r="F203" t="s">
        <v>2031</v>
      </c>
      <c r="G203" t="s">
        <v>1</v>
      </c>
      <c r="H203" t="s">
        <v>0</v>
      </c>
      <c r="I203" t="s">
        <v>359</v>
      </c>
      <c r="J203" t="s">
        <v>360</v>
      </c>
      <c r="K203" s="55" t="s">
        <v>2172</v>
      </c>
      <c r="L203" s="55" t="s">
        <v>2172</v>
      </c>
      <c r="M203" t="s">
        <v>115</v>
      </c>
      <c r="N203" t="s">
        <v>116</v>
      </c>
      <c r="O203" s="3">
        <v>0</v>
      </c>
      <c r="P203" s="3">
        <v>0</v>
      </c>
      <c r="Q203" s="3">
        <v>125</v>
      </c>
      <c r="R203" s="3">
        <v>16.25</v>
      </c>
      <c r="S203" s="3">
        <v>0</v>
      </c>
      <c r="T203" s="3">
        <v>0</v>
      </c>
      <c r="U203" s="3">
        <v>141.25</v>
      </c>
      <c r="W203" t="s">
        <v>1</v>
      </c>
    </row>
    <row r="204" spans="5:23" x14ac:dyDescent="0.25">
      <c r="E204" t="s">
        <v>2020</v>
      </c>
      <c r="F204" t="s">
        <v>2031</v>
      </c>
      <c r="G204" t="s">
        <v>1</v>
      </c>
      <c r="H204" t="s">
        <v>0</v>
      </c>
      <c r="I204" t="s">
        <v>359</v>
      </c>
      <c r="J204" t="s">
        <v>360</v>
      </c>
      <c r="K204" s="55" t="s">
        <v>2173</v>
      </c>
      <c r="L204" s="55" t="s">
        <v>2173</v>
      </c>
      <c r="M204" t="s">
        <v>115</v>
      </c>
      <c r="N204" t="s">
        <v>116</v>
      </c>
      <c r="O204" s="3">
        <v>0</v>
      </c>
      <c r="P204" s="3">
        <v>0</v>
      </c>
      <c r="Q204" s="3">
        <v>245</v>
      </c>
      <c r="R204" s="3">
        <v>31.85</v>
      </c>
      <c r="S204" s="3">
        <v>0</v>
      </c>
      <c r="T204" s="3">
        <v>0</v>
      </c>
      <c r="U204" s="3">
        <v>276.85000000000002</v>
      </c>
      <c r="W204" t="s">
        <v>1</v>
      </c>
    </row>
    <row r="205" spans="5:23" x14ac:dyDescent="0.25">
      <c r="E205" t="s">
        <v>2020</v>
      </c>
      <c r="F205" t="s">
        <v>2031</v>
      </c>
      <c r="G205" t="s">
        <v>1</v>
      </c>
      <c r="H205" t="s">
        <v>0</v>
      </c>
      <c r="I205" t="s">
        <v>359</v>
      </c>
      <c r="J205" t="s">
        <v>360</v>
      </c>
      <c r="K205" s="55" t="s">
        <v>2174</v>
      </c>
      <c r="L205" s="55" t="s">
        <v>2174</v>
      </c>
      <c r="M205" t="s">
        <v>115</v>
      </c>
      <c r="N205" t="s">
        <v>116</v>
      </c>
      <c r="O205" s="3">
        <v>0</v>
      </c>
      <c r="P205" s="3">
        <v>0</v>
      </c>
      <c r="Q205" s="3">
        <v>18</v>
      </c>
      <c r="R205" s="3">
        <v>2.34</v>
      </c>
      <c r="S205" s="3">
        <v>0</v>
      </c>
      <c r="T205" s="3">
        <v>0</v>
      </c>
      <c r="U205" s="3">
        <v>20.34</v>
      </c>
      <c r="W205" t="s">
        <v>1</v>
      </c>
    </row>
    <row r="206" spans="5:23" x14ac:dyDescent="0.25">
      <c r="E206" t="s">
        <v>2020</v>
      </c>
      <c r="F206" t="s">
        <v>2034</v>
      </c>
      <c r="G206" t="s">
        <v>1</v>
      </c>
      <c r="H206" t="s">
        <v>0</v>
      </c>
      <c r="I206" t="s">
        <v>359</v>
      </c>
      <c r="J206" t="s">
        <v>360</v>
      </c>
      <c r="K206" s="55" t="s">
        <v>2175</v>
      </c>
      <c r="L206" s="55" t="s">
        <v>2175</v>
      </c>
      <c r="M206" t="s">
        <v>123</v>
      </c>
      <c r="N206" t="s">
        <v>124</v>
      </c>
      <c r="O206" s="3">
        <v>0</v>
      </c>
      <c r="P206" s="3">
        <v>0</v>
      </c>
      <c r="Q206" s="3">
        <v>80</v>
      </c>
      <c r="R206" s="3">
        <v>10.4</v>
      </c>
      <c r="S206" s="3">
        <v>0</v>
      </c>
      <c r="T206" s="3">
        <v>0</v>
      </c>
      <c r="U206" s="3">
        <v>90.4</v>
      </c>
      <c r="W206" t="s">
        <v>1</v>
      </c>
    </row>
    <row r="207" spans="5:23" x14ac:dyDescent="0.25">
      <c r="E207" t="s">
        <v>2020</v>
      </c>
      <c r="F207" t="s">
        <v>2034</v>
      </c>
      <c r="G207" t="s">
        <v>1</v>
      </c>
      <c r="H207" t="s">
        <v>0</v>
      </c>
      <c r="I207" t="s">
        <v>359</v>
      </c>
      <c r="J207" t="s">
        <v>360</v>
      </c>
      <c r="K207" s="55" t="s">
        <v>2176</v>
      </c>
      <c r="L207" s="55" t="s">
        <v>2176</v>
      </c>
      <c r="M207" t="s">
        <v>106</v>
      </c>
      <c r="N207" t="s">
        <v>107</v>
      </c>
      <c r="O207" s="3">
        <v>0</v>
      </c>
      <c r="P207" s="3">
        <v>0</v>
      </c>
      <c r="Q207" s="3">
        <v>14</v>
      </c>
      <c r="R207" s="3">
        <v>1.82</v>
      </c>
      <c r="S207" s="3">
        <v>0</v>
      </c>
      <c r="T207" s="3">
        <v>0</v>
      </c>
      <c r="U207" s="3">
        <v>15.82</v>
      </c>
      <c r="W207" t="s">
        <v>1</v>
      </c>
    </row>
    <row r="208" spans="5:23" x14ac:dyDescent="0.25">
      <c r="E208" t="s">
        <v>2020</v>
      </c>
      <c r="F208" t="s">
        <v>2034</v>
      </c>
      <c r="G208" t="s">
        <v>1</v>
      </c>
      <c r="H208" t="s">
        <v>0</v>
      </c>
      <c r="I208" t="s">
        <v>359</v>
      </c>
      <c r="J208" t="s">
        <v>360</v>
      </c>
      <c r="K208" s="55" t="s">
        <v>2177</v>
      </c>
      <c r="L208" s="55" t="s">
        <v>2177</v>
      </c>
      <c r="M208" t="s">
        <v>106</v>
      </c>
      <c r="N208" t="s">
        <v>107</v>
      </c>
      <c r="O208" s="3">
        <v>0</v>
      </c>
      <c r="P208" s="3">
        <v>0</v>
      </c>
      <c r="Q208" s="3">
        <v>100</v>
      </c>
      <c r="R208" s="3">
        <v>13</v>
      </c>
      <c r="S208" s="3">
        <v>0</v>
      </c>
      <c r="T208" s="3">
        <v>0</v>
      </c>
      <c r="U208" s="3">
        <v>113</v>
      </c>
      <c r="W208" t="s">
        <v>1</v>
      </c>
    </row>
    <row r="209" spans="5:23" x14ac:dyDescent="0.25">
      <c r="E209" t="s">
        <v>2020</v>
      </c>
      <c r="F209" t="s">
        <v>2034</v>
      </c>
      <c r="G209" t="s">
        <v>1</v>
      </c>
      <c r="H209" t="s">
        <v>0</v>
      </c>
      <c r="I209" t="s">
        <v>359</v>
      </c>
      <c r="J209" t="s">
        <v>360</v>
      </c>
      <c r="K209" s="55" t="s">
        <v>2178</v>
      </c>
      <c r="L209" s="55" t="s">
        <v>2178</v>
      </c>
      <c r="M209" t="s">
        <v>106</v>
      </c>
      <c r="N209" t="s">
        <v>107</v>
      </c>
      <c r="O209" s="3">
        <v>0</v>
      </c>
      <c r="P209" s="3">
        <v>0</v>
      </c>
      <c r="Q209" s="3">
        <v>147</v>
      </c>
      <c r="R209" s="3">
        <v>19.11</v>
      </c>
      <c r="S209" s="3">
        <v>0</v>
      </c>
      <c r="T209" s="3">
        <v>0</v>
      </c>
      <c r="U209" s="3">
        <v>166.11</v>
      </c>
      <c r="W209" t="s">
        <v>1</v>
      </c>
    </row>
    <row r="210" spans="5:23" x14ac:dyDescent="0.25">
      <c r="E210" t="s">
        <v>2020</v>
      </c>
      <c r="F210" t="s">
        <v>2034</v>
      </c>
      <c r="G210" t="s">
        <v>1</v>
      </c>
      <c r="H210" t="s">
        <v>0</v>
      </c>
      <c r="I210" t="s">
        <v>359</v>
      </c>
      <c r="J210" t="s">
        <v>360</v>
      </c>
      <c r="K210" s="55" t="s">
        <v>2179</v>
      </c>
      <c r="L210" s="55" t="s">
        <v>2179</v>
      </c>
      <c r="M210" t="s">
        <v>106</v>
      </c>
      <c r="N210" t="s">
        <v>107</v>
      </c>
      <c r="O210" s="3">
        <v>0</v>
      </c>
      <c r="P210" s="3">
        <v>0</v>
      </c>
      <c r="Q210" s="3">
        <v>115</v>
      </c>
      <c r="R210" s="3">
        <v>14.950000000000001</v>
      </c>
      <c r="S210" s="3">
        <v>0</v>
      </c>
      <c r="T210" s="3">
        <v>0</v>
      </c>
      <c r="U210" s="3">
        <v>129.94999999999999</v>
      </c>
      <c r="W210" t="s">
        <v>1</v>
      </c>
    </row>
    <row r="211" spans="5:23" x14ac:dyDescent="0.25">
      <c r="E211" t="s">
        <v>2020</v>
      </c>
      <c r="F211" t="s">
        <v>2034</v>
      </c>
      <c r="G211" t="s">
        <v>1</v>
      </c>
      <c r="H211" t="s">
        <v>0</v>
      </c>
      <c r="I211" t="s">
        <v>359</v>
      </c>
      <c r="J211" t="s">
        <v>360</v>
      </c>
      <c r="K211" s="55" t="s">
        <v>2180</v>
      </c>
      <c r="L211" s="55" t="s">
        <v>2180</v>
      </c>
      <c r="N211" t="s">
        <v>29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W211" t="s">
        <v>1</v>
      </c>
    </row>
    <row r="212" spans="5:23" x14ac:dyDescent="0.25">
      <c r="E212" t="s">
        <v>2020</v>
      </c>
      <c r="F212" t="s">
        <v>2034</v>
      </c>
      <c r="G212" t="s">
        <v>1</v>
      </c>
      <c r="H212" t="s">
        <v>0</v>
      </c>
      <c r="I212" t="s">
        <v>359</v>
      </c>
      <c r="J212" t="s">
        <v>360</v>
      </c>
      <c r="K212" s="55" t="s">
        <v>2181</v>
      </c>
      <c r="L212" s="55" t="s">
        <v>2181</v>
      </c>
      <c r="M212" t="s">
        <v>106</v>
      </c>
      <c r="N212" t="s">
        <v>107</v>
      </c>
      <c r="O212" s="3">
        <v>0</v>
      </c>
      <c r="P212" s="3">
        <v>0</v>
      </c>
      <c r="Q212" s="3">
        <v>125</v>
      </c>
      <c r="R212" s="3">
        <v>16.25</v>
      </c>
      <c r="S212" s="3">
        <v>0</v>
      </c>
      <c r="T212" s="3">
        <v>0</v>
      </c>
      <c r="U212" s="3">
        <v>141.25</v>
      </c>
      <c r="W212" t="s">
        <v>1</v>
      </c>
    </row>
    <row r="213" spans="5:23" x14ac:dyDescent="0.25">
      <c r="E213" t="s">
        <v>2020</v>
      </c>
      <c r="F213" t="s">
        <v>2034</v>
      </c>
      <c r="G213" t="s">
        <v>1</v>
      </c>
      <c r="H213" t="s">
        <v>0</v>
      </c>
      <c r="I213" t="s">
        <v>359</v>
      </c>
      <c r="J213" t="s">
        <v>360</v>
      </c>
      <c r="K213" s="55" t="s">
        <v>2182</v>
      </c>
      <c r="L213" s="55" t="s">
        <v>2182</v>
      </c>
      <c r="M213" t="s">
        <v>106</v>
      </c>
      <c r="N213" t="s">
        <v>107</v>
      </c>
      <c r="O213" s="3">
        <v>0</v>
      </c>
      <c r="P213" s="3">
        <v>0</v>
      </c>
      <c r="R213" s="3">
        <v>0</v>
      </c>
      <c r="S213" s="3">
        <v>0</v>
      </c>
      <c r="T213" s="3">
        <v>0</v>
      </c>
      <c r="U213" s="3">
        <v>0</v>
      </c>
      <c r="W213" t="s">
        <v>1</v>
      </c>
    </row>
    <row r="214" spans="5:23" x14ac:dyDescent="0.25">
      <c r="E214" t="s">
        <v>2020</v>
      </c>
      <c r="F214" t="s">
        <v>2034</v>
      </c>
      <c r="G214" t="s">
        <v>1</v>
      </c>
      <c r="H214" t="s">
        <v>0</v>
      </c>
      <c r="I214" t="s">
        <v>359</v>
      </c>
      <c r="J214" t="s">
        <v>360</v>
      </c>
      <c r="K214" s="55" t="s">
        <v>2183</v>
      </c>
      <c r="L214" s="55" t="s">
        <v>2183</v>
      </c>
      <c r="N214" t="s">
        <v>2184</v>
      </c>
      <c r="O214" s="3">
        <v>0</v>
      </c>
      <c r="P214" s="3">
        <v>0</v>
      </c>
      <c r="Q214" s="3">
        <v>45</v>
      </c>
      <c r="R214" s="3">
        <v>5.8500000000000005</v>
      </c>
      <c r="S214" s="3">
        <v>0</v>
      </c>
      <c r="T214" s="3">
        <v>0</v>
      </c>
      <c r="U214" s="3">
        <v>50.85</v>
      </c>
      <c r="V214" s="3" t="s">
        <v>2185</v>
      </c>
      <c r="W214" t="s">
        <v>1</v>
      </c>
    </row>
    <row r="215" spans="5:23" x14ac:dyDescent="0.25">
      <c r="E215" t="s">
        <v>2020</v>
      </c>
      <c r="F215" t="s">
        <v>2034</v>
      </c>
      <c r="G215" t="s">
        <v>1</v>
      </c>
      <c r="H215" t="s">
        <v>0</v>
      </c>
      <c r="I215" t="s">
        <v>359</v>
      </c>
      <c r="J215" t="s">
        <v>360</v>
      </c>
      <c r="K215" s="55" t="s">
        <v>2186</v>
      </c>
      <c r="L215" s="55" t="s">
        <v>2186</v>
      </c>
      <c r="M215" t="s">
        <v>121</v>
      </c>
      <c r="N215" t="s">
        <v>122</v>
      </c>
      <c r="O215" s="3">
        <v>0</v>
      </c>
      <c r="P215" s="3">
        <v>0</v>
      </c>
      <c r="Q215" s="3">
        <v>82</v>
      </c>
      <c r="R215" s="3">
        <v>10.66</v>
      </c>
      <c r="S215" s="3">
        <v>0</v>
      </c>
      <c r="T215" s="3">
        <v>0</v>
      </c>
      <c r="U215" s="3">
        <v>92.66</v>
      </c>
      <c r="W215" t="s">
        <v>1</v>
      </c>
    </row>
    <row r="216" spans="5:23" x14ac:dyDescent="0.25">
      <c r="E216" t="s">
        <v>2020</v>
      </c>
      <c r="F216" t="s">
        <v>2034</v>
      </c>
      <c r="G216" t="s">
        <v>1</v>
      </c>
      <c r="H216" t="s">
        <v>0</v>
      </c>
      <c r="I216" t="s">
        <v>359</v>
      </c>
      <c r="J216" t="s">
        <v>360</v>
      </c>
      <c r="K216" s="55" t="s">
        <v>2187</v>
      </c>
      <c r="L216" s="55" t="s">
        <v>2187</v>
      </c>
      <c r="N216" t="s">
        <v>29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W216" t="s">
        <v>1</v>
      </c>
    </row>
    <row r="217" spans="5:23" x14ac:dyDescent="0.25">
      <c r="E217" t="s">
        <v>2020</v>
      </c>
      <c r="F217" t="s">
        <v>2034</v>
      </c>
      <c r="G217" t="s">
        <v>1</v>
      </c>
      <c r="H217" t="s">
        <v>0</v>
      </c>
      <c r="I217" t="s">
        <v>359</v>
      </c>
      <c r="J217" t="s">
        <v>360</v>
      </c>
      <c r="K217" s="55" t="s">
        <v>2188</v>
      </c>
      <c r="L217" s="55" t="s">
        <v>2188</v>
      </c>
      <c r="N217" t="s">
        <v>29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W217" t="s">
        <v>1</v>
      </c>
    </row>
    <row r="218" spans="5:23" x14ac:dyDescent="0.25">
      <c r="E218" t="s">
        <v>2020</v>
      </c>
      <c r="F218" t="s">
        <v>2034</v>
      </c>
      <c r="G218" t="s">
        <v>1</v>
      </c>
      <c r="H218" t="s">
        <v>0</v>
      </c>
      <c r="I218" t="s">
        <v>359</v>
      </c>
      <c r="J218" t="s">
        <v>360</v>
      </c>
      <c r="K218" s="55" t="s">
        <v>2189</v>
      </c>
      <c r="L218" s="55" t="s">
        <v>2189</v>
      </c>
      <c r="M218" t="s">
        <v>100</v>
      </c>
      <c r="N218" t="s">
        <v>101</v>
      </c>
      <c r="O218" s="3">
        <v>0</v>
      </c>
      <c r="P218" s="3">
        <v>0</v>
      </c>
      <c r="Q218" s="3">
        <v>225</v>
      </c>
      <c r="R218" s="3">
        <v>29.25</v>
      </c>
      <c r="S218" s="3">
        <v>0</v>
      </c>
      <c r="T218" s="3">
        <v>0</v>
      </c>
      <c r="U218" s="3">
        <v>254.25</v>
      </c>
      <c r="W218" t="s">
        <v>1</v>
      </c>
    </row>
    <row r="219" spans="5:23" x14ac:dyDescent="0.25">
      <c r="E219" t="s">
        <v>2020</v>
      </c>
      <c r="F219" t="s">
        <v>2034</v>
      </c>
      <c r="G219" t="s">
        <v>1</v>
      </c>
      <c r="H219" t="s">
        <v>0</v>
      </c>
      <c r="I219" t="s">
        <v>359</v>
      </c>
      <c r="J219" t="s">
        <v>360</v>
      </c>
      <c r="K219" s="55" t="s">
        <v>2190</v>
      </c>
      <c r="L219" s="55" t="s">
        <v>2190</v>
      </c>
      <c r="M219" t="s">
        <v>100</v>
      </c>
      <c r="N219" t="s">
        <v>101</v>
      </c>
      <c r="O219" s="3">
        <v>0</v>
      </c>
      <c r="P219" s="3">
        <v>0</v>
      </c>
      <c r="Q219" s="3">
        <v>144</v>
      </c>
      <c r="R219" s="3">
        <v>18.72</v>
      </c>
      <c r="S219" s="3">
        <v>0</v>
      </c>
      <c r="T219" s="3">
        <v>0</v>
      </c>
      <c r="U219" s="3">
        <v>162.72</v>
      </c>
      <c r="W219" t="s">
        <v>1</v>
      </c>
    </row>
    <row r="220" spans="5:23" x14ac:dyDescent="0.25">
      <c r="E220" t="s">
        <v>2020</v>
      </c>
      <c r="F220" t="s">
        <v>2034</v>
      </c>
      <c r="G220" t="s">
        <v>1</v>
      </c>
      <c r="H220" t="s">
        <v>0</v>
      </c>
      <c r="I220" t="s">
        <v>359</v>
      </c>
      <c r="J220" t="s">
        <v>360</v>
      </c>
      <c r="K220" s="55" t="s">
        <v>2191</v>
      </c>
      <c r="L220" s="55" t="s">
        <v>2191</v>
      </c>
      <c r="M220" t="s">
        <v>100</v>
      </c>
      <c r="N220" t="s">
        <v>101</v>
      </c>
      <c r="O220" s="3">
        <v>0</v>
      </c>
      <c r="P220" s="3">
        <v>0</v>
      </c>
      <c r="Q220" s="3">
        <v>350</v>
      </c>
      <c r="R220" s="3">
        <v>45.5</v>
      </c>
      <c r="S220" s="3">
        <v>0</v>
      </c>
      <c r="T220" s="3">
        <v>0</v>
      </c>
      <c r="U220" s="3">
        <v>395.5</v>
      </c>
      <c r="W220" t="s">
        <v>1</v>
      </c>
    </row>
    <row r="221" spans="5:23" x14ac:dyDescent="0.25">
      <c r="E221" t="s">
        <v>2020</v>
      </c>
      <c r="F221" t="s">
        <v>2035</v>
      </c>
      <c r="G221" t="s">
        <v>1</v>
      </c>
      <c r="H221" t="s">
        <v>0</v>
      </c>
      <c r="I221" t="s">
        <v>359</v>
      </c>
      <c r="J221" t="s">
        <v>360</v>
      </c>
      <c r="K221" s="55" t="s">
        <v>2192</v>
      </c>
      <c r="L221" s="55" t="s">
        <v>2192</v>
      </c>
      <c r="M221" t="s">
        <v>641</v>
      </c>
      <c r="N221" t="s">
        <v>642</v>
      </c>
      <c r="O221" s="3">
        <v>0</v>
      </c>
      <c r="P221" s="3">
        <v>0</v>
      </c>
      <c r="Q221" s="3">
        <v>26.58</v>
      </c>
      <c r="R221" s="3">
        <v>3.4554</v>
      </c>
      <c r="S221" s="3">
        <v>0</v>
      </c>
      <c r="T221" s="3">
        <v>0</v>
      </c>
      <c r="U221" s="3">
        <v>30.035399999999999</v>
      </c>
      <c r="W221" t="s">
        <v>1</v>
      </c>
    </row>
    <row r="222" spans="5:23" x14ac:dyDescent="0.25">
      <c r="E222" t="s">
        <v>2020</v>
      </c>
      <c r="F222" t="s">
        <v>2035</v>
      </c>
      <c r="G222" t="s">
        <v>1</v>
      </c>
      <c r="H222" t="s">
        <v>0</v>
      </c>
      <c r="I222" t="s">
        <v>359</v>
      </c>
      <c r="J222" t="s">
        <v>360</v>
      </c>
      <c r="K222" s="55" t="s">
        <v>2193</v>
      </c>
      <c r="L222" s="55" t="s">
        <v>2193</v>
      </c>
      <c r="M222" t="s">
        <v>249</v>
      </c>
      <c r="N222" t="s">
        <v>250</v>
      </c>
      <c r="O222" s="3">
        <v>0</v>
      </c>
      <c r="P222" s="3">
        <v>0</v>
      </c>
      <c r="Q222" s="3">
        <v>190</v>
      </c>
      <c r="R222" s="3">
        <v>24.7</v>
      </c>
      <c r="S222" s="3">
        <v>0</v>
      </c>
      <c r="T222" s="3">
        <v>0</v>
      </c>
      <c r="U222" s="3">
        <v>214.7</v>
      </c>
      <c r="W222" t="s">
        <v>1</v>
      </c>
    </row>
    <row r="223" spans="5:23" x14ac:dyDescent="0.25">
      <c r="E223" t="s">
        <v>2020</v>
      </c>
      <c r="F223" t="s">
        <v>2035</v>
      </c>
      <c r="G223" t="s">
        <v>1</v>
      </c>
      <c r="H223" t="s">
        <v>0</v>
      </c>
      <c r="I223" t="s">
        <v>359</v>
      </c>
      <c r="J223" t="s">
        <v>360</v>
      </c>
      <c r="K223" s="55" t="s">
        <v>2194</v>
      </c>
      <c r="L223" s="55" t="s">
        <v>2194</v>
      </c>
      <c r="M223" t="s">
        <v>249</v>
      </c>
      <c r="N223" t="s">
        <v>250</v>
      </c>
      <c r="O223" s="3">
        <v>0</v>
      </c>
      <c r="P223" s="3">
        <v>0</v>
      </c>
      <c r="Q223" s="3">
        <v>18.579999999999998</v>
      </c>
      <c r="R223" s="3">
        <v>2.4154</v>
      </c>
      <c r="S223" s="3">
        <v>0</v>
      </c>
      <c r="T223" s="3">
        <v>0</v>
      </c>
      <c r="U223" s="3">
        <v>20.995399999999997</v>
      </c>
      <c r="W223" t="s">
        <v>1</v>
      </c>
    </row>
    <row r="224" spans="5:23" x14ac:dyDescent="0.25">
      <c r="E224" t="s">
        <v>2020</v>
      </c>
      <c r="F224" t="s">
        <v>2035</v>
      </c>
      <c r="G224" t="s">
        <v>1</v>
      </c>
      <c r="H224" t="s">
        <v>0</v>
      </c>
      <c r="I224" t="s">
        <v>359</v>
      </c>
      <c r="J224" t="s">
        <v>360</v>
      </c>
      <c r="K224" s="55" t="s">
        <v>2195</v>
      </c>
      <c r="L224" s="55" t="s">
        <v>2195</v>
      </c>
      <c r="M224" t="s">
        <v>365</v>
      </c>
      <c r="N224" t="s">
        <v>112</v>
      </c>
      <c r="O224" s="3">
        <v>0</v>
      </c>
      <c r="P224" s="3">
        <v>0</v>
      </c>
      <c r="Q224" s="3">
        <v>131.41999999999999</v>
      </c>
      <c r="R224" s="3">
        <v>17.084599999999998</v>
      </c>
      <c r="S224" s="3">
        <v>0</v>
      </c>
      <c r="T224" s="3">
        <v>0</v>
      </c>
      <c r="U224" s="3">
        <v>148.50459999999998</v>
      </c>
      <c r="W224" t="s">
        <v>1</v>
      </c>
    </row>
    <row r="225" spans="5:23" x14ac:dyDescent="0.25">
      <c r="E225" t="s">
        <v>2020</v>
      </c>
      <c r="F225" t="s">
        <v>2035</v>
      </c>
      <c r="G225" t="s">
        <v>1</v>
      </c>
      <c r="H225" t="s">
        <v>0</v>
      </c>
      <c r="I225" t="s">
        <v>359</v>
      </c>
      <c r="J225" t="s">
        <v>360</v>
      </c>
      <c r="K225" s="55" t="s">
        <v>2196</v>
      </c>
      <c r="L225" s="55" t="s">
        <v>2196</v>
      </c>
      <c r="M225" t="s">
        <v>365</v>
      </c>
      <c r="N225" t="s">
        <v>112</v>
      </c>
      <c r="O225" s="3">
        <v>0</v>
      </c>
      <c r="P225" s="3">
        <v>0</v>
      </c>
      <c r="Q225" s="3">
        <v>1130</v>
      </c>
      <c r="R225" s="3">
        <v>146.9</v>
      </c>
      <c r="S225" s="3">
        <v>0</v>
      </c>
      <c r="T225" s="3">
        <v>0</v>
      </c>
      <c r="U225" s="3">
        <v>1276.9000000000001</v>
      </c>
      <c r="W225" t="s">
        <v>1</v>
      </c>
    </row>
    <row r="226" spans="5:23" x14ac:dyDescent="0.25">
      <c r="E226" t="s">
        <v>2020</v>
      </c>
      <c r="F226" t="s">
        <v>2038</v>
      </c>
      <c r="G226" t="s">
        <v>1</v>
      </c>
      <c r="H226" t="s">
        <v>0</v>
      </c>
      <c r="I226" t="s">
        <v>359</v>
      </c>
      <c r="J226" t="s">
        <v>360</v>
      </c>
      <c r="K226" s="55" t="s">
        <v>2197</v>
      </c>
      <c r="L226" s="55" t="s">
        <v>2197</v>
      </c>
      <c r="M226" t="s">
        <v>2198</v>
      </c>
      <c r="N226" t="s">
        <v>2199</v>
      </c>
      <c r="O226" s="3">
        <v>0</v>
      </c>
      <c r="P226" s="3">
        <v>0</v>
      </c>
      <c r="Q226" s="3">
        <v>10.18</v>
      </c>
      <c r="R226" s="3">
        <v>1.3233999999999999</v>
      </c>
      <c r="S226" s="3">
        <v>0</v>
      </c>
      <c r="T226" s="3">
        <v>0</v>
      </c>
      <c r="U226" s="3">
        <v>11.503399999999999</v>
      </c>
      <c r="W226" t="s">
        <v>1</v>
      </c>
    </row>
    <row r="227" spans="5:23" x14ac:dyDescent="0.25">
      <c r="E227" t="s">
        <v>2020</v>
      </c>
      <c r="F227" t="s">
        <v>2038</v>
      </c>
      <c r="G227" t="s">
        <v>1</v>
      </c>
      <c r="H227" t="s">
        <v>0</v>
      </c>
      <c r="I227" t="s">
        <v>359</v>
      </c>
      <c r="J227" t="s">
        <v>360</v>
      </c>
      <c r="K227" s="55" t="s">
        <v>2200</v>
      </c>
      <c r="L227" s="55" t="s">
        <v>2200</v>
      </c>
      <c r="M227" t="s">
        <v>293</v>
      </c>
      <c r="N227" t="s">
        <v>294</v>
      </c>
      <c r="O227" s="3">
        <v>0</v>
      </c>
      <c r="P227" s="3">
        <v>0</v>
      </c>
      <c r="Q227" s="3">
        <v>35</v>
      </c>
      <c r="R227" s="3">
        <v>4.55</v>
      </c>
      <c r="S227" s="3">
        <v>0</v>
      </c>
      <c r="T227" s="3">
        <v>0</v>
      </c>
      <c r="U227" s="3">
        <v>39.549999999999997</v>
      </c>
      <c r="W227" t="s">
        <v>1</v>
      </c>
    </row>
    <row r="228" spans="5:23" x14ac:dyDescent="0.25">
      <c r="E228" t="s">
        <v>2020</v>
      </c>
      <c r="F228" t="s">
        <v>2038</v>
      </c>
      <c r="G228" t="s">
        <v>1</v>
      </c>
      <c r="H228" t="s">
        <v>0</v>
      </c>
      <c r="I228" t="s">
        <v>359</v>
      </c>
      <c r="J228" t="s">
        <v>360</v>
      </c>
      <c r="K228" s="55" t="s">
        <v>2201</v>
      </c>
      <c r="L228" s="55" t="s">
        <v>2201</v>
      </c>
      <c r="M228" t="s">
        <v>293</v>
      </c>
      <c r="N228" t="s">
        <v>294</v>
      </c>
      <c r="O228" s="3">
        <v>0</v>
      </c>
      <c r="P228" s="3">
        <v>0</v>
      </c>
      <c r="Q228" s="3">
        <v>25</v>
      </c>
      <c r="R228" s="3">
        <v>3.25</v>
      </c>
      <c r="S228" s="3">
        <v>0</v>
      </c>
      <c r="T228" s="3">
        <v>0</v>
      </c>
      <c r="U228" s="3">
        <v>28.25</v>
      </c>
      <c r="W228" t="s">
        <v>1</v>
      </c>
    </row>
    <row r="229" spans="5:23" x14ac:dyDescent="0.25">
      <c r="E229" t="s">
        <v>2020</v>
      </c>
      <c r="F229" t="s">
        <v>2038</v>
      </c>
      <c r="G229" t="s">
        <v>1</v>
      </c>
      <c r="H229" t="s">
        <v>0</v>
      </c>
      <c r="I229" t="s">
        <v>359</v>
      </c>
      <c r="J229" t="s">
        <v>360</v>
      </c>
      <c r="K229" s="55" t="s">
        <v>2202</v>
      </c>
      <c r="L229" s="55" t="s">
        <v>2202</v>
      </c>
      <c r="M229" t="s">
        <v>607</v>
      </c>
      <c r="N229" t="s">
        <v>608</v>
      </c>
      <c r="O229" s="3">
        <v>0</v>
      </c>
      <c r="P229" s="3">
        <v>0</v>
      </c>
      <c r="Q229" s="3">
        <v>45</v>
      </c>
      <c r="R229" s="3">
        <v>5.8500000000000005</v>
      </c>
      <c r="S229" s="3">
        <v>0</v>
      </c>
      <c r="T229" s="3">
        <v>0</v>
      </c>
      <c r="U229" s="3">
        <v>50.85</v>
      </c>
      <c r="W229" t="s">
        <v>1</v>
      </c>
    </row>
    <row r="230" spans="5:23" x14ac:dyDescent="0.25">
      <c r="E230" t="s">
        <v>2020</v>
      </c>
      <c r="F230" t="s">
        <v>2039</v>
      </c>
      <c r="G230" t="s">
        <v>1</v>
      </c>
      <c r="H230" t="s">
        <v>0</v>
      </c>
      <c r="I230" t="s">
        <v>359</v>
      </c>
      <c r="J230" t="s">
        <v>360</v>
      </c>
      <c r="K230" s="55" t="s">
        <v>2203</v>
      </c>
      <c r="L230" s="55" t="s">
        <v>2203</v>
      </c>
      <c r="M230" t="s">
        <v>607</v>
      </c>
      <c r="N230" t="s">
        <v>608</v>
      </c>
      <c r="O230" s="3">
        <v>0</v>
      </c>
      <c r="P230" s="3">
        <v>0</v>
      </c>
      <c r="Q230" s="3">
        <v>48.67</v>
      </c>
      <c r="R230" s="3">
        <v>6.3271000000000006</v>
      </c>
      <c r="S230" s="3">
        <v>0</v>
      </c>
      <c r="T230" s="3">
        <v>0</v>
      </c>
      <c r="U230" s="3">
        <v>54.997100000000003</v>
      </c>
      <c r="W230" t="s">
        <v>1</v>
      </c>
    </row>
    <row r="231" spans="5:23" x14ac:dyDescent="0.25">
      <c r="E231" t="s">
        <v>2020</v>
      </c>
      <c r="F231" t="s">
        <v>2039</v>
      </c>
      <c r="G231" t="s">
        <v>1</v>
      </c>
      <c r="H231" t="s">
        <v>0</v>
      </c>
      <c r="I231" t="s">
        <v>359</v>
      </c>
      <c r="J231" t="s">
        <v>360</v>
      </c>
      <c r="K231" s="55" t="s">
        <v>2204</v>
      </c>
      <c r="L231" s="55" t="s">
        <v>2204</v>
      </c>
      <c r="M231" t="s">
        <v>208</v>
      </c>
      <c r="N231" t="s">
        <v>209</v>
      </c>
      <c r="O231" s="3">
        <v>0</v>
      </c>
      <c r="P231" s="3">
        <v>0</v>
      </c>
      <c r="Q231" s="3">
        <v>765</v>
      </c>
      <c r="R231" s="3">
        <v>99.45</v>
      </c>
      <c r="S231" s="3">
        <v>0</v>
      </c>
      <c r="T231" s="3">
        <v>0</v>
      </c>
      <c r="U231" s="3">
        <v>864.45</v>
      </c>
      <c r="W231" t="s">
        <v>1</v>
      </c>
    </row>
    <row r="232" spans="5:23" x14ac:dyDescent="0.25">
      <c r="E232" t="s">
        <v>2020</v>
      </c>
      <c r="F232" t="s">
        <v>2039</v>
      </c>
      <c r="G232" t="s">
        <v>1</v>
      </c>
      <c r="H232" t="s">
        <v>0</v>
      </c>
      <c r="I232" t="s">
        <v>359</v>
      </c>
      <c r="J232" t="s">
        <v>360</v>
      </c>
      <c r="K232" s="55" t="s">
        <v>2205</v>
      </c>
      <c r="L232" s="55" t="s">
        <v>2205</v>
      </c>
      <c r="M232" t="s">
        <v>287</v>
      </c>
      <c r="N232" t="s">
        <v>288</v>
      </c>
      <c r="O232" s="3">
        <v>0</v>
      </c>
      <c r="P232" s="3">
        <v>0</v>
      </c>
      <c r="Q232" s="3">
        <v>7.08</v>
      </c>
      <c r="R232" s="3">
        <v>0.9204</v>
      </c>
      <c r="S232" s="3">
        <v>0</v>
      </c>
      <c r="T232" s="3">
        <v>0</v>
      </c>
      <c r="U232" s="3">
        <v>8.0004000000000008</v>
      </c>
      <c r="W232" t="s">
        <v>1</v>
      </c>
    </row>
    <row r="233" spans="5:23" x14ac:dyDescent="0.25">
      <c r="E233" t="s">
        <v>2020</v>
      </c>
      <c r="F233" t="s">
        <v>2040</v>
      </c>
      <c r="G233" t="s">
        <v>1</v>
      </c>
      <c r="H233" t="s">
        <v>0</v>
      </c>
      <c r="I233" t="s">
        <v>359</v>
      </c>
      <c r="J233" t="s">
        <v>360</v>
      </c>
      <c r="K233" s="55" t="s">
        <v>2206</v>
      </c>
      <c r="L233" s="55" t="s">
        <v>2206</v>
      </c>
      <c r="M233" t="s">
        <v>293</v>
      </c>
      <c r="N233" t="s">
        <v>294</v>
      </c>
      <c r="O233" s="3">
        <v>0</v>
      </c>
      <c r="P233" s="3">
        <v>0</v>
      </c>
      <c r="Q233" s="3">
        <v>35</v>
      </c>
      <c r="R233" s="3">
        <v>4.55</v>
      </c>
      <c r="S233" s="3">
        <v>0</v>
      </c>
      <c r="T233" s="3">
        <v>0</v>
      </c>
      <c r="U233" s="3">
        <v>39.549999999999997</v>
      </c>
      <c r="W233" t="s">
        <v>1</v>
      </c>
    </row>
    <row r="234" spans="5:23" x14ac:dyDescent="0.25">
      <c r="E234" t="s">
        <v>2020</v>
      </c>
      <c r="F234" t="s">
        <v>2040</v>
      </c>
      <c r="G234" t="s">
        <v>1</v>
      </c>
      <c r="H234" t="s">
        <v>0</v>
      </c>
      <c r="I234" t="s">
        <v>359</v>
      </c>
      <c r="J234" t="s">
        <v>360</v>
      </c>
      <c r="K234" s="55" t="s">
        <v>2207</v>
      </c>
      <c r="L234" s="55" t="s">
        <v>2207</v>
      </c>
      <c r="M234" t="s">
        <v>249</v>
      </c>
      <c r="N234" t="s">
        <v>250</v>
      </c>
      <c r="O234" s="3">
        <v>0</v>
      </c>
      <c r="P234" s="3">
        <v>0</v>
      </c>
      <c r="Q234" s="3">
        <v>12</v>
      </c>
      <c r="R234" s="3">
        <v>1.56</v>
      </c>
      <c r="S234" s="3">
        <v>0</v>
      </c>
      <c r="T234" s="3">
        <v>0</v>
      </c>
      <c r="U234" s="3">
        <v>13.56</v>
      </c>
      <c r="W234" t="s">
        <v>1</v>
      </c>
    </row>
    <row r="235" spans="5:23" x14ac:dyDescent="0.25">
      <c r="E235" t="s">
        <v>2020</v>
      </c>
      <c r="F235" t="s">
        <v>2040</v>
      </c>
      <c r="G235" t="s">
        <v>1</v>
      </c>
      <c r="H235" t="s">
        <v>0</v>
      </c>
      <c r="I235" t="s">
        <v>359</v>
      </c>
      <c r="J235" t="s">
        <v>360</v>
      </c>
      <c r="K235" s="55" t="s">
        <v>2208</v>
      </c>
      <c r="L235" s="55" t="s">
        <v>2208</v>
      </c>
      <c r="M235" t="s">
        <v>249</v>
      </c>
      <c r="N235" t="s">
        <v>250</v>
      </c>
      <c r="O235" s="3">
        <v>0</v>
      </c>
      <c r="P235" s="3">
        <v>0</v>
      </c>
      <c r="Q235" s="3">
        <v>40</v>
      </c>
      <c r="R235" s="3">
        <v>5.2</v>
      </c>
      <c r="S235" s="3">
        <v>0</v>
      </c>
      <c r="T235" s="3">
        <v>0</v>
      </c>
      <c r="U235" s="3">
        <v>45.2</v>
      </c>
      <c r="W235" t="s">
        <v>1</v>
      </c>
    </row>
    <row r="236" spans="5:23" x14ac:dyDescent="0.25">
      <c r="E236" t="s">
        <v>2020</v>
      </c>
      <c r="F236" t="s">
        <v>2040</v>
      </c>
      <c r="G236" t="s">
        <v>1</v>
      </c>
      <c r="H236" t="s">
        <v>0</v>
      </c>
      <c r="I236" t="s">
        <v>359</v>
      </c>
      <c r="J236" t="s">
        <v>360</v>
      </c>
      <c r="K236" s="55" t="s">
        <v>2209</v>
      </c>
      <c r="L236" s="55" t="s">
        <v>2209</v>
      </c>
      <c r="M236" t="s">
        <v>293</v>
      </c>
      <c r="N236" t="s">
        <v>294</v>
      </c>
      <c r="O236" s="3">
        <v>0</v>
      </c>
      <c r="P236" s="3">
        <v>0</v>
      </c>
      <c r="Q236" s="3">
        <v>60</v>
      </c>
      <c r="R236" s="3">
        <v>7.8000000000000007</v>
      </c>
      <c r="S236" s="3">
        <v>0</v>
      </c>
      <c r="T236" s="3">
        <v>0</v>
      </c>
      <c r="U236" s="3">
        <v>67.8</v>
      </c>
      <c r="W236" t="s">
        <v>1</v>
      </c>
    </row>
    <row r="237" spans="5:23" x14ac:dyDescent="0.25">
      <c r="E237" t="s">
        <v>2020</v>
      </c>
      <c r="F237" t="s">
        <v>2040</v>
      </c>
      <c r="G237" t="s">
        <v>1</v>
      </c>
      <c r="H237" t="s">
        <v>0</v>
      </c>
      <c r="I237" t="s">
        <v>359</v>
      </c>
      <c r="J237" t="s">
        <v>360</v>
      </c>
      <c r="K237" s="55" t="s">
        <v>2210</v>
      </c>
      <c r="L237" s="55" t="s">
        <v>2210</v>
      </c>
      <c r="M237" t="s">
        <v>147</v>
      </c>
      <c r="N237" t="s">
        <v>148</v>
      </c>
      <c r="O237" s="3">
        <v>0</v>
      </c>
      <c r="P237" s="3">
        <v>0</v>
      </c>
      <c r="Q237" s="3">
        <v>50</v>
      </c>
      <c r="R237" s="3">
        <v>6.5</v>
      </c>
      <c r="S237" s="3">
        <v>0</v>
      </c>
      <c r="T237" s="3">
        <v>0</v>
      </c>
      <c r="U237" s="3">
        <v>56.5</v>
      </c>
      <c r="W237" t="s">
        <v>1</v>
      </c>
    </row>
    <row r="238" spans="5:23" x14ac:dyDescent="0.25">
      <c r="E238" t="s">
        <v>2020</v>
      </c>
      <c r="F238" t="s">
        <v>2040</v>
      </c>
      <c r="G238" t="s">
        <v>1</v>
      </c>
      <c r="H238" t="s">
        <v>0</v>
      </c>
      <c r="I238" t="s">
        <v>359</v>
      </c>
      <c r="J238" t="s">
        <v>360</v>
      </c>
      <c r="K238" s="55" t="s">
        <v>2211</v>
      </c>
      <c r="L238" s="55" t="s">
        <v>2211</v>
      </c>
      <c r="M238" t="s">
        <v>100</v>
      </c>
      <c r="N238" t="s">
        <v>101</v>
      </c>
      <c r="O238" s="3">
        <v>0</v>
      </c>
      <c r="P238" s="3">
        <v>0</v>
      </c>
      <c r="Q238" s="3">
        <v>512</v>
      </c>
      <c r="R238" s="3">
        <v>66.56</v>
      </c>
      <c r="S238" s="3">
        <v>0</v>
      </c>
      <c r="T238" s="3">
        <v>0</v>
      </c>
      <c r="U238" s="3">
        <v>578.55999999999995</v>
      </c>
      <c r="W238" t="s">
        <v>1</v>
      </c>
    </row>
    <row r="239" spans="5:23" x14ac:dyDescent="0.25">
      <c r="E239" t="s">
        <v>2020</v>
      </c>
      <c r="F239" t="s">
        <v>2040</v>
      </c>
      <c r="G239" t="s">
        <v>1</v>
      </c>
      <c r="H239" t="s">
        <v>0</v>
      </c>
      <c r="I239" t="s">
        <v>359</v>
      </c>
      <c r="J239" t="s">
        <v>360</v>
      </c>
      <c r="K239" s="55" t="s">
        <v>2212</v>
      </c>
      <c r="L239" s="55" t="s">
        <v>2212</v>
      </c>
      <c r="M239" t="s">
        <v>100</v>
      </c>
      <c r="N239" t="s">
        <v>101</v>
      </c>
      <c r="O239" s="3">
        <v>0</v>
      </c>
      <c r="P239" s="3">
        <v>0</v>
      </c>
      <c r="Q239" s="3">
        <v>344</v>
      </c>
      <c r="R239" s="3">
        <v>44.72</v>
      </c>
      <c r="S239" s="3">
        <v>0</v>
      </c>
      <c r="T239" s="3">
        <v>0</v>
      </c>
      <c r="U239" s="3">
        <v>388.72</v>
      </c>
      <c r="W239" t="s">
        <v>1</v>
      </c>
    </row>
    <row r="240" spans="5:23" x14ac:dyDescent="0.25">
      <c r="E240" t="s">
        <v>2020</v>
      </c>
      <c r="F240" t="s">
        <v>2041</v>
      </c>
      <c r="G240" t="s">
        <v>1</v>
      </c>
      <c r="H240" t="s">
        <v>0</v>
      </c>
      <c r="I240" t="s">
        <v>359</v>
      </c>
      <c r="J240" t="s">
        <v>360</v>
      </c>
      <c r="K240" s="55" t="s">
        <v>2213</v>
      </c>
      <c r="L240" s="55" t="s">
        <v>2213</v>
      </c>
      <c r="M240" t="s">
        <v>100</v>
      </c>
      <c r="N240" t="s">
        <v>101</v>
      </c>
      <c r="O240" s="3">
        <v>0</v>
      </c>
      <c r="P240" s="3">
        <v>0</v>
      </c>
      <c r="Q240" s="3">
        <v>6</v>
      </c>
      <c r="R240" s="3">
        <v>0.78</v>
      </c>
      <c r="S240" s="3">
        <v>0</v>
      </c>
      <c r="T240" s="3">
        <v>0</v>
      </c>
      <c r="U240" s="3">
        <v>6.78</v>
      </c>
      <c r="W240" t="s">
        <v>1</v>
      </c>
    </row>
    <row r="241" spans="5:23" x14ac:dyDescent="0.25">
      <c r="E241" t="s">
        <v>2020</v>
      </c>
      <c r="F241" t="s">
        <v>2041</v>
      </c>
      <c r="G241" t="s">
        <v>1</v>
      </c>
      <c r="H241" t="s">
        <v>0</v>
      </c>
      <c r="I241" t="s">
        <v>359</v>
      </c>
      <c r="J241" t="s">
        <v>360</v>
      </c>
      <c r="K241" s="55" t="s">
        <v>2214</v>
      </c>
      <c r="L241" s="55" t="s">
        <v>2214</v>
      </c>
      <c r="M241" t="s">
        <v>208</v>
      </c>
      <c r="N241" t="s">
        <v>209</v>
      </c>
      <c r="O241" s="3">
        <v>0</v>
      </c>
      <c r="P241" s="3">
        <v>0</v>
      </c>
      <c r="Q241" s="3">
        <v>940</v>
      </c>
      <c r="R241" s="3">
        <v>122.2</v>
      </c>
      <c r="S241" s="3">
        <v>0</v>
      </c>
      <c r="T241" s="3">
        <v>0</v>
      </c>
      <c r="U241" s="3">
        <v>1062.2</v>
      </c>
      <c r="W241" t="s">
        <v>1</v>
      </c>
    </row>
    <row r="242" spans="5:23" x14ac:dyDescent="0.25">
      <c r="E242" t="s">
        <v>2020</v>
      </c>
      <c r="F242" t="s">
        <v>2041</v>
      </c>
      <c r="G242" t="s">
        <v>1</v>
      </c>
      <c r="H242" t="s">
        <v>0</v>
      </c>
      <c r="I242" t="s">
        <v>359</v>
      </c>
      <c r="J242" t="s">
        <v>360</v>
      </c>
      <c r="K242" s="55" t="s">
        <v>2215</v>
      </c>
      <c r="L242" s="55" t="s">
        <v>2215</v>
      </c>
      <c r="N242" t="s">
        <v>133</v>
      </c>
      <c r="O242" s="3">
        <v>0</v>
      </c>
      <c r="P242" s="3">
        <v>0</v>
      </c>
      <c r="Q242" s="3">
        <v>221.24</v>
      </c>
      <c r="R242" s="3">
        <v>28.761200000000002</v>
      </c>
      <c r="S242" s="3">
        <v>0</v>
      </c>
      <c r="T242" s="3">
        <v>0</v>
      </c>
      <c r="U242" s="3">
        <v>250.00120000000001</v>
      </c>
      <c r="V242" s="3" t="s">
        <v>702</v>
      </c>
      <c r="W242" t="s">
        <v>1</v>
      </c>
    </row>
    <row r="243" spans="5:23" x14ac:dyDescent="0.25">
      <c r="E243" t="s">
        <v>2020</v>
      </c>
      <c r="F243" t="s">
        <v>2041</v>
      </c>
      <c r="G243" t="s">
        <v>1</v>
      </c>
      <c r="H243" t="s">
        <v>0</v>
      </c>
      <c r="I243" t="s">
        <v>359</v>
      </c>
      <c r="J243" t="s">
        <v>360</v>
      </c>
      <c r="K243" s="55" t="s">
        <v>2216</v>
      </c>
      <c r="L243" s="55" t="s">
        <v>2216</v>
      </c>
      <c r="N243" t="s">
        <v>2184</v>
      </c>
      <c r="O243" s="3">
        <v>0</v>
      </c>
      <c r="P243" s="3">
        <v>0</v>
      </c>
      <c r="Q243" s="3">
        <v>46.46</v>
      </c>
      <c r="R243" s="3">
        <v>6.0398000000000005</v>
      </c>
      <c r="S243" s="3">
        <v>0</v>
      </c>
      <c r="T243" s="3">
        <v>0</v>
      </c>
      <c r="U243" s="3">
        <v>52.4998</v>
      </c>
      <c r="V243" s="3" t="s">
        <v>2185</v>
      </c>
      <c r="W243" t="s">
        <v>1</v>
      </c>
    </row>
    <row r="244" spans="5:23" x14ac:dyDescent="0.25">
      <c r="E244" t="s">
        <v>2020</v>
      </c>
      <c r="F244" t="s">
        <v>2041</v>
      </c>
      <c r="G244" t="s">
        <v>1</v>
      </c>
      <c r="H244" t="s">
        <v>0</v>
      </c>
      <c r="I244" t="s">
        <v>359</v>
      </c>
      <c r="J244" t="s">
        <v>360</v>
      </c>
      <c r="K244" s="55" t="s">
        <v>2217</v>
      </c>
      <c r="L244" s="55" t="s">
        <v>2217</v>
      </c>
      <c r="N244" t="s">
        <v>2184</v>
      </c>
      <c r="O244" s="3">
        <v>0</v>
      </c>
      <c r="P244" s="3">
        <v>0</v>
      </c>
      <c r="Q244" s="3">
        <v>15</v>
      </c>
      <c r="R244" s="3">
        <v>1.9500000000000002</v>
      </c>
      <c r="S244" s="3">
        <v>0</v>
      </c>
      <c r="T244" s="3">
        <v>0</v>
      </c>
      <c r="U244" s="3">
        <v>16.95</v>
      </c>
      <c r="V244" s="3" t="s">
        <v>2185</v>
      </c>
      <c r="W244" t="s">
        <v>1</v>
      </c>
    </row>
    <row r="245" spans="5:23" x14ac:dyDescent="0.25">
      <c r="E245" t="s">
        <v>2020</v>
      </c>
      <c r="F245" t="s">
        <v>2041</v>
      </c>
      <c r="G245" t="s">
        <v>1</v>
      </c>
      <c r="H245" t="s">
        <v>0</v>
      </c>
      <c r="I245" t="s">
        <v>359</v>
      </c>
      <c r="J245" t="s">
        <v>360</v>
      </c>
      <c r="K245" s="55" t="s">
        <v>2218</v>
      </c>
      <c r="L245" s="55" t="s">
        <v>2218</v>
      </c>
      <c r="N245" t="s">
        <v>2184</v>
      </c>
      <c r="O245" s="3">
        <v>0</v>
      </c>
      <c r="P245" s="3">
        <v>0</v>
      </c>
      <c r="Q245" s="3">
        <v>6</v>
      </c>
      <c r="R245" s="3">
        <v>0.78</v>
      </c>
      <c r="S245" s="3">
        <v>0</v>
      </c>
      <c r="T245" s="3">
        <v>0</v>
      </c>
      <c r="U245" s="3">
        <v>6.78</v>
      </c>
      <c r="V245" s="3" t="s">
        <v>2185</v>
      </c>
      <c r="W245" t="s">
        <v>1</v>
      </c>
    </row>
    <row r="246" spans="5:23" x14ac:dyDescent="0.25">
      <c r="E246" t="s">
        <v>2020</v>
      </c>
      <c r="F246" t="s">
        <v>2042</v>
      </c>
      <c r="G246" t="s">
        <v>1</v>
      </c>
      <c r="H246" t="s">
        <v>0</v>
      </c>
      <c r="I246" t="s">
        <v>359</v>
      </c>
      <c r="J246" t="s">
        <v>360</v>
      </c>
      <c r="K246" s="55" t="s">
        <v>2219</v>
      </c>
      <c r="L246" s="55" t="s">
        <v>2219</v>
      </c>
      <c r="N246" t="s">
        <v>29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W246" t="s">
        <v>1</v>
      </c>
    </row>
    <row r="247" spans="5:23" x14ac:dyDescent="0.25">
      <c r="E247" t="s">
        <v>2020</v>
      </c>
      <c r="F247" t="s">
        <v>2042</v>
      </c>
      <c r="G247" t="s">
        <v>1</v>
      </c>
      <c r="H247" t="s">
        <v>0</v>
      </c>
      <c r="I247" t="s">
        <v>359</v>
      </c>
      <c r="J247" t="s">
        <v>360</v>
      </c>
      <c r="K247" s="55" t="s">
        <v>2220</v>
      </c>
      <c r="L247" s="55" t="s">
        <v>2220</v>
      </c>
      <c r="M247" t="s">
        <v>115</v>
      </c>
      <c r="N247" t="s">
        <v>116</v>
      </c>
      <c r="O247" s="3">
        <v>0</v>
      </c>
      <c r="P247" s="3">
        <v>0</v>
      </c>
      <c r="Q247" s="3">
        <v>125</v>
      </c>
      <c r="R247" s="3">
        <v>16.25</v>
      </c>
      <c r="S247" s="3">
        <v>0</v>
      </c>
      <c r="T247" s="3">
        <v>0</v>
      </c>
      <c r="U247" s="3">
        <v>141.25</v>
      </c>
      <c r="W247" t="s">
        <v>1</v>
      </c>
    </row>
    <row r="248" spans="5:23" x14ac:dyDescent="0.25">
      <c r="E248" t="s">
        <v>2020</v>
      </c>
      <c r="F248" t="s">
        <v>2042</v>
      </c>
      <c r="G248" t="s">
        <v>1</v>
      </c>
      <c r="H248" t="s">
        <v>0</v>
      </c>
      <c r="I248" t="s">
        <v>359</v>
      </c>
      <c r="J248" t="s">
        <v>360</v>
      </c>
      <c r="K248" s="55" t="s">
        <v>2221</v>
      </c>
      <c r="L248" s="55" t="s">
        <v>2221</v>
      </c>
      <c r="M248" t="s">
        <v>115</v>
      </c>
      <c r="N248" t="s">
        <v>116</v>
      </c>
      <c r="O248" s="3">
        <v>0</v>
      </c>
      <c r="P248" s="3">
        <v>0</v>
      </c>
      <c r="Q248" s="3">
        <v>80</v>
      </c>
      <c r="R248" s="3">
        <v>10.4</v>
      </c>
      <c r="S248" s="3">
        <v>0</v>
      </c>
      <c r="T248" s="3">
        <v>0</v>
      </c>
      <c r="U248" s="3">
        <v>90.4</v>
      </c>
      <c r="W248" t="s">
        <v>1</v>
      </c>
    </row>
    <row r="249" spans="5:23" x14ac:dyDescent="0.25">
      <c r="E249" t="s">
        <v>2020</v>
      </c>
      <c r="F249" t="s">
        <v>2042</v>
      </c>
      <c r="G249" t="s">
        <v>1</v>
      </c>
      <c r="H249" t="s">
        <v>0</v>
      </c>
      <c r="I249" t="s">
        <v>359</v>
      </c>
      <c r="J249" t="s">
        <v>360</v>
      </c>
      <c r="K249" s="55" t="s">
        <v>2222</v>
      </c>
      <c r="L249" s="55" t="s">
        <v>2222</v>
      </c>
      <c r="M249" t="s">
        <v>295</v>
      </c>
      <c r="N249" t="s">
        <v>296</v>
      </c>
      <c r="O249" s="3">
        <v>0</v>
      </c>
      <c r="P249" s="3">
        <v>0</v>
      </c>
      <c r="Q249" s="3">
        <v>95</v>
      </c>
      <c r="R249" s="3">
        <v>12.35</v>
      </c>
      <c r="S249" s="3">
        <v>0</v>
      </c>
      <c r="T249" s="3">
        <v>0</v>
      </c>
      <c r="U249" s="3">
        <v>107.35</v>
      </c>
      <c r="W249" t="s">
        <v>1</v>
      </c>
    </row>
    <row r="250" spans="5:23" x14ac:dyDescent="0.25">
      <c r="E250" t="s">
        <v>2020</v>
      </c>
      <c r="F250" t="s">
        <v>2042</v>
      </c>
      <c r="G250" t="s">
        <v>1</v>
      </c>
      <c r="H250" t="s">
        <v>0</v>
      </c>
      <c r="I250" t="s">
        <v>359</v>
      </c>
      <c r="J250" t="s">
        <v>360</v>
      </c>
      <c r="K250" s="55" t="s">
        <v>2223</v>
      </c>
      <c r="L250" s="55" t="s">
        <v>2223</v>
      </c>
      <c r="M250" t="s">
        <v>295</v>
      </c>
      <c r="N250" t="s">
        <v>296</v>
      </c>
      <c r="O250" s="3">
        <v>0</v>
      </c>
      <c r="P250" s="3">
        <v>0</v>
      </c>
      <c r="Q250" s="3">
        <v>95</v>
      </c>
      <c r="R250" s="3">
        <v>12.35</v>
      </c>
      <c r="S250" s="3">
        <v>0</v>
      </c>
      <c r="T250" s="3">
        <v>0</v>
      </c>
      <c r="U250" s="3">
        <v>107.35</v>
      </c>
      <c r="W250" t="s">
        <v>1</v>
      </c>
    </row>
    <row r="251" spans="5:23" x14ac:dyDescent="0.25">
      <c r="E251" t="s">
        <v>2020</v>
      </c>
      <c r="F251" t="s">
        <v>2042</v>
      </c>
      <c r="G251" t="s">
        <v>1</v>
      </c>
      <c r="H251" t="s">
        <v>0</v>
      </c>
      <c r="I251" t="s">
        <v>359</v>
      </c>
      <c r="J251" t="s">
        <v>360</v>
      </c>
      <c r="K251" s="55" t="s">
        <v>2224</v>
      </c>
      <c r="L251" s="55" t="s">
        <v>2224</v>
      </c>
      <c r="M251" t="s">
        <v>121</v>
      </c>
      <c r="N251" t="s">
        <v>122</v>
      </c>
      <c r="O251" s="3">
        <v>0</v>
      </c>
      <c r="P251" s="3">
        <v>0</v>
      </c>
      <c r="Q251" s="3">
        <v>15.49</v>
      </c>
      <c r="R251" s="3">
        <v>2.0137</v>
      </c>
      <c r="S251" s="3">
        <v>0</v>
      </c>
      <c r="T251" s="3">
        <v>0</v>
      </c>
      <c r="U251" s="3">
        <v>17.503700000000002</v>
      </c>
      <c r="W251" t="s">
        <v>1</v>
      </c>
    </row>
    <row r="252" spans="5:23" x14ac:dyDescent="0.25">
      <c r="E252" t="s">
        <v>2020</v>
      </c>
      <c r="F252" t="s">
        <v>2042</v>
      </c>
      <c r="G252" t="s">
        <v>1</v>
      </c>
      <c r="H252" t="s">
        <v>0</v>
      </c>
      <c r="I252" t="s">
        <v>359</v>
      </c>
      <c r="J252" t="s">
        <v>360</v>
      </c>
      <c r="K252" s="55" t="s">
        <v>2225</v>
      </c>
      <c r="L252" s="55" t="s">
        <v>2225</v>
      </c>
      <c r="M252" t="s">
        <v>121</v>
      </c>
      <c r="N252" t="s">
        <v>122</v>
      </c>
      <c r="O252" s="3">
        <v>0</v>
      </c>
      <c r="P252" s="3">
        <v>0</v>
      </c>
      <c r="Q252" s="3">
        <v>197.42</v>
      </c>
      <c r="R252" s="3">
        <v>25.6646</v>
      </c>
      <c r="S252" s="3">
        <v>0</v>
      </c>
      <c r="T252" s="3">
        <v>0</v>
      </c>
      <c r="U252" s="3">
        <v>223.08459999999999</v>
      </c>
      <c r="W252" t="s">
        <v>1</v>
      </c>
    </row>
    <row r="253" spans="5:23" x14ac:dyDescent="0.25">
      <c r="E253" t="s">
        <v>2020</v>
      </c>
      <c r="F253" t="s">
        <v>2042</v>
      </c>
      <c r="G253" t="s">
        <v>1</v>
      </c>
      <c r="H253" t="s">
        <v>0</v>
      </c>
      <c r="I253" t="s">
        <v>359</v>
      </c>
      <c r="J253" t="s">
        <v>360</v>
      </c>
      <c r="K253" s="55" t="s">
        <v>2226</v>
      </c>
      <c r="L253" s="55" t="s">
        <v>2226</v>
      </c>
      <c r="M253" t="s">
        <v>283</v>
      </c>
      <c r="N253" t="s">
        <v>284</v>
      </c>
      <c r="O253" s="3">
        <v>0</v>
      </c>
      <c r="P253" s="3">
        <v>0</v>
      </c>
      <c r="Q253" s="3">
        <v>355</v>
      </c>
      <c r="R253" s="3">
        <v>46.15</v>
      </c>
      <c r="S253" s="3">
        <v>0</v>
      </c>
      <c r="T253" s="3">
        <v>0</v>
      </c>
      <c r="U253" s="3">
        <v>401.15</v>
      </c>
      <c r="W253" t="s">
        <v>1</v>
      </c>
    </row>
    <row r="254" spans="5:23" x14ac:dyDescent="0.25">
      <c r="E254" t="s">
        <v>2020</v>
      </c>
      <c r="F254" t="s">
        <v>2042</v>
      </c>
      <c r="G254" t="s">
        <v>1</v>
      </c>
      <c r="H254" t="s">
        <v>0</v>
      </c>
      <c r="I254" t="s">
        <v>359</v>
      </c>
      <c r="J254" t="s">
        <v>360</v>
      </c>
      <c r="K254" s="55" t="s">
        <v>2227</v>
      </c>
      <c r="L254" s="55" t="s">
        <v>2227</v>
      </c>
      <c r="M254" t="s">
        <v>706</v>
      </c>
      <c r="N254" t="s">
        <v>707</v>
      </c>
      <c r="O254" s="3">
        <v>0</v>
      </c>
      <c r="P254" s="3">
        <v>0</v>
      </c>
      <c r="Q254" s="3">
        <v>70</v>
      </c>
      <c r="R254" s="3">
        <v>9.1</v>
      </c>
      <c r="S254" s="3">
        <v>0</v>
      </c>
      <c r="T254" s="3">
        <v>0</v>
      </c>
      <c r="U254" s="3">
        <v>79.099999999999994</v>
      </c>
      <c r="W254" t="s">
        <v>1</v>
      </c>
    </row>
    <row r="255" spans="5:23" x14ac:dyDescent="0.25">
      <c r="E255" t="s">
        <v>2020</v>
      </c>
      <c r="F255" t="s">
        <v>2043</v>
      </c>
      <c r="G255" t="s">
        <v>1</v>
      </c>
      <c r="H255" t="s">
        <v>0</v>
      </c>
      <c r="I255" t="s">
        <v>359</v>
      </c>
      <c r="J255" t="s">
        <v>360</v>
      </c>
      <c r="K255" s="55" t="s">
        <v>2228</v>
      </c>
      <c r="L255" s="55" t="s">
        <v>2228</v>
      </c>
      <c r="M255" t="s">
        <v>115</v>
      </c>
      <c r="N255" t="s">
        <v>116</v>
      </c>
      <c r="O255" s="3">
        <v>0</v>
      </c>
      <c r="P255" s="3">
        <v>0</v>
      </c>
      <c r="Q255" s="3">
        <v>120</v>
      </c>
      <c r="R255" s="3">
        <v>15.600000000000001</v>
      </c>
      <c r="S255" s="3">
        <v>0</v>
      </c>
      <c r="T255" s="3">
        <v>0</v>
      </c>
      <c r="U255" s="3">
        <v>135.6</v>
      </c>
      <c r="W255" t="s">
        <v>1</v>
      </c>
    </row>
    <row r="256" spans="5:23" x14ac:dyDescent="0.25">
      <c r="E256" t="s">
        <v>2020</v>
      </c>
      <c r="F256" t="s">
        <v>2043</v>
      </c>
      <c r="G256" t="s">
        <v>1</v>
      </c>
      <c r="H256" t="s">
        <v>0</v>
      </c>
      <c r="I256" t="s">
        <v>359</v>
      </c>
      <c r="J256" t="s">
        <v>360</v>
      </c>
      <c r="K256" s="55" t="s">
        <v>2229</v>
      </c>
      <c r="L256" s="55" t="s">
        <v>2229</v>
      </c>
      <c r="M256" t="s">
        <v>115</v>
      </c>
      <c r="N256" t="s">
        <v>116</v>
      </c>
      <c r="O256" s="3">
        <v>0</v>
      </c>
      <c r="P256" s="3">
        <v>0</v>
      </c>
      <c r="Q256" s="3">
        <v>40</v>
      </c>
      <c r="R256" s="3">
        <v>5.2</v>
      </c>
      <c r="S256" s="3">
        <v>0</v>
      </c>
      <c r="T256" s="3">
        <v>0</v>
      </c>
      <c r="U256" s="3">
        <v>45.2</v>
      </c>
      <c r="W256" t="s">
        <v>1</v>
      </c>
    </row>
    <row r="257" spans="5:23" x14ac:dyDescent="0.25">
      <c r="E257" t="s">
        <v>2020</v>
      </c>
      <c r="F257" t="s">
        <v>2043</v>
      </c>
      <c r="G257" t="s">
        <v>1</v>
      </c>
      <c r="H257" t="s">
        <v>0</v>
      </c>
      <c r="I257" t="s">
        <v>359</v>
      </c>
      <c r="J257" t="s">
        <v>360</v>
      </c>
      <c r="K257" s="55" t="s">
        <v>2230</v>
      </c>
      <c r="L257" s="55" t="s">
        <v>2230</v>
      </c>
      <c r="M257" t="s">
        <v>115</v>
      </c>
      <c r="N257" t="s">
        <v>116</v>
      </c>
      <c r="O257" s="3">
        <v>0</v>
      </c>
      <c r="P257" s="3">
        <v>0</v>
      </c>
      <c r="Q257" s="3">
        <v>85</v>
      </c>
      <c r="R257" s="3">
        <v>11.05</v>
      </c>
      <c r="S257" s="3">
        <v>0</v>
      </c>
      <c r="T257" s="3">
        <v>0</v>
      </c>
      <c r="U257" s="3">
        <v>96.05</v>
      </c>
      <c r="W257" t="s">
        <v>1</v>
      </c>
    </row>
    <row r="258" spans="5:23" x14ac:dyDescent="0.25">
      <c r="E258" t="s">
        <v>2020</v>
      </c>
      <c r="F258" t="s">
        <v>2043</v>
      </c>
      <c r="G258" t="s">
        <v>1</v>
      </c>
      <c r="H258" t="s">
        <v>0</v>
      </c>
      <c r="I258" t="s">
        <v>359</v>
      </c>
      <c r="J258" t="s">
        <v>360</v>
      </c>
      <c r="K258" s="55" t="s">
        <v>2231</v>
      </c>
      <c r="L258" s="55" t="s">
        <v>2231</v>
      </c>
      <c r="M258" t="s">
        <v>232</v>
      </c>
      <c r="N258" t="s">
        <v>233</v>
      </c>
      <c r="O258" s="3">
        <v>0</v>
      </c>
      <c r="P258" s="3">
        <v>0</v>
      </c>
      <c r="Q258" s="3">
        <v>120</v>
      </c>
      <c r="R258" s="3">
        <v>15.600000000000001</v>
      </c>
      <c r="S258" s="3">
        <v>0</v>
      </c>
      <c r="T258" s="3">
        <v>0</v>
      </c>
      <c r="U258" s="3">
        <v>135.6</v>
      </c>
      <c r="W258" t="s">
        <v>1</v>
      </c>
    </row>
    <row r="259" spans="5:23" x14ac:dyDescent="0.25">
      <c r="E259" t="s">
        <v>2020</v>
      </c>
      <c r="F259" t="s">
        <v>2043</v>
      </c>
      <c r="G259" t="s">
        <v>1</v>
      </c>
      <c r="H259" t="s">
        <v>0</v>
      </c>
      <c r="I259" t="s">
        <v>359</v>
      </c>
      <c r="J259" t="s">
        <v>360</v>
      </c>
      <c r="K259" s="55" t="s">
        <v>2232</v>
      </c>
      <c r="L259" s="55" t="s">
        <v>2232</v>
      </c>
      <c r="M259" t="s">
        <v>115</v>
      </c>
      <c r="N259" t="s">
        <v>116</v>
      </c>
      <c r="O259" s="3">
        <v>0</v>
      </c>
      <c r="P259" s="3">
        <v>0</v>
      </c>
      <c r="Q259" s="3">
        <v>20</v>
      </c>
      <c r="R259" s="3">
        <v>2.6</v>
      </c>
      <c r="S259" s="3">
        <v>0</v>
      </c>
      <c r="T259" s="3">
        <v>0</v>
      </c>
      <c r="U259" s="3">
        <v>22.6</v>
      </c>
      <c r="W259" t="s">
        <v>1</v>
      </c>
    </row>
    <row r="260" spans="5:23" x14ac:dyDescent="0.25">
      <c r="E260" t="s">
        <v>2020</v>
      </c>
      <c r="F260" t="s">
        <v>2043</v>
      </c>
      <c r="G260" t="s">
        <v>1</v>
      </c>
      <c r="H260" t="s">
        <v>0</v>
      </c>
      <c r="I260" t="s">
        <v>359</v>
      </c>
      <c r="J260" t="s">
        <v>360</v>
      </c>
      <c r="K260" s="55" t="s">
        <v>2233</v>
      </c>
      <c r="L260" s="55" t="s">
        <v>2233</v>
      </c>
      <c r="N260" t="s">
        <v>29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W260" t="s">
        <v>1</v>
      </c>
    </row>
    <row r="261" spans="5:23" x14ac:dyDescent="0.25">
      <c r="E261" t="s">
        <v>2020</v>
      </c>
      <c r="F261" t="s">
        <v>2043</v>
      </c>
      <c r="G261" t="s">
        <v>1</v>
      </c>
      <c r="H261" t="s">
        <v>0</v>
      </c>
      <c r="I261" t="s">
        <v>359</v>
      </c>
      <c r="J261" t="s">
        <v>360</v>
      </c>
      <c r="K261" s="55" t="s">
        <v>2234</v>
      </c>
      <c r="L261" s="55" t="s">
        <v>2234</v>
      </c>
      <c r="M261" t="s">
        <v>115</v>
      </c>
      <c r="N261" t="s">
        <v>116</v>
      </c>
      <c r="O261" s="3">
        <v>0</v>
      </c>
      <c r="P261" s="3">
        <v>0</v>
      </c>
      <c r="Q261" s="3">
        <v>12</v>
      </c>
      <c r="R261" s="3">
        <v>1.56</v>
      </c>
      <c r="S261" s="3">
        <v>0</v>
      </c>
      <c r="T261" s="3">
        <v>0</v>
      </c>
      <c r="U261" s="3">
        <v>13.56</v>
      </c>
      <c r="W261" t="s">
        <v>1</v>
      </c>
    </row>
    <row r="262" spans="5:23" x14ac:dyDescent="0.25">
      <c r="E262" t="s">
        <v>2020</v>
      </c>
      <c r="F262" t="s">
        <v>2043</v>
      </c>
      <c r="G262" t="s">
        <v>1</v>
      </c>
      <c r="H262" t="s">
        <v>0</v>
      </c>
      <c r="I262" t="s">
        <v>359</v>
      </c>
      <c r="J262" t="s">
        <v>360</v>
      </c>
      <c r="K262" s="55" t="s">
        <v>2235</v>
      </c>
      <c r="L262" s="55" t="s">
        <v>2235</v>
      </c>
      <c r="M262" t="s">
        <v>134</v>
      </c>
      <c r="N262" t="s">
        <v>135</v>
      </c>
      <c r="O262" s="3">
        <v>0</v>
      </c>
      <c r="P262" s="3">
        <v>0</v>
      </c>
      <c r="Q262" s="3">
        <v>72</v>
      </c>
      <c r="R262" s="3">
        <v>9.36</v>
      </c>
      <c r="S262" s="3">
        <v>0</v>
      </c>
      <c r="T262" s="3">
        <v>0</v>
      </c>
      <c r="U262" s="3">
        <v>81.36</v>
      </c>
      <c r="W262" t="s">
        <v>1</v>
      </c>
    </row>
    <row r="263" spans="5:23" x14ac:dyDescent="0.25">
      <c r="E263" t="s">
        <v>2020</v>
      </c>
      <c r="F263" t="s">
        <v>2043</v>
      </c>
      <c r="G263" t="s">
        <v>1</v>
      </c>
      <c r="H263" t="s">
        <v>0</v>
      </c>
      <c r="I263" t="s">
        <v>359</v>
      </c>
      <c r="J263" t="s">
        <v>360</v>
      </c>
      <c r="K263" s="55" t="s">
        <v>2236</v>
      </c>
      <c r="L263" s="55" t="s">
        <v>2236</v>
      </c>
      <c r="M263" t="s">
        <v>134</v>
      </c>
      <c r="N263" t="s">
        <v>135</v>
      </c>
      <c r="O263" s="3">
        <v>0</v>
      </c>
      <c r="P263" s="3">
        <v>0</v>
      </c>
      <c r="Q263" s="3">
        <v>50</v>
      </c>
      <c r="R263" s="3">
        <v>6.5</v>
      </c>
      <c r="S263" s="3">
        <v>0</v>
      </c>
      <c r="T263" s="3">
        <v>0</v>
      </c>
      <c r="U263" s="3">
        <v>56.5</v>
      </c>
      <c r="W263" t="s">
        <v>1</v>
      </c>
    </row>
    <row r="264" spans="5:23" x14ac:dyDescent="0.25">
      <c r="E264" t="s">
        <v>2020</v>
      </c>
      <c r="F264" t="s">
        <v>2043</v>
      </c>
      <c r="G264" t="s">
        <v>1</v>
      </c>
      <c r="H264" t="s">
        <v>0</v>
      </c>
      <c r="I264" t="s">
        <v>359</v>
      </c>
      <c r="J264" t="s">
        <v>360</v>
      </c>
      <c r="K264" s="55" t="s">
        <v>2237</v>
      </c>
      <c r="L264" s="55" t="s">
        <v>2237</v>
      </c>
      <c r="N264" t="s">
        <v>29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W264" t="s">
        <v>1</v>
      </c>
    </row>
    <row r="265" spans="5:23" x14ac:dyDescent="0.25">
      <c r="E265" t="s">
        <v>2020</v>
      </c>
      <c r="F265" t="s">
        <v>2043</v>
      </c>
      <c r="G265" t="s">
        <v>1</v>
      </c>
      <c r="H265" t="s">
        <v>0</v>
      </c>
      <c r="I265" t="s">
        <v>359</v>
      </c>
      <c r="J265" t="s">
        <v>360</v>
      </c>
      <c r="K265" s="55" t="s">
        <v>2238</v>
      </c>
      <c r="L265" s="55" t="s">
        <v>2238</v>
      </c>
      <c r="N265" t="s">
        <v>29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W265" t="s">
        <v>1</v>
      </c>
    </row>
    <row r="266" spans="5:23" x14ac:dyDescent="0.25">
      <c r="E266" t="s">
        <v>2020</v>
      </c>
      <c r="F266" t="s">
        <v>2044</v>
      </c>
      <c r="G266" t="s">
        <v>1</v>
      </c>
      <c r="H266" t="s">
        <v>0</v>
      </c>
      <c r="I266" t="s">
        <v>359</v>
      </c>
      <c r="J266" t="s">
        <v>360</v>
      </c>
      <c r="K266" s="55" t="s">
        <v>2239</v>
      </c>
      <c r="L266" s="55" t="s">
        <v>2239</v>
      </c>
      <c r="N266" t="s">
        <v>29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W266" t="s">
        <v>1</v>
      </c>
    </row>
    <row r="267" spans="5:23" x14ac:dyDescent="0.25">
      <c r="E267" t="s">
        <v>2020</v>
      </c>
      <c r="F267" t="s">
        <v>2044</v>
      </c>
      <c r="G267" t="s">
        <v>1</v>
      </c>
      <c r="H267" t="s">
        <v>0</v>
      </c>
      <c r="I267" t="s">
        <v>359</v>
      </c>
      <c r="J267" t="s">
        <v>360</v>
      </c>
      <c r="K267" s="55" t="s">
        <v>2240</v>
      </c>
      <c r="L267" s="55" t="s">
        <v>2240</v>
      </c>
      <c r="N267" t="s">
        <v>146</v>
      </c>
      <c r="O267" s="3">
        <v>0</v>
      </c>
      <c r="P267" s="3">
        <v>0</v>
      </c>
      <c r="Q267" s="3">
        <v>10</v>
      </c>
      <c r="R267" s="3">
        <v>1.3</v>
      </c>
      <c r="S267" s="3">
        <v>0</v>
      </c>
      <c r="T267" s="3">
        <v>0</v>
      </c>
      <c r="U267" s="3">
        <v>11.3</v>
      </c>
      <c r="V267" s="3" t="s">
        <v>566</v>
      </c>
      <c r="W267" t="s">
        <v>1</v>
      </c>
    </row>
    <row r="268" spans="5:23" x14ac:dyDescent="0.25">
      <c r="E268" t="s">
        <v>2020</v>
      </c>
      <c r="F268" t="s">
        <v>2044</v>
      </c>
      <c r="G268" t="s">
        <v>1</v>
      </c>
      <c r="H268" t="s">
        <v>0</v>
      </c>
      <c r="I268" t="s">
        <v>359</v>
      </c>
      <c r="J268" t="s">
        <v>360</v>
      </c>
      <c r="K268" s="55" t="s">
        <v>2241</v>
      </c>
      <c r="L268" s="55" t="s">
        <v>2241</v>
      </c>
      <c r="M268" t="s">
        <v>189</v>
      </c>
      <c r="N268" t="s">
        <v>190</v>
      </c>
      <c r="O268" s="3">
        <v>0</v>
      </c>
      <c r="P268" s="3">
        <v>0</v>
      </c>
      <c r="Q268" s="3">
        <v>258.86</v>
      </c>
      <c r="R268" s="3">
        <v>33.651800000000001</v>
      </c>
      <c r="S268" s="3">
        <v>0</v>
      </c>
      <c r="T268" s="3">
        <v>0</v>
      </c>
      <c r="U268" s="3">
        <v>292.51179999999999</v>
      </c>
      <c r="W268" t="s">
        <v>1</v>
      </c>
    </row>
    <row r="269" spans="5:23" x14ac:dyDescent="0.25">
      <c r="E269" t="s">
        <v>2020</v>
      </c>
      <c r="F269" t="s">
        <v>2044</v>
      </c>
      <c r="G269" t="s">
        <v>1</v>
      </c>
      <c r="H269" t="s">
        <v>0</v>
      </c>
      <c r="I269" t="s">
        <v>359</v>
      </c>
      <c r="J269" t="s">
        <v>360</v>
      </c>
      <c r="K269" s="55" t="s">
        <v>2242</v>
      </c>
      <c r="L269" s="55" t="s">
        <v>2242</v>
      </c>
      <c r="M269" t="s">
        <v>1075</v>
      </c>
      <c r="N269" t="s">
        <v>1076</v>
      </c>
      <c r="O269" s="3">
        <v>0</v>
      </c>
      <c r="P269" s="3">
        <v>0</v>
      </c>
      <c r="Q269" s="3">
        <v>80</v>
      </c>
      <c r="R269" s="3">
        <v>10.4</v>
      </c>
      <c r="S269" s="3">
        <v>0</v>
      </c>
      <c r="T269" s="3">
        <v>0</v>
      </c>
      <c r="U269" s="3">
        <v>90.4</v>
      </c>
      <c r="W269" t="s">
        <v>1</v>
      </c>
    </row>
    <row r="270" spans="5:23" x14ac:dyDescent="0.25">
      <c r="E270" t="s">
        <v>2020</v>
      </c>
      <c r="F270" t="s">
        <v>2044</v>
      </c>
      <c r="G270" t="s">
        <v>1</v>
      </c>
      <c r="H270" t="s">
        <v>0</v>
      </c>
      <c r="I270" t="s">
        <v>359</v>
      </c>
      <c r="J270" t="s">
        <v>360</v>
      </c>
      <c r="K270" s="55" t="s">
        <v>2243</v>
      </c>
      <c r="L270" s="55" t="s">
        <v>2243</v>
      </c>
      <c r="M270" t="s">
        <v>115</v>
      </c>
      <c r="N270" t="s">
        <v>116</v>
      </c>
      <c r="O270" s="3">
        <v>0</v>
      </c>
      <c r="P270" s="3">
        <v>0</v>
      </c>
      <c r="Q270" s="3">
        <v>20</v>
      </c>
      <c r="R270" s="3">
        <v>2.6</v>
      </c>
      <c r="S270" s="3">
        <v>0</v>
      </c>
      <c r="T270" s="3">
        <v>0</v>
      </c>
      <c r="U270" s="3">
        <v>22.6</v>
      </c>
      <c r="W270" t="s">
        <v>1</v>
      </c>
    </row>
    <row r="271" spans="5:23" x14ac:dyDescent="0.25">
      <c r="E271" t="s">
        <v>2020</v>
      </c>
      <c r="F271" t="s">
        <v>2044</v>
      </c>
      <c r="G271" t="s">
        <v>1</v>
      </c>
      <c r="H271" t="s">
        <v>0</v>
      </c>
      <c r="I271" t="s">
        <v>359</v>
      </c>
      <c r="J271" t="s">
        <v>360</v>
      </c>
      <c r="K271" s="55" t="s">
        <v>2244</v>
      </c>
      <c r="L271" s="55" t="s">
        <v>2244</v>
      </c>
      <c r="M271" t="s">
        <v>115</v>
      </c>
      <c r="N271" t="s">
        <v>116</v>
      </c>
      <c r="O271" s="3">
        <v>0</v>
      </c>
      <c r="P271" s="3">
        <v>0</v>
      </c>
      <c r="Q271" s="3">
        <v>25</v>
      </c>
      <c r="R271" s="3">
        <v>3.25</v>
      </c>
      <c r="S271" s="3">
        <v>0</v>
      </c>
      <c r="T271" s="3">
        <v>0</v>
      </c>
      <c r="U271" s="3">
        <v>28.25</v>
      </c>
      <c r="W271" t="s">
        <v>1</v>
      </c>
    </row>
    <row r="272" spans="5:23" x14ac:dyDescent="0.25">
      <c r="E272" t="s">
        <v>2020</v>
      </c>
      <c r="F272" t="s">
        <v>2044</v>
      </c>
      <c r="G272" t="s">
        <v>1</v>
      </c>
      <c r="H272" t="s">
        <v>0</v>
      </c>
      <c r="I272" t="s">
        <v>359</v>
      </c>
      <c r="J272" t="s">
        <v>360</v>
      </c>
      <c r="K272" s="55" t="s">
        <v>2245</v>
      </c>
      <c r="L272" s="55" t="s">
        <v>2245</v>
      </c>
      <c r="M272" t="s">
        <v>115</v>
      </c>
      <c r="N272" t="s">
        <v>116</v>
      </c>
      <c r="O272" s="3">
        <v>0</v>
      </c>
      <c r="P272" s="3">
        <v>0</v>
      </c>
      <c r="Q272" s="3">
        <v>20</v>
      </c>
      <c r="R272" s="3">
        <v>2.6</v>
      </c>
      <c r="S272" s="3">
        <v>0</v>
      </c>
      <c r="T272" s="3">
        <v>0</v>
      </c>
      <c r="U272" s="3">
        <v>22.6</v>
      </c>
      <c r="W272" t="s">
        <v>1</v>
      </c>
    </row>
    <row r="273" spans="5:23" x14ac:dyDescent="0.25">
      <c r="E273" t="s">
        <v>2020</v>
      </c>
      <c r="F273" t="s">
        <v>2046</v>
      </c>
      <c r="G273" t="s">
        <v>1</v>
      </c>
      <c r="H273" t="s">
        <v>0</v>
      </c>
      <c r="I273" t="s">
        <v>359</v>
      </c>
      <c r="J273" t="s">
        <v>360</v>
      </c>
      <c r="K273" s="55" t="s">
        <v>2246</v>
      </c>
      <c r="L273" s="55" t="s">
        <v>2246</v>
      </c>
      <c r="M273" t="s">
        <v>293</v>
      </c>
      <c r="N273" t="s">
        <v>294</v>
      </c>
      <c r="O273" s="3">
        <v>0</v>
      </c>
      <c r="P273" s="3">
        <v>0</v>
      </c>
      <c r="Q273" s="3">
        <v>56.59</v>
      </c>
      <c r="R273" s="3">
        <v>7.3567000000000009</v>
      </c>
      <c r="S273" s="3">
        <v>0</v>
      </c>
      <c r="T273" s="3">
        <v>0</v>
      </c>
      <c r="U273" s="3">
        <v>63.946700000000007</v>
      </c>
      <c r="W273" t="s">
        <v>1</v>
      </c>
    </row>
    <row r="274" spans="5:23" x14ac:dyDescent="0.25">
      <c r="E274" t="s">
        <v>2020</v>
      </c>
      <c r="F274" t="s">
        <v>2046</v>
      </c>
      <c r="G274" t="s">
        <v>1</v>
      </c>
      <c r="H274" t="s">
        <v>0</v>
      </c>
      <c r="I274" t="s">
        <v>359</v>
      </c>
      <c r="J274" t="s">
        <v>360</v>
      </c>
      <c r="K274" s="55" t="s">
        <v>2247</v>
      </c>
      <c r="L274" s="55" t="s">
        <v>2247</v>
      </c>
      <c r="M274" t="s">
        <v>293</v>
      </c>
      <c r="N274" t="s">
        <v>294</v>
      </c>
      <c r="O274" s="3">
        <v>0</v>
      </c>
      <c r="P274" s="3">
        <v>0</v>
      </c>
      <c r="Q274" s="3">
        <v>138.44999999999999</v>
      </c>
      <c r="R274" s="3">
        <v>17.9985</v>
      </c>
      <c r="S274" s="3">
        <v>0</v>
      </c>
      <c r="T274" s="3">
        <v>0</v>
      </c>
      <c r="U274" s="3">
        <v>156.4485</v>
      </c>
      <c r="W274" t="s">
        <v>1</v>
      </c>
    </row>
    <row r="275" spans="5:23" x14ac:dyDescent="0.25">
      <c r="E275" t="s">
        <v>2020</v>
      </c>
      <c r="F275" t="s">
        <v>2046</v>
      </c>
      <c r="G275" t="s">
        <v>1</v>
      </c>
      <c r="H275" t="s">
        <v>0</v>
      </c>
      <c r="I275" t="s">
        <v>359</v>
      </c>
      <c r="J275" t="s">
        <v>360</v>
      </c>
      <c r="K275" s="55" t="s">
        <v>2248</v>
      </c>
      <c r="L275" s="55" t="s">
        <v>2248</v>
      </c>
      <c r="N275" t="s">
        <v>146</v>
      </c>
      <c r="O275" s="3">
        <v>0</v>
      </c>
      <c r="P275" s="3">
        <v>0</v>
      </c>
      <c r="Q275" s="3">
        <v>148</v>
      </c>
      <c r="R275" s="3">
        <v>19.240000000000002</v>
      </c>
      <c r="S275" s="3">
        <v>0</v>
      </c>
      <c r="T275" s="3">
        <v>0</v>
      </c>
      <c r="U275" s="3">
        <v>167.24</v>
      </c>
      <c r="V275" s="3" t="s">
        <v>566</v>
      </c>
      <c r="W275" t="s">
        <v>1</v>
      </c>
    </row>
    <row r="276" spans="5:23" x14ac:dyDescent="0.25">
      <c r="E276" t="s">
        <v>2020</v>
      </c>
      <c r="F276" t="s">
        <v>2046</v>
      </c>
      <c r="G276" t="s">
        <v>1</v>
      </c>
      <c r="H276" t="s">
        <v>0</v>
      </c>
      <c r="I276" t="s">
        <v>359</v>
      </c>
      <c r="J276" t="s">
        <v>360</v>
      </c>
      <c r="K276" s="55" t="s">
        <v>2249</v>
      </c>
      <c r="L276" s="55" t="s">
        <v>2249</v>
      </c>
      <c r="N276" t="s">
        <v>29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W276" t="s">
        <v>1</v>
      </c>
    </row>
    <row r="277" spans="5:23" x14ac:dyDescent="0.25">
      <c r="E277" t="s">
        <v>2020</v>
      </c>
      <c r="F277" t="s">
        <v>2046</v>
      </c>
      <c r="G277" t="s">
        <v>1</v>
      </c>
      <c r="H277" t="s">
        <v>0</v>
      </c>
      <c r="I277" t="s">
        <v>359</v>
      </c>
      <c r="J277" t="s">
        <v>360</v>
      </c>
      <c r="K277" s="55" t="s">
        <v>2250</v>
      </c>
      <c r="L277" s="55" t="s">
        <v>2250</v>
      </c>
      <c r="M277" t="s">
        <v>208</v>
      </c>
      <c r="N277" t="s">
        <v>209</v>
      </c>
      <c r="O277" s="3">
        <v>0</v>
      </c>
      <c r="P277" s="3">
        <v>0</v>
      </c>
      <c r="Q277" s="3">
        <v>836.62</v>
      </c>
      <c r="R277" s="3">
        <v>108.76060000000001</v>
      </c>
      <c r="S277" s="3">
        <v>0</v>
      </c>
      <c r="T277" s="3">
        <v>0</v>
      </c>
      <c r="U277" s="3">
        <v>945.38059999999996</v>
      </c>
      <c r="W277" t="s">
        <v>1</v>
      </c>
    </row>
    <row r="278" spans="5:23" x14ac:dyDescent="0.25">
      <c r="E278" t="s">
        <v>2020</v>
      </c>
      <c r="F278" t="s">
        <v>2047</v>
      </c>
      <c r="G278" t="s">
        <v>1</v>
      </c>
      <c r="H278" t="s">
        <v>0</v>
      </c>
      <c r="I278" t="s">
        <v>359</v>
      </c>
      <c r="J278" t="s">
        <v>360</v>
      </c>
      <c r="K278" s="55" t="s">
        <v>2251</v>
      </c>
      <c r="L278" s="55" t="s">
        <v>2251</v>
      </c>
      <c r="M278" t="s">
        <v>208</v>
      </c>
      <c r="N278" t="s">
        <v>209</v>
      </c>
      <c r="O278" s="3">
        <v>0</v>
      </c>
      <c r="P278" s="3">
        <v>0</v>
      </c>
      <c r="Q278" s="3">
        <v>7.52</v>
      </c>
      <c r="R278" s="3">
        <v>0.97760000000000002</v>
      </c>
      <c r="S278" s="3">
        <v>0</v>
      </c>
      <c r="T278" s="3">
        <v>0</v>
      </c>
      <c r="U278" s="3">
        <v>8.4976000000000003</v>
      </c>
      <c r="W278" t="s">
        <v>1</v>
      </c>
    </row>
    <row r="279" spans="5:23" x14ac:dyDescent="0.25">
      <c r="E279" t="s">
        <v>2020</v>
      </c>
      <c r="F279" t="s">
        <v>2047</v>
      </c>
      <c r="G279" t="s">
        <v>1</v>
      </c>
      <c r="H279" t="s">
        <v>0</v>
      </c>
      <c r="I279" t="s">
        <v>359</v>
      </c>
      <c r="J279" t="s">
        <v>360</v>
      </c>
      <c r="K279" s="55" t="s">
        <v>2252</v>
      </c>
      <c r="L279" s="55" t="s">
        <v>2252</v>
      </c>
      <c r="M279" t="s">
        <v>208</v>
      </c>
      <c r="N279" t="s">
        <v>209</v>
      </c>
      <c r="O279" s="3">
        <v>0</v>
      </c>
      <c r="P279" s="3">
        <v>0</v>
      </c>
      <c r="Q279" s="3">
        <v>45</v>
      </c>
      <c r="R279" s="3">
        <v>5.8500000000000005</v>
      </c>
      <c r="S279" s="3">
        <v>0</v>
      </c>
      <c r="T279" s="3">
        <v>0</v>
      </c>
      <c r="U279" s="3">
        <v>50.85</v>
      </c>
      <c r="W279" t="s">
        <v>1</v>
      </c>
    </row>
    <row r="280" spans="5:23" x14ac:dyDescent="0.25">
      <c r="E280" t="s">
        <v>2020</v>
      </c>
      <c r="F280" t="s">
        <v>2047</v>
      </c>
      <c r="G280" t="s">
        <v>1</v>
      </c>
      <c r="H280" t="s">
        <v>0</v>
      </c>
      <c r="I280" t="s">
        <v>359</v>
      </c>
      <c r="J280" t="s">
        <v>360</v>
      </c>
      <c r="K280" s="55" t="s">
        <v>2253</v>
      </c>
      <c r="L280" s="55" t="s">
        <v>2253</v>
      </c>
      <c r="M280" t="s">
        <v>201</v>
      </c>
      <c r="N280" t="s">
        <v>202</v>
      </c>
      <c r="O280" s="3">
        <v>0</v>
      </c>
      <c r="P280" s="3">
        <v>0</v>
      </c>
      <c r="Q280" s="3">
        <v>2.85</v>
      </c>
      <c r="R280" s="3">
        <v>0.37050000000000005</v>
      </c>
      <c r="S280" s="3">
        <v>0</v>
      </c>
      <c r="T280" s="3">
        <v>0</v>
      </c>
      <c r="U280" s="3">
        <v>3.2205000000000004</v>
      </c>
      <c r="W280" t="s">
        <v>1</v>
      </c>
    </row>
    <row r="281" spans="5:23" x14ac:dyDescent="0.25">
      <c r="E281" t="s">
        <v>2020</v>
      </c>
      <c r="F281" t="s">
        <v>2047</v>
      </c>
      <c r="G281" t="s">
        <v>1</v>
      </c>
      <c r="H281" t="s">
        <v>0</v>
      </c>
      <c r="I281" t="s">
        <v>359</v>
      </c>
      <c r="J281" t="s">
        <v>360</v>
      </c>
      <c r="K281" s="55" t="s">
        <v>2254</v>
      </c>
      <c r="L281" s="55" t="s">
        <v>2254</v>
      </c>
      <c r="M281" t="s">
        <v>1331</v>
      </c>
      <c r="N281" t="s">
        <v>1332</v>
      </c>
      <c r="O281" s="3">
        <v>0</v>
      </c>
      <c r="P281" s="3">
        <v>0</v>
      </c>
      <c r="Q281" s="3">
        <v>69.959999999999994</v>
      </c>
      <c r="R281" s="3">
        <v>9.0947999999999993</v>
      </c>
      <c r="S281" s="3">
        <v>0</v>
      </c>
      <c r="T281" s="3">
        <v>0</v>
      </c>
      <c r="U281" s="3">
        <v>79.0548</v>
      </c>
      <c r="W281" t="s">
        <v>1</v>
      </c>
    </row>
    <row r="282" spans="5:23" x14ac:dyDescent="0.25">
      <c r="E282" t="s">
        <v>2020</v>
      </c>
      <c r="F282" t="s">
        <v>2047</v>
      </c>
      <c r="G282" t="s">
        <v>1</v>
      </c>
      <c r="H282" t="s">
        <v>0</v>
      </c>
      <c r="I282" t="s">
        <v>359</v>
      </c>
      <c r="J282" t="s">
        <v>360</v>
      </c>
      <c r="K282" s="55" t="s">
        <v>2255</v>
      </c>
      <c r="L282" s="55" t="s">
        <v>2255</v>
      </c>
      <c r="M282" t="s">
        <v>110</v>
      </c>
      <c r="N282" t="s">
        <v>111</v>
      </c>
      <c r="O282" s="3">
        <v>0</v>
      </c>
      <c r="P282" s="3">
        <v>0</v>
      </c>
      <c r="Q282" s="3">
        <v>25</v>
      </c>
      <c r="R282" s="3">
        <v>3.25</v>
      </c>
      <c r="S282" s="3">
        <v>0</v>
      </c>
      <c r="T282" s="3">
        <v>0</v>
      </c>
      <c r="U282" s="3">
        <v>28.25</v>
      </c>
      <c r="W282" t="s">
        <v>1</v>
      </c>
    </row>
    <row r="283" spans="5:23" x14ac:dyDescent="0.25">
      <c r="E283" t="s">
        <v>2020</v>
      </c>
      <c r="F283" t="s">
        <v>2047</v>
      </c>
      <c r="G283" t="s">
        <v>1</v>
      </c>
      <c r="H283" t="s">
        <v>0</v>
      </c>
      <c r="I283" t="s">
        <v>359</v>
      </c>
      <c r="J283" t="s">
        <v>360</v>
      </c>
      <c r="K283" s="55" t="s">
        <v>2256</v>
      </c>
      <c r="L283" s="55" t="s">
        <v>2256</v>
      </c>
      <c r="M283" t="s">
        <v>115</v>
      </c>
      <c r="N283" t="s">
        <v>116</v>
      </c>
      <c r="O283" s="3">
        <v>0</v>
      </c>
      <c r="P283" s="3">
        <v>0</v>
      </c>
      <c r="Q283" s="3">
        <v>20</v>
      </c>
      <c r="R283" s="3">
        <v>2.6</v>
      </c>
      <c r="S283" s="3">
        <v>0</v>
      </c>
      <c r="T283" s="3">
        <v>0</v>
      </c>
      <c r="U283" s="3">
        <v>22.6</v>
      </c>
      <c r="W283" t="s">
        <v>1</v>
      </c>
    </row>
    <row r="284" spans="5:23" x14ac:dyDescent="0.25">
      <c r="E284" t="s">
        <v>2020</v>
      </c>
      <c r="F284" t="s">
        <v>2048</v>
      </c>
      <c r="G284" t="s">
        <v>1</v>
      </c>
      <c r="H284" t="s">
        <v>0</v>
      </c>
      <c r="I284" t="s">
        <v>359</v>
      </c>
      <c r="J284" t="s">
        <v>360</v>
      </c>
      <c r="K284" s="55" t="s">
        <v>2257</v>
      </c>
      <c r="L284" s="55" t="s">
        <v>2257</v>
      </c>
      <c r="M284" t="s">
        <v>365</v>
      </c>
      <c r="N284" t="s">
        <v>112</v>
      </c>
      <c r="O284" s="3">
        <v>0</v>
      </c>
      <c r="P284" s="3">
        <v>0</v>
      </c>
      <c r="Q284" s="3">
        <v>35</v>
      </c>
      <c r="R284" s="3">
        <v>4.55</v>
      </c>
      <c r="S284" s="3">
        <v>0</v>
      </c>
      <c r="T284" s="3">
        <v>0</v>
      </c>
      <c r="U284" s="3">
        <v>39.549999999999997</v>
      </c>
      <c r="W284" t="s">
        <v>1</v>
      </c>
    </row>
    <row r="285" spans="5:23" x14ac:dyDescent="0.25">
      <c r="E285" t="s">
        <v>2020</v>
      </c>
      <c r="F285" t="s">
        <v>2048</v>
      </c>
      <c r="G285" t="s">
        <v>1</v>
      </c>
      <c r="H285" t="s">
        <v>0</v>
      </c>
      <c r="I285" t="s">
        <v>359</v>
      </c>
      <c r="J285" t="s">
        <v>360</v>
      </c>
      <c r="K285" s="55" t="s">
        <v>2258</v>
      </c>
      <c r="L285" s="55" t="s">
        <v>2258</v>
      </c>
      <c r="M285" t="s">
        <v>365</v>
      </c>
      <c r="N285" t="s">
        <v>112</v>
      </c>
      <c r="O285" s="3">
        <v>0</v>
      </c>
      <c r="P285" s="3">
        <v>0</v>
      </c>
      <c r="Q285" s="3">
        <v>30</v>
      </c>
      <c r="R285" s="3">
        <v>3.9000000000000004</v>
      </c>
      <c r="S285" s="3">
        <v>0</v>
      </c>
      <c r="T285" s="3">
        <v>0</v>
      </c>
      <c r="U285" s="3">
        <v>33.9</v>
      </c>
      <c r="W285" t="s">
        <v>1</v>
      </c>
    </row>
    <row r="286" spans="5:23" x14ac:dyDescent="0.25">
      <c r="E286" t="s">
        <v>2020</v>
      </c>
      <c r="F286" t="s">
        <v>2048</v>
      </c>
      <c r="G286" t="s">
        <v>1</v>
      </c>
      <c r="H286" t="s">
        <v>0</v>
      </c>
      <c r="I286" t="s">
        <v>359</v>
      </c>
      <c r="J286" t="s">
        <v>360</v>
      </c>
      <c r="K286" s="55" t="s">
        <v>2259</v>
      </c>
      <c r="L286" s="55" t="s">
        <v>2259</v>
      </c>
      <c r="M286" t="s">
        <v>115</v>
      </c>
      <c r="N286" t="s">
        <v>116</v>
      </c>
      <c r="O286" s="3">
        <v>0</v>
      </c>
      <c r="P286" s="3">
        <v>0</v>
      </c>
      <c r="Q286" s="3">
        <v>15</v>
      </c>
      <c r="R286" s="3">
        <v>1.9500000000000002</v>
      </c>
      <c r="S286" s="3">
        <v>0</v>
      </c>
      <c r="T286" s="3">
        <v>0</v>
      </c>
      <c r="U286" s="3">
        <v>16.95</v>
      </c>
      <c r="W286" t="s">
        <v>1</v>
      </c>
    </row>
    <row r="287" spans="5:23" x14ac:dyDescent="0.25">
      <c r="E287" t="s">
        <v>2020</v>
      </c>
      <c r="F287" t="s">
        <v>2048</v>
      </c>
      <c r="G287" t="s">
        <v>1</v>
      </c>
      <c r="H287" t="s">
        <v>0</v>
      </c>
      <c r="I287" t="s">
        <v>359</v>
      </c>
      <c r="J287" t="s">
        <v>360</v>
      </c>
      <c r="K287" s="55" t="s">
        <v>2260</v>
      </c>
      <c r="L287" s="55" t="s">
        <v>2260</v>
      </c>
      <c r="N287" t="s">
        <v>29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W287" t="s">
        <v>1</v>
      </c>
    </row>
    <row r="288" spans="5:23" x14ac:dyDescent="0.25">
      <c r="E288" t="s">
        <v>2020</v>
      </c>
      <c r="F288" t="s">
        <v>2048</v>
      </c>
      <c r="G288" t="s">
        <v>1</v>
      </c>
      <c r="H288" t="s">
        <v>0</v>
      </c>
      <c r="I288" t="s">
        <v>359</v>
      </c>
      <c r="J288" t="s">
        <v>360</v>
      </c>
      <c r="K288" s="55" t="s">
        <v>2261</v>
      </c>
      <c r="L288" s="55" t="s">
        <v>2261</v>
      </c>
      <c r="N288" t="s">
        <v>133</v>
      </c>
      <c r="O288" s="3">
        <v>0</v>
      </c>
      <c r="P288" s="3">
        <v>0</v>
      </c>
      <c r="Q288" s="3">
        <v>140</v>
      </c>
      <c r="R288" s="3">
        <v>18.2</v>
      </c>
      <c r="S288" s="3">
        <v>0</v>
      </c>
      <c r="T288" s="3">
        <v>0</v>
      </c>
      <c r="U288" s="3">
        <v>158.19999999999999</v>
      </c>
      <c r="V288" s="3" t="s">
        <v>702</v>
      </c>
      <c r="W288" t="s">
        <v>1</v>
      </c>
    </row>
    <row r="289" spans="5:23" x14ac:dyDescent="0.25">
      <c r="E289" t="s">
        <v>2020</v>
      </c>
      <c r="F289" t="s">
        <v>2048</v>
      </c>
      <c r="G289" t="s">
        <v>1</v>
      </c>
      <c r="H289" t="s">
        <v>0</v>
      </c>
      <c r="I289" t="s">
        <v>359</v>
      </c>
      <c r="J289" t="s">
        <v>360</v>
      </c>
      <c r="K289" s="55" t="s">
        <v>2262</v>
      </c>
      <c r="L289" s="55" t="s">
        <v>2262</v>
      </c>
      <c r="N289" t="s">
        <v>133</v>
      </c>
      <c r="O289" s="3">
        <v>0</v>
      </c>
      <c r="P289" s="3">
        <v>0</v>
      </c>
      <c r="Q289" s="3">
        <v>35</v>
      </c>
      <c r="R289" s="3">
        <v>4.55</v>
      </c>
      <c r="S289" s="3">
        <v>0</v>
      </c>
      <c r="T289" s="3">
        <v>0</v>
      </c>
      <c r="U289" s="3">
        <v>39.549999999999997</v>
      </c>
      <c r="V289" s="3" t="s">
        <v>702</v>
      </c>
      <c r="W289" t="s">
        <v>1</v>
      </c>
    </row>
    <row r="290" spans="5:23" x14ac:dyDescent="0.25">
      <c r="E290" t="s">
        <v>2020</v>
      </c>
      <c r="F290" t="s">
        <v>2048</v>
      </c>
      <c r="G290" t="s">
        <v>1</v>
      </c>
      <c r="H290" t="s">
        <v>0</v>
      </c>
      <c r="I290" t="s">
        <v>359</v>
      </c>
      <c r="J290" t="s">
        <v>360</v>
      </c>
      <c r="K290" s="55" t="s">
        <v>2263</v>
      </c>
      <c r="L290" s="55" t="s">
        <v>2263</v>
      </c>
      <c r="M290" t="s">
        <v>154</v>
      </c>
      <c r="N290" t="s">
        <v>155</v>
      </c>
      <c r="O290" s="3">
        <v>0</v>
      </c>
      <c r="P290" s="3">
        <v>0</v>
      </c>
      <c r="Q290" s="3">
        <v>5</v>
      </c>
      <c r="R290" s="3">
        <v>0.65</v>
      </c>
      <c r="S290" s="3">
        <v>0</v>
      </c>
      <c r="T290" s="3">
        <v>0</v>
      </c>
      <c r="U290" s="3">
        <v>5.65</v>
      </c>
      <c r="W290" t="s">
        <v>1</v>
      </c>
    </row>
    <row r="291" spans="5:23" x14ac:dyDescent="0.25">
      <c r="E291" t="s">
        <v>2020</v>
      </c>
      <c r="F291" t="s">
        <v>2048</v>
      </c>
      <c r="G291" t="s">
        <v>1</v>
      </c>
      <c r="H291" t="s">
        <v>0</v>
      </c>
      <c r="I291" t="s">
        <v>359</v>
      </c>
      <c r="J291" t="s">
        <v>360</v>
      </c>
      <c r="K291" s="55" t="s">
        <v>2264</v>
      </c>
      <c r="L291" s="55" t="s">
        <v>2264</v>
      </c>
      <c r="M291" t="s">
        <v>100</v>
      </c>
      <c r="N291" t="s">
        <v>101</v>
      </c>
      <c r="O291" s="3">
        <v>0</v>
      </c>
      <c r="P291" s="3">
        <v>0</v>
      </c>
      <c r="Q291" s="3">
        <v>200</v>
      </c>
      <c r="R291" s="3">
        <v>26</v>
      </c>
      <c r="S291" s="3">
        <v>0</v>
      </c>
      <c r="T291" s="3">
        <v>0</v>
      </c>
      <c r="U291" s="3">
        <v>226</v>
      </c>
      <c r="W291" t="s">
        <v>1</v>
      </c>
    </row>
    <row r="292" spans="5:23" x14ac:dyDescent="0.25">
      <c r="E292" t="s">
        <v>2020</v>
      </c>
      <c r="F292" t="s">
        <v>2048</v>
      </c>
      <c r="G292" t="s">
        <v>1</v>
      </c>
      <c r="H292" t="s">
        <v>0</v>
      </c>
      <c r="I292" t="s">
        <v>359</v>
      </c>
      <c r="J292" t="s">
        <v>360</v>
      </c>
      <c r="K292" s="55" t="s">
        <v>2265</v>
      </c>
      <c r="L292" s="55" t="s">
        <v>2265</v>
      </c>
      <c r="M292" t="s">
        <v>147</v>
      </c>
      <c r="N292" t="s">
        <v>148</v>
      </c>
      <c r="O292" s="3">
        <v>0</v>
      </c>
      <c r="P292" s="3">
        <v>0</v>
      </c>
      <c r="Q292" s="3">
        <v>175</v>
      </c>
      <c r="R292" s="3">
        <v>22.75</v>
      </c>
      <c r="S292" s="3">
        <v>0</v>
      </c>
      <c r="T292" s="3">
        <v>0</v>
      </c>
      <c r="U292" s="3">
        <v>197.75</v>
      </c>
      <c r="W292" t="s">
        <v>1</v>
      </c>
    </row>
    <row r="293" spans="5:23" x14ac:dyDescent="0.25">
      <c r="E293" t="s">
        <v>2020</v>
      </c>
      <c r="F293" t="s">
        <v>2048</v>
      </c>
      <c r="G293" t="s">
        <v>1</v>
      </c>
      <c r="H293" t="s">
        <v>0</v>
      </c>
      <c r="I293" t="s">
        <v>359</v>
      </c>
      <c r="J293" t="s">
        <v>360</v>
      </c>
      <c r="K293" s="55" t="s">
        <v>2266</v>
      </c>
      <c r="L293" s="55" t="s">
        <v>2266</v>
      </c>
      <c r="M293" t="s">
        <v>281</v>
      </c>
      <c r="N293" t="s">
        <v>282</v>
      </c>
      <c r="O293" s="3">
        <v>0</v>
      </c>
      <c r="P293" s="3">
        <v>0</v>
      </c>
      <c r="Q293" s="3">
        <v>148.66999999999999</v>
      </c>
      <c r="R293" s="3">
        <v>19.327099999999998</v>
      </c>
      <c r="S293" s="3">
        <v>0</v>
      </c>
      <c r="T293" s="3">
        <v>0</v>
      </c>
      <c r="U293" s="3">
        <v>167.99709999999999</v>
      </c>
      <c r="W293" t="s">
        <v>1</v>
      </c>
    </row>
    <row r="294" spans="5:23" x14ac:dyDescent="0.25">
      <c r="E294" t="s">
        <v>2020</v>
      </c>
      <c r="F294" t="s">
        <v>2048</v>
      </c>
      <c r="G294" t="s">
        <v>1</v>
      </c>
      <c r="H294" t="s">
        <v>0</v>
      </c>
      <c r="I294" t="s">
        <v>359</v>
      </c>
      <c r="J294" t="s">
        <v>360</v>
      </c>
      <c r="K294" s="55" t="s">
        <v>2267</v>
      </c>
      <c r="L294" s="55" t="s">
        <v>2267</v>
      </c>
      <c r="N294" t="s">
        <v>29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W294" t="s">
        <v>1</v>
      </c>
    </row>
    <row r="295" spans="5:23" x14ac:dyDescent="0.25">
      <c r="E295" t="s">
        <v>2020</v>
      </c>
      <c r="F295" t="s">
        <v>2048</v>
      </c>
      <c r="G295" t="s">
        <v>1</v>
      </c>
      <c r="H295" t="s">
        <v>0</v>
      </c>
      <c r="I295" t="s">
        <v>359</v>
      </c>
      <c r="J295" t="s">
        <v>360</v>
      </c>
      <c r="K295" s="55" t="s">
        <v>2268</v>
      </c>
      <c r="L295" s="55" t="s">
        <v>2268</v>
      </c>
      <c r="M295" t="s">
        <v>115</v>
      </c>
      <c r="N295" t="s">
        <v>116</v>
      </c>
      <c r="O295" s="3">
        <v>0</v>
      </c>
      <c r="P295" s="3">
        <v>0</v>
      </c>
      <c r="Q295" s="3">
        <v>47</v>
      </c>
      <c r="R295" s="3">
        <v>6.11</v>
      </c>
      <c r="S295" s="3">
        <v>0</v>
      </c>
      <c r="T295" s="3">
        <v>0</v>
      </c>
      <c r="U295" s="3">
        <v>53.11</v>
      </c>
      <c r="W295" t="s">
        <v>1</v>
      </c>
    </row>
    <row r="296" spans="5:23" x14ac:dyDescent="0.25">
      <c r="E296" t="s">
        <v>2020</v>
      </c>
      <c r="F296" t="s">
        <v>2048</v>
      </c>
      <c r="G296" t="s">
        <v>1</v>
      </c>
      <c r="H296" t="s">
        <v>0</v>
      </c>
      <c r="I296" t="s">
        <v>359</v>
      </c>
      <c r="J296" t="s">
        <v>360</v>
      </c>
      <c r="K296" s="55" t="s">
        <v>2269</v>
      </c>
      <c r="L296" s="55" t="s">
        <v>2269</v>
      </c>
      <c r="M296" t="s">
        <v>115</v>
      </c>
      <c r="N296" t="s">
        <v>116</v>
      </c>
      <c r="O296" s="3">
        <v>0</v>
      </c>
      <c r="P296" s="3">
        <v>0</v>
      </c>
      <c r="Q296" s="3">
        <v>24</v>
      </c>
      <c r="R296" s="3">
        <v>3.12</v>
      </c>
      <c r="S296" s="3">
        <v>0</v>
      </c>
      <c r="T296" s="3">
        <v>0</v>
      </c>
      <c r="U296" s="3">
        <v>27.12</v>
      </c>
      <c r="W296" t="s">
        <v>1</v>
      </c>
    </row>
    <row r="297" spans="5:23" x14ac:dyDescent="0.25">
      <c r="E297" t="s">
        <v>2020</v>
      </c>
      <c r="F297" t="s">
        <v>2049</v>
      </c>
      <c r="G297" t="s">
        <v>1</v>
      </c>
      <c r="H297" t="s">
        <v>0</v>
      </c>
      <c r="I297" t="s">
        <v>359</v>
      </c>
      <c r="J297" t="s">
        <v>360</v>
      </c>
      <c r="K297" s="55" t="s">
        <v>2270</v>
      </c>
      <c r="L297" s="55" t="s">
        <v>2270</v>
      </c>
      <c r="M297" t="s">
        <v>115</v>
      </c>
      <c r="N297" t="s">
        <v>116</v>
      </c>
      <c r="O297" s="3">
        <v>0</v>
      </c>
      <c r="P297" s="3">
        <v>0</v>
      </c>
      <c r="Q297" s="3">
        <v>15</v>
      </c>
      <c r="R297" s="3">
        <v>1.9500000000000002</v>
      </c>
      <c r="S297" s="3">
        <v>0</v>
      </c>
      <c r="T297" s="3">
        <v>0</v>
      </c>
      <c r="U297" s="3">
        <v>16.95</v>
      </c>
      <c r="W297" t="s">
        <v>1</v>
      </c>
    </row>
    <row r="298" spans="5:23" x14ac:dyDescent="0.25">
      <c r="E298" t="s">
        <v>2020</v>
      </c>
      <c r="F298" t="s">
        <v>2049</v>
      </c>
      <c r="G298" t="s">
        <v>1</v>
      </c>
      <c r="H298" t="s">
        <v>0</v>
      </c>
      <c r="I298" t="s">
        <v>359</v>
      </c>
      <c r="J298" t="s">
        <v>360</v>
      </c>
      <c r="K298" s="55" t="s">
        <v>2271</v>
      </c>
      <c r="L298" s="55" t="s">
        <v>2271</v>
      </c>
      <c r="M298" t="s">
        <v>115</v>
      </c>
      <c r="N298" t="s">
        <v>116</v>
      </c>
      <c r="O298" s="3">
        <v>0</v>
      </c>
      <c r="P298" s="3">
        <v>0</v>
      </c>
      <c r="Q298" s="3">
        <v>176.11</v>
      </c>
      <c r="R298" s="3">
        <v>22.894300000000001</v>
      </c>
      <c r="S298" s="3">
        <v>0</v>
      </c>
      <c r="T298" s="3">
        <v>0</v>
      </c>
      <c r="U298" s="3">
        <v>199.0043</v>
      </c>
      <c r="W298" t="s">
        <v>1</v>
      </c>
    </row>
    <row r="299" spans="5:23" x14ac:dyDescent="0.25">
      <c r="E299" t="s">
        <v>2020</v>
      </c>
      <c r="F299" t="s">
        <v>2049</v>
      </c>
      <c r="G299" t="s">
        <v>1</v>
      </c>
      <c r="H299" t="s">
        <v>0</v>
      </c>
      <c r="I299" t="s">
        <v>359</v>
      </c>
      <c r="J299" t="s">
        <v>360</v>
      </c>
      <c r="K299" s="55" t="s">
        <v>2272</v>
      </c>
      <c r="L299" s="55" t="s">
        <v>2272</v>
      </c>
      <c r="N299" t="s">
        <v>29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W299" t="s">
        <v>1</v>
      </c>
    </row>
    <row r="300" spans="5:23" x14ac:dyDescent="0.25">
      <c r="E300" t="s">
        <v>2020</v>
      </c>
      <c r="F300" t="s">
        <v>2049</v>
      </c>
      <c r="G300" t="s">
        <v>1</v>
      </c>
      <c r="H300" t="s">
        <v>0</v>
      </c>
      <c r="I300" t="s">
        <v>359</v>
      </c>
      <c r="J300" t="s">
        <v>360</v>
      </c>
      <c r="K300" s="55" t="s">
        <v>2273</v>
      </c>
      <c r="L300" s="55" t="s">
        <v>2273</v>
      </c>
      <c r="M300" t="s">
        <v>160</v>
      </c>
      <c r="N300" t="s">
        <v>161</v>
      </c>
      <c r="O300" s="3">
        <v>0</v>
      </c>
      <c r="P300" s="3">
        <v>0</v>
      </c>
      <c r="Q300" s="3">
        <v>20</v>
      </c>
      <c r="R300" s="3">
        <v>2.6</v>
      </c>
      <c r="S300" s="3">
        <v>0</v>
      </c>
      <c r="T300" s="3">
        <v>0</v>
      </c>
      <c r="U300" s="3">
        <v>22.6</v>
      </c>
      <c r="W300" t="s">
        <v>1</v>
      </c>
    </row>
    <row r="301" spans="5:23" x14ac:dyDescent="0.25">
      <c r="E301" t="s">
        <v>2020</v>
      </c>
      <c r="F301" t="s">
        <v>2049</v>
      </c>
      <c r="G301" t="s">
        <v>1</v>
      </c>
      <c r="H301" t="s">
        <v>0</v>
      </c>
      <c r="I301" t="s">
        <v>359</v>
      </c>
      <c r="J301" t="s">
        <v>360</v>
      </c>
      <c r="K301" s="55" t="s">
        <v>2274</v>
      </c>
      <c r="L301" s="55" t="s">
        <v>2274</v>
      </c>
      <c r="M301" t="s">
        <v>147</v>
      </c>
      <c r="N301" t="s">
        <v>148</v>
      </c>
      <c r="O301" s="3">
        <v>0</v>
      </c>
      <c r="P301" s="3">
        <v>0</v>
      </c>
      <c r="Q301" s="3">
        <v>65</v>
      </c>
      <c r="R301" s="3">
        <v>8.4500000000000011</v>
      </c>
      <c r="S301" s="3">
        <v>0</v>
      </c>
      <c r="T301" s="3">
        <v>0</v>
      </c>
      <c r="U301" s="3">
        <v>73.45</v>
      </c>
      <c r="W301" t="s">
        <v>1</v>
      </c>
    </row>
    <row r="302" spans="5:23" x14ac:dyDescent="0.25">
      <c r="E302" t="s">
        <v>2020</v>
      </c>
      <c r="F302" t="s">
        <v>2049</v>
      </c>
      <c r="G302" t="s">
        <v>1</v>
      </c>
      <c r="H302" t="s">
        <v>0</v>
      </c>
      <c r="I302" t="s">
        <v>359</v>
      </c>
      <c r="J302" t="s">
        <v>360</v>
      </c>
      <c r="K302" s="55" t="s">
        <v>2275</v>
      </c>
      <c r="L302" s="55" t="s">
        <v>2275</v>
      </c>
      <c r="M302" t="s">
        <v>147</v>
      </c>
      <c r="N302" t="s">
        <v>148</v>
      </c>
      <c r="O302" s="3">
        <v>0</v>
      </c>
      <c r="P302" s="3">
        <v>0</v>
      </c>
      <c r="Q302" s="3">
        <v>175</v>
      </c>
      <c r="R302" s="3">
        <v>22.75</v>
      </c>
      <c r="S302" s="3">
        <v>0</v>
      </c>
      <c r="T302" s="3">
        <v>0</v>
      </c>
      <c r="U302" s="3">
        <v>197.75</v>
      </c>
      <c r="W302" t="s">
        <v>1</v>
      </c>
    </row>
    <row r="303" spans="5:23" x14ac:dyDescent="0.25">
      <c r="E303" t="s">
        <v>2020</v>
      </c>
      <c r="F303" t="s">
        <v>2049</v>
      </c>
      <c r="G303" t="s">
        <v>1</v>
      </c>
      <c r="H303" t="s">
        <v>0</v>
      </c>
      <c r="I303" t="s">
        <v>359</v>
      </c>
      <c r="J303" t="s">
        <v>360</v>
      </c>
      <c r="K303" s="55" t="s">
        <v>2276</v>
      </c>
      <c r="L303" s="55" t="s">
        <v>2276</v>
      </c>
      <c r="M303" t="s">
        <v>115</v>
      </c>
      <c r="N303" t="s">
        <v>116</v>
      </c>
      <c r="O303" s="3">
        <v>0</v>
      </c>
      <c r="P303" s="3">
        <v>0</v>
      </c>
      <c r="Q303" s="3">
        <v>88</v>
      </c>
      <c r="R303" s="3">
        <v>11.440000000000001</v>
      </c>
      <c r="S303" s="3">
        <v>0</v>
      </c>
      <c r="T303" s="3">
        <v>0</v>
      </c>
      <c r="U303" s="3">
        <v>99.44</v>
      </c>
      <c r="W303" t="s">
        <v>1</v>
      </c>
    </row>
    <row r="304" spans="5:23" x14ac:dyDescent="0.25">
      <c r="E304" t="s">
        <v>2020</v>
      </c>
      <c r="F304" t="s">
        <v>2049</v>
      </c>
      <c r="G304" t="s">
        <v>1</v>
      </c>
      <c r="H304" t="s">
        <v>0</v>
      </c>
      <c r="I304" t="s">
        <v>359</v>
      </c>
      <c r="J304" t="s">
        <v>360</v>
      </c>
      <c r="K304" s="55" t="s">
        <v>2277</v>
      </c>
      <c r="L304" s="55" t="s">
        <v>2277</v>
      </c>
      <c r="M304" t="s">
        <v>100</v>
      </c>
      <c r="N304" t="s">
        <v>101</v>
      </c>
      <c r="O304" s="3">
        <v>0</v>
      </c>
      <c r="P304" s="3">
        <v>0</v>
      </c>
      <c r="Q304" s="3">
        <v>400</v>
      </c>
      <c r="R304" s="3">
        <v>52</v>
      </c>
      <c r="S304" s="3">
        <v>0</v>
      </c>
      <c r="T304" s="3">
        <v>0</v>
      </c>
      <c r="U304" s="3">
        <v>452</v>
      </c>
      <c r="W304" t="s">
        <v>1</v>
      </c>
    </row>
    <row r="305" spans="5:23" x14ac:dyDescent="0.25">
      <c r="E305" t="s">
        <v>2020</v>
      </c>
      <c r="F305" t="s">
        <v>2050</v>
      </c>
      <c r="G305" t="s">
        <v>1</v>
      </c>
      <c r="H305" t="s">
        <v>0</v>
      </c>
      <c r="I305" t="s">
        <v>359</v>
      </c>
      <c r="J305" t="s">
        <v>360</v>
      </c>
      <c r="K305" s="55" t="s">
        <v>2278</v>
      </c>
      <c r="L305" s="55" t="s">
        <v>2278</v>
      </c>
      <c r="M305" t="s">
        <v>115</v>
      </c>
      <c r="N305" t="s">
        <v>116</v>
      </c>
      <c r="O305" s="3">
        <v>0</v>
      </c>
      <c r="P305" s="3">
        <v>0</v>
      </c>
      <c r="Q305" s="3">
        <v>60</v>
      </c>
      <c r="R305" s="3">
        <v>7.8000000000000007</v>
      </c>
      <c r="S305" s="3">
        <v>0</v>
      </c>
      <c r="T305" s="3">
        <v>0</v>
      </c>
      <c r="U305" s="3">
        <v>67.8</v>
      </c>
      <c r="W305" t="s">
        <v>1</v>
      </c>
    </row>
    <row r="306" spans="5:23" x14ac:dyDescent="0.25">
      <c r="E306" t="s">
        <v>2020</v>
      </c>
      <c r="F306" t="s">
        <v>2050</v>
      </c>
      <c r="G306" t="s">
        <v>1</v>
      </c>
      <c r="H306" t="s">
        <v>0</v>
      </c>
      <c r="I306" t="s">
        <v>359</v>
      </c>
      <c r="J306" t="s">
        <v>360</v>
      </c>
      <c r="K306" s="55" t="s">
        <v>2279</v>
      </c>
      <c r="L306" s="55" t="s">
        <v>2279</v>
      </c>
      <c r="M306" t="s">
        <v>115</v>
      </c>
      <c r="N306" t="s">
        <v>116</v>
      </c>
      <c r="O306" s="3">
        <v>0</v>
      </c>
      <c r="P306" s="3">
        <v>0</v>
      </c>
      <c r="Q306" s="3">
        <v>20</v>
      </c>
      <c r="R306" s="3">
        <v>2.6</v>
      </c>
      <c r="S306" s="3">
        <v>0</v>
      </c>
      <c r="T306" s="3">
        <v>0</v>
      </c>
      <c r="U306" s="3">
        <v>22.6</v>
      </c>
      <c r="W306" t="s">
        <v>1</v>
      </c>
    </row>
    <row r="307" spans="5:23" x14ac:dyDescent="0.25">
      <c r="E307" t="s">
        <v>2020</v>
      </c>
      <c r="F307" t="s">
        <v>2050</v>
      </c>
      <c r="G307" t="s">
        <v>1</v>
      </c>
      <c r="H307" t="s">
        <v>0</v>
      </c>
      <c r="I307" t="s">
        <v>359</v>
      </c>
      <c r="J307" t="s">
        <v>360</v>
      </c>
      <c r="K307" s="55" t="s">
        <v>2280</v>
      </c>
      <c r="L307" s="55" t="s">
        <v>2280</v>
      </c>
      <c r="M307" t="s">
        <v>115</v>
      </c>
      <c r="N307" t="s">
        <v>116</v>
      </c>
      <c r="O307" s="3">
        <v>0</v>
      </c>
      <c r="P307" s="3">
        <v>0</v>
      </c>
      <c r="Q307" s="3">
        <v>60</v>
      </c>
      <c r="R307" s="3">
        <v>7.8000000000000007</v>
      </c>
      <c r="S307" s="3">
        <v>0</v>
      </c>
      <c r="T307" s="3">
        <v>0</v>
      </c>
      <c r="U307" s="3">
        <v>67.8</v>
      </c>
      <c r="W307" t="s">
        <v>1</v>
      </c>
    </row>
    <row r="308" spans="5:23" x14ac:dyDescent="0.25">
      <c r="E308" t="s">
        <v>2020</v>
      </c>
      <c r="F308" t="s">
        <v>2050</v>
      </c>
      <c r="G308" t="s">
        <v>1</v>
      </c>
      <c r="H308" t="s">
        <v>0</v>
      </c>
      <c r="I308" t="s">
        <v>359</v>
      </c>
      <c r="J308" t="s">
        <v>360</v>
      </c>
      <c r="K308" s="55" t="s">
        <v>2281</v>
      </c>
      <c r="L308" s="55" t="s">
        <v>2281</v>
      </c>
      <c r="M308" t="s">
        <v>208</v>
      </c>
      <c r="N308" t="s">
        <v>209</v>
      </c>
      <c r="O308" s="3">
        <v>0</v>
      </c>
      <c r="P308" s="3">
        <v>0</v>
      </c>
      <c r="Q308" s="3">
        <v>1090.0899999999999</v>
      </c>
      <c r="R308" s="3">
        <v>141.71170000000001</v>
      </c>
      <c r="S308" s="3">
        <v>0</v>
      </c>
      <c r="T308" s="3">
        <v>0</v>
      </c>
      <c r="U308" s="3">
        <v>1231.8017</v>
      </c>
      <c r="W308" t="s">
        <v>1</v>
      </c>
    </row>
    <row r="309" spans="5:23" x14ac:dyDescent="0.25">
      <c r="E309" t="s">
        <v>2020</v>
      </c>
      <c r="F309" t="s">
        <v>2050</v>
      </c>
      <c r="G309" t="s">
        <v>1</v>
      </c>
      <c r="H309" t="s">
        <v>0</v>
      </c>
      <c r="I309" t="s">
        <v>359</v>
      </c>
      <c r="J309" t="s">
        <v>360</v>
      </c>
      <c r="K309" s="55" t="s">
        <v>2282</v>
      </c>
      <c r="L309" s="55" t="s">
        <v>2282</v>
      </c>
      <c r="M309" t="s">
        <v>147</v>
      </c>
      <c r="N309" t="s">
        <v>148</v>
      </c>
      <c r="O309" s="3">
        <v>0</v>
      </c>
      <c r="P309" s="3">
        <v>0</v>
      </c>
      <c r="Q309" s="3">
        <v>30</v>
      </c>
      <c r="R309" s="3">
        <v>3.9000000000000004</v>
      </c>
      <c r="S309" s="3">
        <v>0</v>
      </c>
      <c r="T309" s="3">
        <v>0</v>
      </c>
      <c r="U309" s="3">
        <v>33.9</v>
      </c>
      <c r="W309" t="s">
        <v>1</v>
      </c>
    </row>
    <row r="310" spans="5:23" x14ac:dyDescent="0.25">
      <c r="E310" t="s">
        <v>2020</v>
      </c>
      <c r="F310" t="s">
        <v>2050</v>
      </c>
      <c r="G310" t="s">
        <v>1</v>
      </c>
      <c r="H310" t="s">
        <v>0</v>
      </c>
      <c r="I310" t="s">
        <v>359</v>
      </c>
      <c r="J310" t="s">
        <v>360</v>
      </c>
      <c r="K310" s="55" t="s">
        <v>2283</v>
      </c>
      <c r="L310" s="55" t="s">
        <v>2283</v>
      </c>
      <c r="M310" t="s">
        <v>121</v>
      </c>
      <c r="N310" t="s">
        <v>122</v>
      </c>
      <c r="O310" s="3">
        <v>0</v>
      </c>
      <c r="P310" s="3">
        <v>0</v>
      </c>
      <c r="Q310" s="3">
        <v>92.07</v>
      </c>
      <c r="R310" s="3">
        <v>11.969099999999999</v>
      </c>
      <c r="S310" s="3">
        <v>0</v>
      </c>
      <c r="T310" s="3">
        <v>0</v>
      </c>
      <c r="U310" s="3">
        <v>104.03909999999999</v>
      </c>
      <c r="W310" t="s">
        <v>1</v>
      </c>
    </row>
    <row r="311" spans="5:23" x14ac:dyDescent="0.25">
      <c r="E311" t="s">
        <v>2020</v>
      </c>
      <c r="F311" t="s">
        <v>2050</v>
      </c>
      <c r="G311" t="s">
        <v>1</v>
      </c>
      <c r="H311" t="s">
        <v>0</v>
      </c>
      <c r="I311" t="s">
        <v>359</v>
      </c>
      <c r="J311" t="s">
        <v>360</v>
      </c>
      <c r="K311" s="55" t="s">
        <v>2284</v>
      </c>
      <c r="L311" s="55" t="s">
        <v>2284</v>
      </c>
      <c r="M311" t="s">
        <v>344</v>
      </c>
      <c r="N311" t="s">
        <v>345</v>
      </c>
      <c r="O311" s="3">
        <v>0</v>
      </c>
      <c r="P311" s="3">
        <v>0</v>
      </c>
      <c r="Q311" s="3">
        <v>190.28</v>
      </c>
      <c r="R311" s="3">
        <v>24.7364</v>
      </c>
      <c r="S311" s="3">
        <v>0</v>
      </c>
      <c r="T311" s="3">
        <v>0</v>
      </c>
      <c r="U311" s="3">
        <v>215.0164</v>
      </c>
      <c r="W311" t="s">
        <v>1</v>
      </c>
    </row>
    <row r="312" spans="5:23" x14ac:dyDescent="0.25">
      <c r="E312" t="s">
        <v>2020</v>
      </c>
      <c r="F312" t="s">
        <v>2051</v>
      </c>
      <c r="G312" t="s">
        <v>1</v>
      </c>
      <c r="H312" t="s">
        <v>0</v>
      </c>
      <c r="I312" t="s">
        <v>359</v>
      </c>
      <c r="J312" t="s">
        <v>360</v>
      </c>
      <c r="K312" s="55" t="s">
        <v>2285</v>
      </c>
      <c r="L312" s="55" t="s">
        <v>2285</v>
      </c>
      <c r="M312" t="s">
        <v>1046</v>
      </c>
      <c r="N312" t="s">
        <v>1047</v>
      </c>
      <c r="O312" s="3">
        <v>0</v>
      </c>
      <c r="P312" s="3">
        <v>0</v>
      </c>
      <c r="Q312" s="3">
        <v>25</v>
      </c>
      <c r="R312" s="3">
        <v>3.25</v>
      </c>
      <c r="S312" s="3">
        <v>0</v>
      </c>
      <c r="T312" s="3">
        <v>0</v>
      </c>
      <c r="U312" s="3">
        <v>28.25</v>
      </c>
      <c r="W312" t="s">
        <v>1</v>
      </c>
    </row>
    <row r="313" spans="5:23" x14ac:dyDescent="0.25">
      <c r="E313" t="s">
        <v>2020</v>
      </c>
      <c r="F313" t="s">
        <v>2051</v>
      </c>
      <c r="G313" t="s">
        <v>1</v>
      </c>
      <c r="H313" t="s">
        <v>0</v>
      </c>
      <c r="I313" t="s">
        <v>359</v>
      </c>
      <c r="J313" t="s">
        <v>360</v>
      </c>
      <c r="K313" s="55" t="s">
        <v>2286</v>
      </c>
      <c r="L313" s="55" t="s">
        <v>2286</v>
      </c>
      <c r="M313" t="s">
        <v>1046</v>
      </c>
      <c r="N313" t="s">
        <v>1047</v>
      </c>
      <c r="O313" s="3">
        <v>0</v>
      </c>
      <c r="P313" s="3">
        <v>0</v>
      </c>
      <c r="Q313" s="3">
        <v>13.98</v>
      </c>
      <c r="R313" s="3">
        <v>1.8174000000000001</v>
      </c>
      <c r="S313" s="3">
        <v>0</v>
      </c>
      <c r="T313" s="3">
        <v>0</v>
      </c>
      <c r="U313" s="3">
        <v>15.7974</v>
      </c>
      <c r="W313" t="s">
        <v>1</v>
      </c>
    </row>
    <row r="314" spans="5:23" x14ac:dyDescent="0.25">
      <c r="E314" t="s">
        <v>2020</v>
      </c>
      <c r="F314" t="s">
        <v>2051</v>
      </c>
      <c r="G314" t="s">
        <v>1</v>
      </c>
      <c r="H314" t="s">
        <v>0</v>
      </c>
      <c r="I314" t="s">
        <v>359</v>
      </c>
      <c r="J314" t="s">
        <v>360</v>
      </c>
      <c r="K314" s="55" t="s">
        <v>2287</v>
      </c>
      <c r="L314" s="55" t="s">
        <v>2287</v>
      </c>
      <c r="M314" t="s">
        <v>2288</v>
      </c>
      <c r="N314" t="s">
        <v>2289</v>
      </c>
      <c r="O314" s="3">
        <v>0</v>
      </c>
      <c r="P314" s="3">
        <v>0</v>
      </c>
      <c r="Q314" s="3">
        <v>6</v>
      </c>
      <c r="R314" s="3">
        <v>0.78</v>
      </c>
      <c r="S314" s="3">
        <v>0</v>
      </c>
      <c r="T314" s="3">
        <v>0</v>
      </c>
      <c r="U314" s="3">
        <v>6.78</v>
      </c>
      <c r="W314" t="s">
        <v>1</v>
      </c>
    </row>
    <row r="315" spans="5:23" x14ac:dyDescent="0.25">
      <c r="E315" t="s">
        <v>2020</v>
      </c>
      <c r="F315" t="s">
        <v>2051</v>
      </c>
      <c r="G315" t="s">
        <v>1</v>
      </c>
      <c r="H315" t="s">
        <v>0</v>
      </c>
      <c r="I315" t="s">
        <v>359</v>
      </c>
      <c r="J315" t="s">
        <v>360</v>
      </c>
      <c r="K315" s="55" t="s">
        <v>2290</v>
      </c>
      <c r="L315" s="55" t="s">
        <v>2290</v>
      </c>
      <c r="N315" t="s">
        <v>29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W315" t="s">
        <v>1</v>
      </c>
    </row>
    <row r="316" spans="5:23" x14ac:dyDescent="0.25">
      <c r="E316" t="s">
        <v>2020</v>
      </c>
      <c r="F316" t="s">
        <v>2051</v>
      </c>
      <c r="G316" t="s">
        <v>1</v>
      </c>
      <c r="H316" t="s">
        <v>0</v>
      </c>
      <c r="I316" t="s">
        <v>359</v>
      </c>
      <c r="J316" t="s">
        <v>360</v>
      </c>
      <c r="K316" s="55" t="s">
        <v>2291</v>
      </c>
      <c r="L316" s="55" t="s">
        <v>2291</v>
      </c>
      <c r="M316" t="s">
        <v>226</v>
      </c>
      <c r="N316" t="s">
        <v>227</v>
      </c>
      <c r="O316" s="3">
        <v>0</v>
      </c>
      <c r="P316" s="3">
        <v>0</v>
      </c>
      <c r="Q316" s="3">
        <v>38.25</v>
      </c>
      <c r="R316" s="3">
        <v>4.9725000000000001</v>
      </c>
      <c r="S316" s="3">
        <v>0</v>
      </c>
      <c r="T316" s="3">
        <v>0</v>
      </c>
      <c r="U316" s="3">
        <v>43.222499999999997</v>
      </c>
      <c r="W316" t="s">
        <v>1</v>
      </c>
    </row>
    <row r="317" spans="5:23" x14ac:dyDescent="0.25">
      <c r="E317" t="s">
        <v>2020</v>
      </c>
      <c r="F317" t="s">
        <v>2051</v>
      </c>
      <c r="G317" t="s">
        <v>1</v>
      </c>
      <c r="H317" t="s">
        <v>0</v>
      </c>
      <c r="I317" t="s">
        <v>359</v>
      </c>
      <c r="J317" t="s">
        <v>360</v>
      </c>
      <c r="K317" s="55" t="s">
        <v>2292</v>
      </c>
      <c r="L317" s="55" t="s">
        <v>2292</v>
      </c>
      <c r="N317" t="s">
        <v>146</v>
      </c>
      <c r="O317" s="3">
        <v>0</v>
      </c>
      <c r="P317" s="3">
        <v>0</v>
      </c>
      <c r="Q317" s="3">
        <v>50</v>
      </c>
      <c r="R317" s="3">
        <v>6.5</v>
      </c>
      <c r="S317" s="3">
        <v>0</v>
      </c>
      <c r="T317" s="3">
        <v>0</v>
      </c>
      <c r="U317" s="3">
        <v>56.5</v>
      </c>
      <c r="V317" s="3" t="s">
        <v>566</v>
      </c>
      <c r="W317" t="s">
        <v>1</v>
      </c>
    </row>
    <row r="318" spans="5:23" x14ac:dyDescent="0.25">
      <c r="E318" t="s">
        <v>2020</v>
      </c>
      <c r="F318" t="s">
        <v>2051</v>
      </c>
      <c r="G318" t="s">
        <v>1</v>
      </c>
      <c r="H318" t="s">
        <v>0</v>
      </c>
      <c r="I318" t="s">
        <v>359</v>
      </c>
      <c r="J318" t="s">
        <v>360</v>
      </c>
      <c r="K318" s="55" t="s">
        <v>2293</v>
      </c>
      <c r="L318" s="55" t="s">
        <v>2293</v>
      </c>
      <c r="M318" t="s">
        <v>197</v>
      </c>
      <c r="N318" t="s">
        <v>198</v>
      </c>
      <c r="O318" s="3">
        <v>0</v>
      </c>
      <c r="P318" s="3">
        <v>0</v>
      </c>
      <c r="Q318" s="3">
        <v>50.76</v>
      </c>
      <c r="R318" s="3">
        <v>6.5987999999999998</v>
      </c>
      <c r="S318" s="3">
        <v>0</v>
      </c>
      <c r="T318" s="3">
        <v>0</v>
      </c>
      <c r="U318" s="3">
        <v>57.358799999999995</v>
      </c>
      <c r="W318" t="s">
        <v>1</v>
      </c>
    </row>
    <row r="319" spans="5:23" x14ac:dyDescent="0.25">
      <c r="E319" t="s">
        <v>2020</v>
      </c>
      <c r="F319" t="s">
        <v>2051</v>
      </c>
      <c r="G319" t="s">
        <v>1</v>
      </c>
      <c r="H319" t="s">
        <v>0</v>
      </c>
      <c r="I319" t="s">
        <v>359</v>
      </c>
      <c r="J319" t="s">
        <v>360</v>
      </c>
      <c r="K319" s="55" t="s">
        <v>2294</v>
      </c>
      <c r="L319" s="55" t="s">
        <v>2294</v>
      </c>
      <c r="M319" t="s">
        <v>197</v>
      </c>
      <c r="N319" t="s">
        <v>198</v>
      </c>
      <c r="O319" s="3">
        <v>0</v>
      </c>
      <c r="P319" s="3">
        <v>0</v>
      </c>
      <c r="Q319" s="3">
        <v>15</v>
      </c>
      <c r="R319" s="3">
        <v>1.9500000000000002</v>
      </c>
      <c r="S319" s="3">
        <v>0</v>
      </c>
      <c r="T319" s="3">
        <v>0</v>
      </c>
      <c r="U319" s="3">
        <v>16.95</v>
      </c>
      <c r="W319" t="s">
        <v>1</v>
      </c>
    </row>
    <row r="320" spans="5:23" x14ac:dyDescent="0.25">
      <c r="E320" t="s">
        <v>2020</v>
      </c>
      <c r="F320" t="s">
        <v>2051</v>
      </c>
      <c r="G320" t="s">
        <v>1</v>
      </c>
      <c r="H320" t="s">
        <v>0</v>
      </c>
      <c r="I320" t="s">
        <v>359</v>
      </c>
      <c r="J320" t="s">
        <v>360</v>
      </c>
      <c r="K320" s="55" t="s">
        <v>2295</v>
      </c>
      <c r="L320" s="55" t="s">
        <v>2295</v>
      </c>
      <c r="M320" t="s">
        <v>100</v>
      </c>
      <c r="N320" t="s">
        <v>101</v>
      </c>
      <c r="O320" s="3">
        <v>0</v>
      </c>
      <c r="P320" s="3">
        <v>0</v>
      </c>
      <c r="Q320" s="3">
        <v>875</v>
      </c>
      <c r="R320" s="3">
        <v>113.75</v>
      </c>
      <c r="S320" s="3">
        <v>0</v>
      </c>
      <c r="T320" s="3">
        <v>0</v>
      </c>
      <c r="U320" s="3">
        <v>988.75</v>
      </c>
      <c r="W320" t="s">
        <v>1</v>
      </c>
    </row>
    <row r="321" spans="5:23" x14ac:dyDescent="0.25">
      <c r="E321" t="s">
        <v>2020</v>
      </c>
      <c r="F321" t="s">
        <v>2051</v>
      </c>
      <c r="G321" t="s">
        <v>1</v>
      </c>
      <c r="H321" t="s">
        <v>0</v>
      </c>
      <c r="I321" t="s">
        <v>359</v>
      </c>
      <c r="J321" t="s">
        <v>360</v>
      </c>
      <c r="K321" s="55" t="s">
        <v>2296</v>
      </c>
      <c r="L321" s="55" t="s">
        <v>2296</v>
      </c>
      <c r="N321" t="s">
        <v>29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W321" t="s">
        <v>1</v>
      </c>
    </row>
    <row r="322" spans="5:23" x14ac:dyDescent="0.25">
      <c r="E322" t="s">
        <v>2020</v>
      </c>
      <c r="F322" t="s">
        <v>2051</v>
      </c>
      <c r="G322" t="s">
        <v>1</v>
      </c>
      <c r="H322" t="s">
        <v>0</v>
      </c>
      <c r="I322" t="s">
        <v>359</v>
      </c>
      <c r="J322" t="s">
        <v>360</v>
      </c>
      <c r="K322" s="55" t="s">
        <v>2297</v>
      </c>
      <c r="L322" s="55" t="s">
        <v>2297</v>
      </c>
      <c r="M322" t="s">
        <v>100</v>
      </c>
      <c r="N322" t="s">
        <v>101</v>
      </c>
      <c r="O322" s="3">
        <v>0</v>
      </c>
      <c r="P322" s="3">
        <v>0</v>
      </c>
      <c r="Q322" s="3">
        <v>240</v>
      </c>
      <c r="R322" s="3">
        <v>31.200000000000003</v>
      </c>
      <c r="S322" s="3">
        <v>0</v>
      </c>
      <c r="T322" s="3">
        <v>0</v>
      </c>
      <c r="U322" s="3">
        <v>271.2</v>
      </c>
      <c r="W322" t="s">
        <v>1</v>
      </c>
    </row>
    <row r="323" spans="5:23" x14ac:dyDescent="0.25">
      <c r="E323" t="s">
        <v>2020</v>
      </c>
      <c r="F323" t="s">
        <v>2051</v>
      </c>
      <c r="G323" t="s">
        <v>1</v>
      </c>
      <c r="H323" t="s">
        <v>0</v>
      </c>
      <c r="I323" t="s">
        <v>359</v>
      </c>
      <c r="J323" t="s">
        <v>360</v>
      </c>
      <c r="K323" s="55" t="s">
        <v>2298</v>
      </c>
      <c r="L323" s="55" t="s">
        <v>2298</v>
      </c>
      <c r="M323" t="s">
        <v>100</v>
      </c>
      <c r="N323" t="s">
        <v>101</v>
      </c>
      <c r="O323" s="3">
        <v>0</v>
      </c>
      <c r="P323" s="3">
        <v>0</v>
      </c>
      <c r="Q323" s="3">
        <v>516</v>
      </c>
      <c r="R323" s="3">
        <v>67.08</v>
      </c>
      <c r="S323" s="3">
        <v>0</v>
      </c>
      <c r="T323" s="3">
        <v>0</v>
      </c>
      <c r="U323" s="3">
        <v>583.08000000000004</v>
      </c>
      <c r="W323" t="s">
        <v>1</v>
      </c>
    </row>
    <row r="324" spans="5:23" x14ac:dyDescent="0.25">
      <c r="E324" t="s">
        <v>2020</v>
      </c>
      <c r="F324" t="s">
        <v>2054</v>
      </c>
      <c r="G324" t="s">
        <v>1</v>
      </c>
      <c r="H324" t="s">
        <v>0</v>
      </c>
      <c r="I324" t="s">
        <v>359</v>
      </c>
      <c r="J324" t="s">
        <v>360</v>
      </c>
      <c r="K324" s="55" t="s">
        <v>2299</v>
      </c>
      <c r="L324" s="55" t="s">
        <v>2299</v>
      </c>
      <c r="M324" t="s">
        <v>607</v>
      </c>
      <c r="N324" t="s">
        <v>608</v>
      </c>
      <c r="O324" s="3">
        <v>0</v>
      </c>
      <c r="P324" s="3">
        <v>0</v>
      </c>
      <c r="Q324" s="3">
        <v>140</v>
      </c>
      <c r="R324" s="3">
        <v>18.2</v>
      </c>
      <c r="S324" s="3">
        <v>0</v>
      </c>
      <c r="T324" s="3">
        <v>0</v>
      </c>
      <c r="U324" s="3">
        <v>158.19999999999999</v>
      </c>
      <c r="W324" t="s">
        <v>1</v>
      </c>
    </row>
    <row r="325" spans="5:23" x14ac:dyDescent="0.25">
      <c r="E325" t="s">
        <v>2020</v>
      </c>
      <c r="F325" t="s">
        <v>2054</v>
      </c>
      <c r="G325" t="s">
        <v>1</v>
      </c>
      <c r="H325" t="s">
        <v>0</v>
      </c>
      <c r="I325" t="s">
        <v>359</v>
      </c>
      <c r="J325" t="s">
        <v>360</v>
      </c>
      <c r="K325" s="55" t="s">
        <v>2300</v>
      </c>
      <c r="L325" s="55" t="s">
        <v>2300</v>
      </c>
      <c r="M325" t="s">
        <v>134</v>
      </c>
      <c r="N325" t="s">
        <v>135</v>
      </c>
      <c r="O325" s="3">
        <v>0</v>
      </c>
      <c r="P325" s="3">
        <v>0</v>
      </c>
      <c r="Q325" s="3">
        <v>15</v>
      </c>
      <c r="R325" s="3">
        <v>1.9500000000000002</v>
      </c>
      <c r="S325" s="3">
        <v>0</v>
      </c>
      <c r="T325" s="3">
        <v>0</v>
      </c>
      <c r="U325" s="3">
        <v>16.95</v>
      </c>
      <c r="W325" t="s">
        <v>1</v>
      </c>
    </row>
    <row r="326" spans="5:23" x14ac:dyDescent="0.25">
      <c r="E326" t="s">
        <v>2020</v>
      </c>
      <c r="F326" t="s">
        <v>2054</v>
      </c>
      <c r="G326" t="s">
        <v>1</v>
      </c>
      <c r="H326" t="s">
        <v>0</v>
      </c>
      <c r="I326" t="s">
        <v>359</v>
      </c>
      <c r="J326" t="s">
        <v>360</v>
      </c>
      <c r="K326" s="55" t="s">
        <v>2301</v>
      </c>
      <c r="L326" s="55" t="s">
        <v>2301</v>
      </c>
      <c r="N326" t="s">
        <v>29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W326" t="s">
        <v>1</v>
      </c>
    </row>
    <row r="327" spans="5:23" x14ac:dyDescent="0.25">
      <c r="E327" t="s">
        <v>2020</v>
      </c>
      <c r="F327" t="s">
        <v>2054</v>
      </c>
      <c r="G327" t="s">
        <v>1</v>
      </c>
      <c r="H327" t="s">
        <v>0</v>
      </c>
      <c r="I327" t="s">
        <v>359</v>
      </c>
      <c r="J327" t="s">
        <v>360</v>
      </c>
      <c r="K327" s="55" t="s">
        <v>2302</v>
      </c>
      <c r="L327" s="55" t="s">
        <v>2302</v>
      </c>
      <c r="M327" t="s">
        <v>129</v>
      </c>
      <c r="N327" t="s">
        <v>130</v>
      </c>
      <c r="O327" s="3">
        <v>0</v>
      </c>
      <c r="P327" s="3">
        <v>0</v>
      </c>
      <c r="Q327" s="3">
        <v>128</v>
      </c>
      <c r="R327" s="3">
        <v>16.64</v>
      </c>
      <c r="S327" s="3">
        <v>0</v>
      </c>
      <c r="T327" s="3">
        <v>0</v>
      </c>
      <c r="U327" s="3">
        <v>144.63999999999999</v>
      </c>
      <c r="W327" t="s">
        <v>1</v>
      </c>
    </row>
    <row r="328" spans="5:23" x14ac:dyDescent="0.25">
      <c r="E328" t="s">
        <v>2020</v>
      </c>
      <c r="F328" t="s">
        <v>2054</v>
      </c>
      <c r="G328" t="s">
        <v>1</v>
      </c>
      <c r="H328" t="s">
        <v>0</v>
      </c>
      <c r="I328" t="s">
        <v>359</v>
      </c>
      <c r="J328" t="s">
        <v>360</v>
      </c>
      <c r="K328" s="55" t="s">
        <v>2303</v>
      </c>
      <c r="L328" s="55" t="s">
        <v>2303</v>
      </c>
      <c r="M328" t="s">
        <v>129</v>
      </c>
      <c r="N328" t="s">
        <v>130</v>
      </c>
      <c r="O328" s="3">
        <v>0</v>
      </c>
      <c r="P328" s="3">
        <v>0</v>
      </c>
      <c r="Q328" s="3">
        <v>26.25</v>
      </c>
      <c r="R328" s="3">
        <v>3.4125000000000001</v>
      </c>
      <c r="S328" s="3">
        <v>0</v>
      </c>
      <c r="T328" s="3">
        <v>0</v>
      </c>
      <c r="U328" s="3">
        <v>29.662500000000001</v>
      </c>
      <c r="W328" t="s">
        <v>1</v>
      </c>
    </row>
    <row r="329" spans="5:23" x14ac:dyDescent="0.25">
      <c r="E329" t="s">
        <v>2020</v>
      </c>
      <c r="F329" t="s">
        <v>2055</v>
      </c>
      <c r="G329" t="s">
        <v>1</v>
      </c>
      <c r="H329" t="s">
        <v>0</v>
      </c>
      <c r="I329" t="s">
        <v>359</v>
      </c>
      <c r="J329" t="s">
        <v>360</v>
      </c>
      <c r="K329" s="55" t="s">
        <v>2304</v>
      </c>
      <c r="L329" s="55" t="s">
        <v>2304</v>
      </c>
      <c r="M329" t="s">
        <v>641</v>
      </c>
      <c r="N329" t="s">
        <v>642</v>
      </c>
      <c r="O329" s="3">
        <v>0</v>
      </c>
      <c r="P329" s="3">
        <v>0</v>
      </c>
      <c r="Q329" s="3">
        <v>28.85</v>
      </c>
      <c r="R329" s="3">
        <v>3.7505000000000002</v>
      </c>
      <c r="S329" s="3">
        <v>0</v>
      </c>
      <c r="T329" s="3">
        <v>0</v>
      </c>
      <c r="U329" s="3">
        <v>32.600500000000004</v>
      </c>
      <c r="W329" t="s">
        <v>1</v>
      </c>
    </row>
    <row r="330" spans="5:23" x14ac:dyDescent="0.25">
      <c r="E330" t="s">
        <v>2020</v>
      </c>
      <c r="F330" t="s">
        <v>2055</v>
      </c>
      <c r="G330" t="s">
        <v>1</v>
      </c>
      <c r="H330" t="s">
        <v>0</v>
      </c>
      <c r="I330" t="s">
        <v>359</v>
      </c>
      <c r="J330" t="s">
        <v>360</v>
      </c>
      <c r="K330" s="55" t="s">
        <v>2305</v>
      </c>
      <c r="L330" s="55" t="s">
        <v>2305</v>
      </c>
      <c r="M330" t="s">
        <v>115</v>
      </c>
      <c r="N330" t="s">
        <v>116</v>
      </c>
      <c r="O330" s="3">
        <v>0</v>
      </c>
      <c r="P330" s="3">
        <v>0</v>
      </c>
      <c r="Q330" s="3">
        <v>18</v>
      </c>
      <c r="R330" s="3">
        <v>2.34</v>
      </c>
      <c r="S330" s="3">
        <v>0</v>
      </c>
      <c r="T330" s="3">
        <v>0</v>
      </c>
      <c r="U330" s="3">
        <v>20.34</v>
      </c>
      <c r="W330" t="s">
        <v>1</v>
      </c>
    </row>
    <row r="331" spans="5:23" x14ac:dyDescent="0.25">
      <c r="E331" t="s">
        <v>2020</v>
      </c>
      <c r="F331" t="s">
        <v>2055</v>
      </c>
      <c r="G331" t="s">
        <v>1</v>
      </c>
      <c r="H331" t="s">
        <v>0</v>
      </c>
      <c r="I331" t="s">
        <v>359</v>
      </c>
      <c r="J331" t="s">
        <v>360</v>
      </c>
      <c r="K331" s="55" t="s">
        <v>2306</v>
      </c>
      <c r="L331" s="55" t="s">
        <v>2306</v>
      </c>
      <c r="N331" t="s">
        <v>2184</v>
      </c>
      <c r="O331" s="3">
        <v>0</v>
      </c>
      <c r="P331" s="3">
        <v>0</v>
      </c>
      <c r="Q331" s="3">
        <v>39.82</v>
      </c>
      <c r="R331" s="3">
        <v>5.1766000000000005</v>
      </c>
      <c r="S331" s="3">
        <v>0</v>
      </c>
      <c r="T331" s="3">
        <v>0</v>
      </c>
      <c r="U331" s="3">
        <v>44.996600000000001</v>
      </c>
      <c r="V331" s="3" t="s">
        <v>2185</v>
      </c>
      <c r="W331" t="s">
        <v>1</v>
      </c>
    </row>
    <row r="332" spans="5:23" x14ac:dyDescent="0.25">
      <c r="E332" t="s">
        <v>2020</v>
      </c>
      <c r="F332" t="s">
        <v>2055</v>
      </c>
      <c r="G332" t="s">
        <v>1</v>
      </c>
      <c r="H332" t="s">
        <v>0</v>
      </c>
      <c r="I332" t="s">
        <v>359</v>
      </c>
      <c r="J332" t="s">
        <v>360</v>
      </c>
      <c r="K332" s="55" t="s">
        <v>2307</v>
      </c>
      <c r="L332" s="55" t="s">
        <v>2307</v>
      </c>
      <c r="M332" t="s">
        <v>232</v>
      </c>
      <c r="N332" t="s">
        <v>233</v>
      </c>
      <c r="O332" s="3">
        <v>0</v>
      </c>
      <c r="P332" s="3">
        <v>0</v>
      </c>
      <c r="Q332" s="3">
        <v>720</v>
      </c>
      <c r="R332" s="3">
        <v>93.600000000000009</v>
      </c>
      <c r="S332" s="3">
        <v>0</v>
      </c>
      <c r="T332" s="3">
        <v>0</v>
      </c>
      <c r="U332" s="3">
        <v>813.6</v>
      </c>
      <c r="W332" t="s">
        <v>1</v>
      </c>
    </row>
    <row r="333" spans="5:23" x14ac:dyDescent="0.25">
      <c r="E333" t="s">
        <v>2020</v>
      </c>
      <c r="F333" t="s">
        <v>2057</v>
      </c>
      <c r="G333" t="s">
        <v>1</v>
      </c>
      <c r="H333" t="s">
        <v>0</v>
      </c>
      <c r="I333" t="s">
        <v>359</v>
      </c>
      <c r="J333" t="s">
        <v>360</v>
      </c>
      <c r="K333" s="55" t="s">
        <v>2308</v>
      </c>
      <c r="L333" s="55" t="s">
        <v>2308</v>
      </c>
      <c r="M333" t="s">
        <v>232</v>
      </c>
      <c r="N333" t="s">
        <v>233</v>
      </c>
      <c r="O333" s="3">
        <v>0</v>
      </c>
      <c r="P333" s="3">
        <v>0</v>
      </c>
      <c r="Q333" s="3">
        <v>160</v>
      </c>
      <c r="R333" s="3">
        <v>20.8</v>
      </c>
      <c r="S333" s="3">
        <v>0</v>
      </c>
      <c r="T333" s="3">
        <v>0</v>
      </c>
      <c r="U333" s="3">
        <v>180.8</v>
      </c>
      <c r="W333" t="s">
        <v>1</v>
      </c>
    </row>
    <row r="334" spans="5:23" x14ac:dyDescent="0.25">
      <c r="E334" t="s">
        <v>2020</v>
      </c>
      <c r="F334" t="s">
        <v>2057</v>
      </c>
      <c r="G334" t="s">
        <v>1</v>
      </c>
      <c r="H334" t="s">
        <v>0</v>
      </c>
      <c r="I334" t="s">
        <v>359</v>
      </c>
      <c r="J334" t="s">
        <v>360</v>
      </c>
      <c r="K334" s="55" t="s">
        <v>2309</v>
      </c>
      <c r="L334" s="55" t="s">
        <v>2309</v>
      </c>
      <c r="M334" t="s">
        <v>201</v>
      </c>
      <c r="N334" t="s">
        <v>202</v>
      </c>
      <c r="O334" s="3">
        <v>0</v>
      </c>
      <c r="P334" s="3">
        <v>0</v>
      </c>
      <c r="Q334" s="3">
        <v>13.27</v>
      </c>
      <c r="R334" s="3">
        <v>1.7251000000000001</v>
      </c>
      <c r="S334" s="3">
        <v>0</v>
      </c>
      <c r="T334" s="3">
        <v>0</v>
      </c>
      <c r="U334" s="3">
        <v>14.995099999999999</v>
      </c>
      <c r="W334" t="s">
        <v>1</v>
      </c>
    </row>
    <row r="335" spans="5:23" x14ac:dyDescent="0.25">
      <c r="E335" t="s">
        <v>2020</v>
      </c>
      <c r="F335" t="s">
        <v>2057</v>
      </c>
      <c r="G335" t="s">
        <v>1</v>
      </c>
      <c r="H335" t="s">
        <v>0</v>
      </c>
      <c r="I335" t="s">
        <v>359</v>
      </c>
      <c r="J335" t="s">
        <v>360</v>
      </c>
      <c r="K335" s="55" t="s">
        <v>2310</v>
      </c>
      <c r="L335" s="55" t="s">
        <v>2310</v>
      </c>
      <c r="M335" t="s">
        <v>641</v>
      </c>
      <c r="N335" t="s">
        <v>642</v>
      </c>
      <c r="O335" s="3">
        <v>0</v>
      </c>
      <c r="P335" s="3">
        <v>0</v>
      </c>
      <c r="Q335" s="3">
        <v>10</v>
      </c>
      <c r="R335" s="3">
        <v>1.3</v>
      </c>
      <c r="S335" s="3">
        <v>0</v>
      </c>
      <c r="T335" s="3">
        <v>0</v>
      </c>
      <c r="U335" s="3">
        <v>11.3</v>
      </c>
      <c r="W335" t="s">
        <v>1</v>
      </c>
    </row>
    <row r="336" spans="5:23" x14ac:dyDescent="0.25">
      <c r="E336" t="s">
        <v>2020</v>
      </c>
      <c r="F336" t="s">
        <v>2057</v>
      </c>
      <c r="G336" t="s">
        <v>1</v>
      </c>
      <c r="H336" t="s">
        <v>0</v>
      </c>
      <c r="I336" t="s">
        <v>359</v>
      </c>
      <c r="J336" t="s">
        <v>360</v>
      </c>
      <c r="K336" s="55" t="s">
        <v>2311</v>
      </c>
      <c r="L336" s="55" t="s">
        <v>2311</v>
      </c>
      <c r="M336" t="s">
        <v>115</v>
      </c>
      <c r="N336" t="s">
        <v>116</v>
      </c>
      <c r="O336" s="3">
        <v>0</v>
      </c>
      <c r="P336" s="3">
        <v>0</v>
      </c>
      <c r="Q336" s="3">
        <v>40</v>
      </c>
      <c r="R336" s="3">
        <v>5.2</v>
      </c>
      <c r="S336" s="3">
        <v>0</v>
      </c>
      <c r="T336" s="3">
        <v>0</v>
      </c>
      <c r="U336" s="3">
        <v>45.2</v>
      </c>
      <c r="W336" t="s">
        <v>1</v>
      </c>
    </row>
    <row r="337" spans="5:23" x14ac:dyDescent="0.25">
      <c r="E337" t="s">
        <v>2020</v>
      </c>
      <c r="F337" t="s">
        <v>2057</v>
      </c>
      <c r="G337" t="s">
        <v>1</v>
      </c>
      <c r="H337" t="s">
        <v>0</v>
      </c>
      <c r="I337" t="s">
        <v>359</v>
      </c>
      <c r="J337" t="s">
        <v>360</v>
      </c>
      <c r="K337" s="55" t="s">
        <v>2312</v>
      </c>
      <c r="L337" s="55" t="s">
        <v>2312</v>
      </c>
      <c r="M337" t="s">
        <v>344</v>
      </c>
      <c r="N337" t="s">
        <v>345</v>
      </c>
      <c r="O337" s="3">
        <v>0</v>
      </c>
      <c r="P337" s="3">
        <v>0</v>
      </c>
      <c r="Q337" s="3">
        <v>84.07</v>
      </c>
      <c r="R337" s="3">
        <v>10.9291</v>
      </c>
      <c r="S337" s="3">
        <v>0</v>
      </c>
      <c r="T337" s="3">
        <v>0</v>
      </c>
      <c r="U337" s="3">
        <v>94.999099999999999</v>
      </c>
      <c r="W337" t="s">
        <v>1</v>
      </c>
    </row>
    <row r="338" spans="5:23" x14ac:dyDescent="0.25">
      <c r="E338" t="s">
        <v>2020</v>
      </c>
      <c r="F338" t="s">
        <v>2057</v>
      </c>
      <c r="G338" t="s">
        <v>1</v>
      </c>
      <c r="H338" t="s">
        <v>0</v>
      </c>
      <c r="I338" t="s">
        <v>359</v>
      </c>
      <c r="J338" t="s">
        <v>360</v>
      </c>
      <c r="K338" s="55" t="s">
        <v>2313</v>
      </c>
      <c r="L338" s="55" t="s">
        <v>2313</v>
      </c>
      <c r="M338" t="s">
        <v>115</v>
      </c>
      <c r="N338" t="s">
        <v>116</v>
      </c>
      <c r="O338" s="3">
        <v>0</v>
      </c>
      <c r="P338" s="3">
        <v>0</v>
      </c>
      <c r="Q338" s="3">
        <v>23.89</v>
      </c>
      <c r="R338" s="3">
        <v>3.1057000000000001</v>
      </c>
      <c r="S338" s="3">
        <v>0</v>
      </c>
      <c r="T338" s="3">
        <v>0</v>
      </c>
      <c r="U338" s="3">
        <v>26.995699999999999</v>
      </c>
      <c r="W338" t="s">
        <v>1</v>
      </c>
    </row>
    <row r="339" spans="5:23" x14ac:dyDescent="0.25">
      <c r="E339" t="s">
        <v>2020</v>
      </c>
      <c r="F339" t="s">
        <v>2057</v>
      </c>
      <c r="G339" t="s">
        <v>1</v>
      </c>
      <c r="H339" t="s">
        <v>0</v>
      </c>
      <c r="I339" t="s">
        <v>359</v>
      </c>
      <c r="J339" t="s">
        <v>360</v>
      </c>
      <c r="K339" s="55" t="s">
        <v>2314</v>
      </c>
      <c r="L339" s="55" t="s">
        <v>2314</v>
      </c>
      <c r="M339" t="s">
        <v>115</v>
      </c>
      <c r="N339" t="s">
        <v>116</v>
      </c>
      <c r="O339" s="3">
        <v>0</v>
      </c>
      <c r="P339" s="3">
        <v>0</v>
      </c>
      <c r="Q339" s="3">
        <v>30</v>
      </c>
      <c r="R339" s="3">
        <v>3.9000000000000004</v>
      </c>
      <c r="S339" s="3">
        <v>0</v>
      </c>
      <c r="T339" s="3">
        <v>0</v>
      </c>
      <c r="U339" s="3">
        <v>33.9</v>
      </c>
      <c r="W339" t="s">
        <v>1</v>
      </c>
    </row>
    <row r="340" spans="5:23" x14ac:dyDescent="0.25">
      <c r="E340" t="s">
        <v>2020</v>
      </c>
      <c r="F340" t="s">
        <v>2057</v>
      </c>
      <c r="G340" t="s">
        <v>1</v>
      </c>
      <c r="H340" t="s">
        <v>0</v>
      </c>
      <c r="I340" t="s">
        <v>359</v>
      </c>
      <c r="J340" t="s">
        <v>360</v>
      </c>
      <c r="K340" s="55" t="s">
        <v>2315</v>
      </c>
      <c r="L340" s="55" t="s">
        <v>2315</v>
      </c>
      <c r="M340" t="s">
        <v>115</v>
      </c>
      <c r="N340" t="s">
        <v>116</v>
      </c>
      <c r="O340" s="3">
        <v>0</v>
      </c>
      <c r="P340" s="3">
        <v>0</v>
      </c>
      <c r="Q340" s="3">
        <v>155.31</v>
      </c>
      <c r="R340" s="3">
        <v>20.190300000000001</v>
      </c>
      <c r="S340" s="3">
        <v>0</v>
      </c>
      <c r="T340" s="3">
        <v>0</v>
      </c>
      <c r="U340" s="3">
        <v>175.50030000000001</v>
      </c>
      <c r="W340" t="s">
        <v>1</v>
      </c>
    </row>
    <row r="341" spans="5:23" x14ac:dyDescent="0.25">
      <c r="E341" t="s">
        <v>2060</v>
      </c>
      <c r="F341" t="s">
        <v>2096</v>
      </c>
      <c r="G341" t="s">
        <v>1</v>
      </c>
      <c r="H341" t="s">
        <v>0</v>
      </c>
      <c r="I341" t="s">
        <v>359</v>
      </c>
      <c r="J341" t="s">
        <v>360</v>
      </c>
      <c r="K341" s="55" t="s">
        <v>2525</v>
      </c>
      <c r="L341" s="55" t="s">
        <v>2525</v>
      </c>
      <c r="M341" t="s">
        <v>115</v>
      </c>
      <c r="N341" t="s">
        <v>116</v>
      </c>
      <c r="O341" s="3">
        <v>0</v>
      </c>
      <c r="P341" s="3">
        <v>0</v>
      </c>
      <c r="Q341" s="3">
        <v>60</v>
      </c>
      <c r="R341" s="3">
        <v>7.8000000000000007</v>
      </c>
      <c r="S341" s="3">
        <v>0</v>
      </c>
      <c r="T341" s="3">
        <v>0</v>
      </c>
      <c r="U341" s="3">
        <v>67.8</v>
      </c>
      <c r="V341" s="3">
        <v>0</v>
      </c>
      <c r="W341" t="s">
        <v>1</v>
      </c>
    </row>
    <row r="342" spans="5:23" x14ac:dyDescent="0.25">
      <c r="E342" t="s">
        <v>2060</v>
      </c>
      <c r="F342" t="s">
        <v>2096</v>
      </c>
      <c r="G342" t="s">
        <v>1</v>
      </c>
      <c r="H342" t="s">
        <v>0</v>
      </c>
      <c r="I342" t="s">
        <v>359</v>
      </c>
      <c r="J342" t="s">
        <v>360</v>
      </c>
      <c r="K342" s="55" t="s">
        <v>2526</v>
      </c>
      <c r="L342" s="55" t="s">
        <v>2526</v>
      </c>
      <c r="M342" t="s">
        <v>172</v>
      </c>
      <c r="N342" t="s">
        <v>173</v>
      </c>
      <c r="O342" s="3">
        <v>0</v>
      </c>
      <c r="P342" s="3">
        <v>0</v>
      </c>
      <c r="Q342" s="3">
        <v>39.909999999999997</v>
      </c>
      <c r="R342" s="3">
        <v>5.1882999999999999</v>
      </c>
      <c r="S342" s="3">
        <v>0</v>
      </c>
      <c r="T342" s="3">
        <v>0</v>
      </c>
      <c r="U342" s="3">
        <v>45.098299999999995</v>
      </c>
      <c r="V342" s="3">
        <v>0</v>
      </c>
      <c r="W342" t="s">
        <v>1</v>
      </c>
    </row>
    <row r="343" spans="5:23" x14ac:dyDescent="0.25">
      <c r="E343" t="s">
        <v>2060</v>
      </c>
      <c r="F343" t="s">
        <v>2096</v>
      </c>
      <c r="G343" t="s">
        <v>1</v>
      </c>
      <c r="H343" t="s">
        <v>0</v>
      </c>
      <c r="I343" t="s">
        <v>359</v>
      </c>
      <c r="J343" t="s">
        <v>360</v>
      </c>
      <c r="K343" s="55" t="s">
        <v>2527</v>
      </c>
      <c r="L343" s="55" t="s">
        <v>2527</v>
      </c>
      <c r="M343" t="s">
        <v>249</v>
      </c>
      <c r="N343" t="s">
        <v>250</v>
      </c>
      <c r="O343" s="3">
        <v>0</v>
      </c>
      <c r="P343" s="3">
        <v>0</v>
      </c>
      <c r="Q343" s="3">
        <v>150</v>
      </c>
      <c r="R343" s="3">
        <v>19.5</v>
      </c>
      <c r="S343" s="3">
        <v>0</v>
      </c>
      <c r="T343" s="3">
        <v>0</v>
      </c>
      <c r="U343" s="3">
        <v>169.5</v>
      </c>
      <c r="V343" s="3">
        <v>0</v>
      </c>
      <c r="W343" t="s">
        <v>1</v>
      </c>
    </row>
    <row r="344" spans="5:23" x14ac:dyDescent="0.25">
      <c r="E344" t="s">
        <v>2060</v>
      </c>
      <c r="F344" t="s">
        <v>2096</v>
      </c>
      <c r="G344" t="s">
        <v>1</v>
      </c>
      <c r="H344" t="s">
        <v>0</v>
      </c>
      <c r="I344" t="s">
        <v>359</v>
      </c>
      <c r="J344" t="s">
        <v>360</v>
      </c>
      <c r="K344" s="55" t="s">
        <v>2528</v>
      </c>
      <c r="L344" s="55" t="s">
        <v>2528</v>
      </c>
      <c r="M344" t="s">
        <v>249</v>
      </c>
      <c r="N344" t="s">
        <v>250</v>
      </c>
      <c r="O344" s="3">
        <v>0</v>
      </c>
      <c r="P344" s="3">
        <v>0</v>
      </c>
      <c r="Q344" s="3">
        <v>22</v>
      </c>
      <c r="R344" s="3">
        <v>2.8600000000000003</v>
      </c>
      <c r="S344" s="3">
        <v>0</v>
      </c>
      <c r="T344" s="3">
        <v>0</v>
      </c>
      <c r="U344" s="3">
        <v>24.86</v>
      </c>
      <c r="V344" s="3">
        <v>0</v>
      </c>
      <c r="W344" t="s">
        <v>1</v>
      </c>
    </row>
    <row r="345" spans="5:23" x14ac:dyDescent="0.25">
      <c r="E345" t="s">
        <v>2060</v>
      </c>
      <c r="F345" t="s">
        <v>2096</v>
      </c>
      <c r="G345" t="s">
        <v>1</v>
      </c>
      <c r="H345" t="s">
        <v>0</v>
      </c>
      <c r="I345" t="s">
        <v>359</v>
      </c>
      <c r="J345" t="s">
        <v>360</v>
      </c>
      <c r="K345" s="55" t="s">
        <v>2529</v>
      </c>
      <c r="L345" s="55" t="s">
        <v>2529</v>
      </c>
      <c r="M345">
        <v>0</v>
      </c>
      <c r="N345" t="s">
        <v>235</v>
      </c>
      <c r="O345" s="3">
        <v>0</v>
      </c>
      <c r="P345" s="3">
        <v>0</v>
      </c>
      <c r="Q345" s="3">
        <v>154.07</v>
      </c>
      <c r="R345" s="3">
        <v>20.0291</v>
      </c>
      <c r="S345" s="3">
        <v>0</v>
      </c>
      <c r="T345" s="3">
        <v>0</v>
      </c>
      <c r="U345" s="3">
        <v>174.09909999999999</v>
      </c>
      <c r="V345" s="3" t="s">
        <v>1080</v>
      </c>
      <c r="W345" t="s">
        <v>1</v>
      </c>
    </row>
    <row r="346" spans="5:23" x14ac:dyDescent="0.25">
      <c r="E346" t="s">
        <v>2060</v>
      </c>
      <c r="F346" t="s">
        <v>2096</v>
      </c>
      <c r="G346" t="s">
        <v>1</v>
      </c>
      <c r="H346" t="s">
        <v>0</v>
      </c>
      <c r="I346" t="s">
        <v>359</v>
      </c>
      <c r="J346" t="s">
        <v>360</v>
      </c>
      <c r="K346" s="55" t="s">
        <v>2530</v>
      </c>
      <c r="L346" s="55" t="s">
        <v>2530</v>
      </c>
      <c r="M346" t="s">
        <v>121</v>
      </c>
      <c r="N346" t="s">
        <v>122</v>
      </c>
      <c r="O346" s="3">
        <v>0</v>
      </c>
      <c r="P346" s="3">
        <v>0</v>
      </c>
      <c r="Q346" s="3">
        <v>80.97</v>
      </c>
      <c r="R346" s="3">
        <v>10.5261</v>
      </c>
      <c r="S346" s="3">
        <v>0</v>
      </c>
      <c r="T346" s="3">
        <v>0</v>
      </c>
      <c r="U346" s="3">
        <v>91.496099999999998</v>
      </c>
      <c r="V346" s="3">
        <v>0</v>
      </c>
      <c r="W346" t="s">
        <v>1</v>
      </c>
    </row>
    <row r="347" spans="5:23" x14ac:dyDescent="0.25">
      <c r="E347" t="s">
        <v>2060</v>
      </c>
      <c r="F347" t="s">
        <v>2095</v>
      </c>
      <c r="G347" t="s">
        <v>1</v>
      </c>
      <c r="H347" t="s">
        <v>0</v>
      </c>
      <c r="I347" t="s">
        <v>359</v>
      </c>
      <c r="J347" t="s">
        <v>360</v>
      </c>
      <c r="K347" s="55" t="s">
        <v>2522</v>
      </c>
      <c r="L347" s="55" t="s">
        <v>2522</v>
      </c>
      <c r="M347" t="s">
        <v>134</v>
      </c>
      <c r="N347" t="s">
        <v>135</v>
      </c>
      <c r="O347" s="3">
        <v>0</v>
      </c>
      <c r="P347" s="3">
        <v>0</v>
      </c>
      <c r="Q347" s="3">
        <v>30</v>
      </c>
      <c r="R347" s="3">
        <v>3.9000000000000004</v>
      </c>
      <c r="S347" s="3">
        <v>0</v>
      </c>
      <c r="T347" s="3">
        <v>0</v>
      </c>
      <c r="U347" s="3">
        <v>33.9</v>
      </c>
      <c r="V347" s="3">
        <v>0</v>
      </c>
      <c r="W347" t="s">
        <v>1</v>
      </c>
    </row>
    <row r="348" spans="5:23" x14ac:dyDescent="0.25">
      <c r="E348" t="s">
        <v>2060</v>
      </c>
      <c r="F348" t="s">
        <v>2095</v>
      </c>
      <c r="G348" t="s">
        <v>1</v>
      </c>
      <c r="H348" t="s">
        <v>0</v>
      </c>
      <c r="I348" t="s">
        <v>359</v>
      </c>
      <c r="J348" t="s">
        <v>360</v>
      </c>
      <c r="K348" s="55" t="s">
        <v>2523</v>
      </c>
      <c r="L348" s="55" t="s">
        <v>2523</v>
      </c>
      <c r="M348" t="s">
        <v>134</v>
      </c>
      <c r="N348" t="s">
        <v>135</v>
      </c>
      <c r="O348" s="3">
        <v>0</v>
      </c>
      <c r="P348" s="3">
        <v>0</v>
      </c>
      <c r="Q348" s="3">
        <v>44</v>
      </c>
      <c r="R348" s="3">
        <v>5.7200000000000006</v>
      </c>
      <c r="S348" s="3">
        <v>0</v>
      </c>
      <c r="T348" s="3">
        <v>0</v>
      </c>
      <c r="U348" s="3">
        <v>49.72</v>
      </c>
      <c r="V348" s="3">
        <v>0</v>
      </c>
      <c r="W348" t="s">
        <v>1</v>
      </c>
    </row>
    <row r="349" spans="5:23" x14ac:dyDescent="0.25">
      <c r="E349" t="s">
        <v>2060</v>
      </c>
      <c r="F349" t="s">
        <v>2095</v>
      </c>
      <c r="G349" t="s">
        <v>1</v>
      </c>
      <c r="H349" t="s">
        <v>0</v>
      </c>
      <c r="I349" t="s">
        <v>359</v>
      </c>
      <c r="J349" t="s">
        <v>360</v>
      </c>
      <c r="K349" s="55" t="s">
        <v>2524</v>
      </c>
      <c r="L349" s="55" t="s">
        <v>2524</v>
      </c>
      <c r="M349">
        <v>0</v>
      </c>
      <c r="N349" t="s">
        <v>2184</v>
      </c>
      <c r="O349" s="3">
        <v>0</v>
      </c>
      <c r="P349" s="3">
        <v>0</v>
      </c>
      <c r="Q349" s="3">
        <v>82.3</v>
      </c>
      <c r="R349" s="3">
        <v>10.699</v>
      </c>
      <c r="S349" s="3">
        <v>0</v>
      </c>
      <c r="T349" s="3">
        <v>0</v>
      </c>
      <c r="U349" s="3">
        <v>92.998999999999995</v>
      </c>
      <c r="V349" s="3" t="s">
        <v>2185</v>
      </c>
      <c r="W349" t="s">
        <v>1</v>
      </c>
    </row>
    <row r="350" spans="5:23" x14ac:dyDescent="0.25">
      <c r="E350" t="s">
        <v>2060</v>
      </c>
      <c r="F350" t="s">
        <v>2094</v>
      </c>
      <c r="G350" t="s">
        <v>1</v>
      </c>
      <c r="H350" t="s">
        <v>0</v>
      </c>
      <c r="I350" t="s">
        <v>359</v>
      </c>
      <c r="J350" t="s">
        <v>360</v>
      </c>
      <c r="K350" s="55" t="s">
        <v>2510</v>
      </c>
      <c r="L350" s="55" t="s">
        <v>2510</v>
      </c>
      <c r="M350">
        <v>0</v>
      </c>
      <c r="N350" t="s">
        <v>2184</v>
      </c>
      <c r="O350" s="3">
        <v>0</v>
      </c>
      <c r="P350" s="3">
        <v>0</v>
      </c>
      <c r="Q350" s="3">
        <v>10</v>
      </c>
      <c r="R350" s="3">
        <v>1.3</v>
      </c>
      <c r="S350" s="3">
        <v>0</v>
      </c>
      <c r="T350" s="3">
        <v>0</v>
      </c>
      <c r="U350" s="3">
        <v>11.3</v>
      </c>
      <c r="V350" s="3" t="s">
        <v>2185</v>
      </c>
      <c r="W350" t="s">
        <v>1</v>
      </c>
    </row>
    <row r="351" spans="5:23" x14ac:dyDescent="0.25">
      <c r="E351" t="s">
        <v>2060</v>
      </c>
      <c r="F351" t="s">
        <v>2094</v>
      </c>
      <c r="G351" t="s">
        <v>1</v>
      </c>
      <c r="H351" t="s">
        <v>0</v>
      </c>
      <c r="I351" t="s">
        <v>359</v>
      </c>
      <c r="J351" t="s">
        <v>360</v>
      </c>
      <c r="K351" s="55" t="s">
        <v>2511</v>
      </c>
      <c r="L351" s="55" t="s">
        <v>2511</v>
      </c>
      <c r="M351" t="s">
        <v>160</v>
      </c>
      <c r="N351" t="s">
        <v>161</v>
      </c>
      <c r="O351" s="3">
        <v>0</v>
      </c>
      <c r="P351" s="3">
        <v>0</v>
      </c>
      <c r="Q351" s="3">
        <v>15</v>
      </c>
      <c r="R351" s="3">
        <v>1.9500000000000002</v>
      </c>
      <c r="S351" s="3">
        <v>0</v>
      </c>
      <c r="T351" s="3">
        <v>0</v>
      </c>
      <c r="U351" s="3">
        <v>16.95</v>
      </c>
      <c r="V351" s="3">
        <v>0</v>
      </c>
      <c r="W351" t="s">
        <v>1</v>
      </c>
    </row>
    <row r="352" spans="5:23" x14ac:dyDescent="0.25">
      <c r="E352" t="s">
        <v>2060</v>
      </c>
      <c r="F352" t="s">
        <v>2094</v>
      </c>
      <c r="G352" t="s">
        <v>1</v>
      </c>
      <c r="H352" t="s">
        <v>0</v>
      </c>
      <c r="I352" t="s">
        <v>359</v>
      </c>
      <c r="J352" t="s">
        <v>360</v>
      </c>
      <c r="K352" s="55" t="s">
        <v>2512</v>
      </c>
      <c r="L352" s="55" t="s">
        <v>2512</v>
      </c>
      <c r="M352" t="s">
        <v>160</v>
      </c>
      <c r="N352" t="s">
        <v>161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t="s">
        <v>1</v>
      </c>
    </row>
    <row r="353" spans="5:23" x14ac:dyDescent="0.25">
      <c r="E353" t="s">
        <v>2060</v>
      </c>
      <c r="F353" t="s">
        <v>2094</v>
      </c>
      <c r="G353" t="s">
        <v>1</v>
      </c>
      <c r="H353" t="s">
        <v>0</v>
      </c>
      <c r="I353" t="s">
        <v>359</v>
      </c>
      <c r="J353" t="s">
        <v>360</v>
      </c>
      <c r="K353" s="55" t="s">
        <v>2513</v>
      </c>
      <c r="L353" s="55" t="s">
        <v>2513</v>
      </c>
      <c r="M353" t="s">
        <v>160</v>
      </c>
      <c r="N353" t="s">
        <v>161</v>
      </c>
      <c r="O353" s="3">
        <v>0</v>
      </c>
      <c r="P353" s="3">
        <v>0</v>
      </c>
      <c r="Q353" s="3">
        <v>35</v>
      </c>
      <c r="R353" s="3">
        <v>4.55</v>
      </c>
      <c r="S353" s="3">
        <v>0</v>
      </c>
      <c r="T353" s="3">
        <v>0</v>
      </c>
      <c r="U353" s="3">
        <v>39.549999999999997</v>
      </c>
      <c r="V353" s="3">
        <v>0</v>
      </c>
      <c r="W353" t="s">
        <v>1</v>
      </c>
    </row>
    <row r="354" spans="5:23" x14ac:dyDescent="0.25">
      <c r="E354" t="s">
        <v>2060</v>
      </c>
      <c r="F354" t="s">
        <v>2094</v>
      </c>
      <c r="G354" t="s">
        <v>1</v>
      </c>
      <c r="H354" t="s">
        <v>0</v>
      </c>
      <c r="I354" t="s">
        <v>359</v>
      </c>
      <c r="J354" t="s">
        <v>360</v>
      </c>
      <c r="K354" s="55" t="s">
        <v>2514</v>
      </c>
      <c r="L354" s="55" t="s">
        <v>2514</v>
      </c>
      <c r="M354" t="s">
        <v>115</v>
      </c>
      <c r="N354" t="s">
        <v>116</v>
      </c>
      <c r="O354" s="3">
        <v>0</v>
      </c>
      <c r="P354" s="3">
        <v>0</v>
      </c>
      <c r="Q354" s="3">
        <v>12</v>
      </c>
      <c r="R354" s="3">
        <v>1.56</v>
      </c>
      <c r="S354" s="3">
        <v>0</v>
      </c>
      <c r="T354" s="3">
        <v>0</v>
      </c>
      <c r="U354" s="3">
        <v>13.56</v>
      </c>
      <c r="V354" s="3">
        <v>0</v>
      </c>
      <c r="W354" t="s">
        <v>1</v>
      </c>
    </row>
    <row r="355" spans="5:23" x14ac:dyDescent="0.25">
      <c r="E355" t="s">
        <v>2060</v>
      </c>
      <c r="F355" t="s">
        <v>2094</v>
      </c>
      <c r="G355" t="s">
        <v>1</v>
      </c>
      <c r="H355" t="s">
        <v>0</v>
      </c>
      <c r="I355" t="s">
        <v>359</v>
      </c>
      <c r="J355" t="s">
        <v>360</v>
      </c>
      <c r="K355" s="55" t="s">
        <v>2515</v>
      </c>
      <c r="L355" s="55" t="s">
        <v>2515</v>
      </c>
      <c r="M355" t="s">
        <v>115</v>
      </c>
      <c r="N355" t="s">
        <v>116</v>
      </c>
      <c r="O355" s="3">
        <v>0</v>
      </c>
      <c r="P355" s="3">
        <v>0</v>
      </c>
      <c r="Q355" s="3">
        <v>8.6</v>
      </c>
      <c r="R355" s="3">
        <v>1.1179999999999999</v>
      </c>
      <c r="S355" s="3">
        <v>0</v>
      </c>
      <c r="T355" s="3">
        <v>0</v>
      </c>
      <c r="U355" s="3">
        <v>9.718</v>
      </c>
      <c r="V355" s="3">
        <v>0</v>
      </c>
      <c r="W355" t="s">
        <v>1</v>
      </c>
    </row>
    <row r="356" spans="5:23" x14ac:dyDescent="0.25">
      <c r="E356" t="s">
        <v>2060</v>
      </c>
      <c r="F356" t="s">
        <v>2094</v>
      </c>
      <c r="G356" t="s">
        <v>1</v>
      </c>
      <c r="H356" t="s">
        <v>0</v>
      </c>
      <c r="I356" t="s">
        <v>359</v>
      </c>
      <c r="J356" t="s">
        <v>360</v>
      </c>
      <c r="K356" s="55" t="s">
        <v>2516</v>
      </c>
      <c r="L356" s="55" t="s">
        <v>2516</v>
      </c>
      <c r="M356">
        <v>0</v>
      </c>
      <c r="N356" t="s">
        <v>235</v>
      </c>
      <c r="O356" s="3">
        <v>0</v>
      </c>
      <c r="P356" s="3">
        <v>0</v>
      </c>
      <c r="Q356" s="3">
        <v>30</v>
      </c>
      <c r="R356" s="3">
        <v>3.9000000000000004</v>
      </c>
      <c r="S356" s="3">
        <v>0</v>
      </c>
      <c r="T356" s="3">
        <v>0</v>
      </c>
      <c r="U356" s="3">
        <v>33.9</v>
      </c>
      <c r="V356" s="3" t="s">
        <v>1080</v>
      </c>
      <c r="W356" t="s">
        <v>1</v>
      </c>
    </row>
    <row r="357" spans="5:23" x14ac:dyDescent="0.25">
      <c r="E357" t="s">
        <v>2060</v>
      </c>
      <c r="F357" t="s">
        <v>2094</v>
      </c>
      <c r="G357" t="s">
        <v>1</v>
      </c>
      <c r="H357" t="s">
        <v>0</v>
      </c>
      <c r="I357" t="s">
        <v>359</v>
      </c>
      <c r="J357" t="s">
        <v>360</v>
      </c>
      <c r="K357" s="55" t="s">
        <v>2517</v>
      </c>
      <c r="L357" s="55" t="s">
        <v>2517</v>
      </c>
      <c r="M357">
        <v>0</v>
      </c>
      <c r="N357" t="s">
        <v>2199</v>
      </c>
      <c r="O357" s="3">
        <v>0</v>
      </c>
      <c r="P357" s="3">
        <v>0</v>
      </c>
      <c r="Q357" s="3">
        <v>51.99</v>
      </c>
      <c r="R357" s="3">
        <v>6.7587000000000002</v>
      </c>
      <c r="S357" s="3">
        <v>0</v>
      </c>
      <c r="T357" s="3">
        <v>0</v>
      </c>
      <c r="U357" s="3">
        <v>58.748699999999999</v>
      </c>
      <c r="V357" s="3" t="s">
        <v>2518</v>
      </c>
      <c r="W357" t="s">
        <v>1</v>
      </c>
    </row>
    <row r="358" spans="5:23" x14ac:dyDescent="0.25">
      <c r="E358" t="s">
        <v>2060</v>
      </c>
      <c r="F358" t="s">
        <v>2094</v>
      </c>
      <c r="G358" t="s">
        <v>1</v>
      </c>
      <c r="H358" t="s">
        <v>0</v>
      </c>
      <c r="I358" t="s">
        <v>359</v>
      </c>
      <c r="J358" t="s">
        <v>360</v>
      </c>
      <c r="K358" s="55" t="s">
        <v>2519</v>
      </c>
      <c r="L358" s="55" t="s">
        <v>2519</v>
      </c>
      <c r="M358">
        <v>0</v>
      </c>
      <c r="N358" t="s">
        <v>2199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 t="s">
        <v>2518</v>
      </c>
      <c r="W358" t="s">
        <v>1</v>
      </c>
    </row>
    <row r="359" spans="5:23" x14ac:dyDescent="0.25">
      <c r="E359" t="s">
        <v>2060</v>
      </c>
      <c r="F359" t="s">
        <v>2094</v>
      </c>
      <c r="G359" t="s">
        <v>1</v>
      </c>
      <c r="H359" t="s">
        <v>0</v>
      </c>
      <c r="I359" t="s">
        <v>359</v>
      </c>
      <c r="J359" t="s">
        <v>360</v>
      </c>
      <c r="K359" s="55" t="s">
        <v>2520</v>
      </c>
      <c r="L359" s="55" t="s">
        <v>2520</v>
      </c>
      <c r="M359" t="s">
        <v>144</v>
      </c>
      <c r="N359" t="s">
        <v>145</v>
      </c>
      <c r="O359" s="3">
        <v>0</v>
      </c>
      <c r="P359" s="3">
        <v>0</v>
      </c>
      <c r="Q359" s="3">
        <v>31.88</v>
      </c>
      <c r="R359" s="3">
        <v>4.1444000000000001</v>
      </c>
      <c r="S359" s="3">
        <v>0</v>
      </c>
      <c r="T359" s="3">
        <v>0</v>
      </c>
      <c r="U359" s="3">
        <v>36.0244</v>
      </c>
      <c r="V359" s="3">
        <v>0</v>
      </c>
      <c r="W359" t="s">
        <v>1</v>
      </c>
    </row>
    <row r="360" spans="5:23" x14ac:dyDescent="0.25">
      <c r="E360" t="s">
        <v>2060</v>
      </c>
      <c r="F360" t="s">
        <v>2094</v>
      </c>
      <c r="G360" t="s">
        <v>1</v>
      </c>
      <c r="H360" t="s">
        <v>0</v>
      </c>
      <c r="I360" t="s">
        <v>359</v>
      </c>
      <c r="J360" t="s">
        <v>360</v>
      </c>
      <c r="K360" s="55" t="s">
        <v>2521</v>
      </c>
      <c r="L360" s="55" t="s">
        <v>2521</v>
      </c>
      <c r="M360" t="s">
        <v>2357</v>
      </c>
      <c r="N360" t="s">
        <v>2358</v>
      </c>
      <c r="O360" s="3">
        <v>0</v>
      </c>
      <c r="P360" s="3">
        <v>0</v>
      </c>
      <c r="Q360" s="3">
        <v>80</v>
      </c>
      <c r="R360" s="3">
        <v>10.4</v>
      </c>
      <c r="S360" s="3">
        <v>0</v>
      </c>
      <c r="T360" s="3">
        <v>0</v>
      </c>
      <c r="U360" s="3">
        <v>90.4</v>
      </c>
      <c r="V360" s="3">
        <v>0</v>
      </c>
      <c r="W360" t="s">
        <v>1</v>
      </c>
    </row>
    <row r="361" spans="5:23" x14ac:dyDescent="0.25">
      <c r="E361" t="s">
        <v>2060</v>
      </c>
      <c r="F361" t="s">
        <v>2093</v>
      </c>
      <c r="G361" t="s">
        <v>1</v>
      </c>
      <c r="H361" t="s">
        <v>0</v>
      </c>
      <c r="I361" t="s">
        <v>359</v>
      </c>
      <c r="J361" t="s">
        <v>360</v>
      </c>
      <c r="K361" s="55" t="s">
        <v>2506</v>
      </c>
      <c r="L361" s="55" t="s">
        <v>2506</v>
      </c>
      <c r="M361" t="s">
        <v>144</v>
      </c>
      <c r="N361" t="s">
        <v>145</v>
      </c>
      <c r="O361" s="3">
        <v>0</v>
      </c>
      <c r="P361" s="3">
        <v>0</v>
      </c>
      <c r="Q361" s="3">
        <v>31.86</v>
      </c>
      <c r="R361" s="3">
        <v>4.1417999999999999</v>
      </c>
      <c r="S361" s="3">
        <v>0</v>
      </c>
      <c r="T361" s="3">
        <v>0</v>
      </c>
      <c r="U361" s="3">
        <v>36.001800000000003</v>
      </c>
      <c r="V361" s="3">
        <v>0</v>
      </c>
      <c r="W361" t="s">
        <v>1</v>
      </c>
    </row>
    <row r="362" spans="5:23" x14ac:dyDescent="0.25">
      <c r="E362" t="s">
        <v>2060</v>
      </c>
      <c r="F362" t="s">
        <v>2093</v>
      </c>
      <c r="G362" t="s">
        <v>1</v>
      </c>
      <c r="H362" t="s">
        <v>0</v>
      </c>
      <c r="I362" t="s">
        <v>359</v>
      </c>
      <c r="J362" t="s">
        <v>360</v>
      </c>
      <c r="K362" s="55" t="s">
        <v>2508</v>
      </c>
      <c r="L362" s="55" t="s">
        <v>2508</v>
      </c>
      <c r="M362" t="s">
        <v>706</v>
      </c>
      <c r="N362" t="s">
        <v>707</v>
      </c>
      <c r="O362" s="3">
        <v>0</v>
      </c>
      <c r="P362" s="3">
        <v>0</v>
      </c>
      <c r="Q362" s="3">
        <v>44.75</v>
      </c>
      <c r="R362" s="3">
        <v>5.8174999999999999</v>
      </c>
      <c r="S362" s="3">
        <v>0</v>
      </c>
      <c r="T362" s="3">
        <v>0</v>
      </c>
      <c r="U362" s="3">
        <v>50.567500000000003</v>
      </c>
      <c r="V362" s="3">
        <v>0</v>
      </c>
      <c r="W362" t="s">
        <v>1</v>
      </c>
    </row>
    <row r="363" spans="5:23" x14ac:dyDescent="0.25">
      <c r="E363" t="s">
        <v>2060</v>
      </c>
      <c r="F363" t="s">
        <v>2093</v>
      </c>
      <c r="G363" t="s">
        <v>1</v>
      </c>
      <c r="H363" t="s">
        <v>0</v>
      </c>
      <c r="I363" t="s">
        <v>359</v>
      </c>
      <c r="J363" t="s">
        <v>360</v>
      </c>
      <c r="K363" s="55" t="s">
        <v>2507</v>
      </c>
      <c r="L363" s="55" t="s">
        <v>2507</v>
      </c>
      <c r="M363" t="s">
        <v>144</v>
      </c>
      <c r="N363" t="s">
        <v>145</v>
      </c>
      <c r="O363" s="3">
        <v>0</v>
      </c>
      <c r="P363" s="3">
        <v>0</v>
      </c>
      <c r="Q363" s="3">
        <v>30</v>
      </c>
      <c r="R363" s="3">
        <v>3.9000000000000004</v>
      </c>
      <c r="S363" s="3">
        <v>0</v>
      </c>
      <c r="T363" s="3">
        <v>0</v>
      </c>
      <c r="U363" s="3">
        <v>33.9</v>
      </c>
      <c r="V363" s="3">
        <v>0</v>
      </c>
      <c r="W363" t="s">
        <v>1</v>
      </c>
    </row>
    <row r="364" spans="5:23" x14ac:dyDescent="0.25">
      <c r="E364" t="s">
        <v>2060</v>
      </c>
      <c r="F364" t="s">
        <v>2093</v>
      </c>
      <c r="G364" t="s">
        <v>1</v>
      </c>
      <c r="H364" t="s">
        <v>0</v>
      </c>
      <c r="I364" t="s">
        <v>359</v>
      </c>
      <c r="J364" t="s">
        <v>360</v>
      </c>
      <c r="K364" s="55" t="s">
        <v>2509</v>
      </c>
      <c r="L364" s="55" t="s">
        <v>2509</v>
      </c>
      <c r="M364" t="s">
        <v>293</v>
      </c>
      <c r="N364" t="s">
        <v>294</v>
      </c>
      <c r="O364" s="3">
        <v>0</v>
      </c>
      <c r="P364" s="3">
        <v>0</v>
      </c>
      <c r="Q364" s="3">
        <v>28.85</v>
      </c>
      <c r="R364" s="3">
        <v>3.7505000000000002</v>
      </c>
      <c r="S364" s="3">
        <v>0</v>
      </c>
      <c r="T364" s="3">
        <v>0</v>
      </c>
      <c r="U364" s="3">
        <v>32.600500000000004</v>
      </c>
      <c r="V364" s="3">
        <v>0</v>
      </c>
      <c r="W364" t="s">
        <v>1</v>
      </c>
    </row>
    <row r="365" spans="5:23" x14ac:dyDescent="0.25">
      <c r="E365" t="s">
        <v>2060</v>
      </c>
      <c r="F365" t="s">
        <v>2092</v>
      </c>
      <c r="G365" t="s">
        <v>1</v>
      </c>
      <c r="H365" t="s">
        <v>0</v>
      </c>
      <c r="I365" t="s">
        <v>359</v>
      </c>
      <c r="J365" t="s">
        <v>360</v>
      </c>
      <c r="K365" s="55" t="s">
        <v>2495</v>
      </c>
      <c r="L365" s="55" t="s">
        <v>2495</v>
      </c>
      <c r="M365" t="s">
        <v>174</v>
      </c>
      <c r="N365" t="s">
        <v>175</v>
      </c>
      <c r="O365" s="3">
        <v>0</v>
      </c>
      <c r="P365" s="3">
        <v>0</v>
      </c>
      <c r="Q365" s="3">
        <v>8.93</v>
      </c>
      <c r="R365" s="3">
        <v>1.1609</v>
      </c>
      <c r="S365" s="3">
        <v>0</v>
      </c>
      <c r="T365" s="3">
        <v>0</v>
      </c>
      <c r="U365" s="3">
        <v>10.0909</v>
      </c>
      <c r="V365" s="3">
        <v>0</v>
      </c>
      <c r="W365" t="s">
        <v>1</v>
      </c>
    </row>
    <row r="366" spans="5:23" x14ac:dyDescent="0.25">
      <c r="E366" t="s">
        <v>2060</v>
      </c>
      <c r="F366" t="s">
        <v>2092</v>
      </c>
      <c r="G366" t="s">
        <v>1</v>
      </c>
      <c r="H366" t="s">
        <v>0</v>
      </c>
      <c r="I366" t="s">
        <v>359</v>
      </c>
      <c r="J366" t="s">
        <v>360</v>
      </c>
      <c r="K366" s="55" t="s">
        <v>2496</v>
      </c>
      <c r="L366" s="55" t="s">
        <v>2496</v>
      </c>
      <c r="M366">
        <v>0</v>
      </c>
      <c r="N366" t="s">
        <v>570</v>
      </c>
      <c r="O366" s="3">
        <v>0</v>
      </c>
      <c r="P366" s="3">
        <v>0</v>
      </c>
      <c r="Q366" s="3">
        <v>35</v>
      </c>
      <c r="R366" s="3">
        <v>4.55</v>
      </c>
      <c r="S366" s="3">
        <v>0</v>
      </c>
      <c r="T366" s="3">
        <v>0</v>
      </c>
      <c r="U366" s="3">
        <v>39.549999999999997</v>
      </c>
      <c r="V366" s="3" t="s">
        <v>569</v>
      </c>
      <c r="W366" t="s">
        <v>1</v>
      </c>
    </row>
    <row r="367" spans="5:23" x14ac:dyDescent="0.25">
      <c r="E367" t="s">
        <v>2060</v>
      </c>
      <c r="F367" t="s">
        <v>2092</v>
      </c>
      <c r="G367" t="s">
        <v>1</v>
      </c>
      <c r="H367" t="s">
        <v>0</v>
      </c>
      <c r="I367" t="s">
        <v>359</v>
      </c>
      <c r="J367" t="s">
        <v>360</v>
      </c>
      <c r="K367" s="55" t="s">
        <v>2497</v>
      </c>
      <c r="L367" s="55" t="s">
        <v>2497</v>
      </c>
      <c r="M367">
        <v>0</v>
      </c>
      <c r="N367" t="s">
        <v>570</v>
      </c>
      <c r="O367" s="3">
        <v>0</v>
      </c>
      <c r="P367" s="3">
        <v>0</v>
      </c>
      <c r="Q367" s="3">
        <v>80</v>
      </c>
      <c r="R367" s="3">
        <v>10.4</v>
      </c>
      <c r="S367" s="3">
        <v>0</v>
      </c>
      <c r="T367" s="3">
        <v>0</v>
      </c>
      <c r="U367" s="3">
        <v>90.4</v>
      </c>
      <c r="V367" s="3" t="s">
        <v>569</v>
      </c>
      <c r="W367" t="s">
        <v>1</v>
      </c>
    </row>
    <row r="368" spans="5:23" x14ac:dyDescent="0.25">
      <c r="E368" t="s">
        <v>2060</v>
      </c>
      <c r="F368" t="s">
        <v>2092</v>
      </c>
      <c r="G368" t="s">
        <v>1</v>
      </c>
      <c r="H368" t="s">
        <v>0</v>
      </c>
      <c r="I368" t="s">
        <v>359</v>
      </c>
      <c r="J368" t="s">
        <v>360</v>
      </c>
      <c r="K368" s="55" t="s">
        <v>2498</v>
      </c>
      <c r="L368" s="55" t="s">
        <v>2498</v>
      </c>
      <c r="M368" t="s">
        <v>324</v>
      </c>
      <c r="N368" t="s">
        <v>325</v>
      </c>
      <c r="O368" s="3">
        <v>0</v>
      </c>
      <c r="P368" s="3">
        <v>0</v>
      </c>
      <c r="Q368" s="3">
        <v>45</v>
      </c>
      <c r="R368" s="3">
        <v>5.8500000000000005</v>
      </c>
      <c r="S368" s="3">
        <v>0</v>
      </c>
      <c r="T368" s="3">
        <v>0</v>
      </c>
      <c r="U368" s="3">
        <v>50.85</v>
      </c>
      <c r="V368" s="3">
        <v>0</v>
      </c>
      <c r="W368" t="s">
        <v>1</v>
      </c>
    </row>
    <row r="369" spans="5:23" x14ac:dyDescent="0.25">
      <c r="E369" t="s">
        <v>2060</v>
      </c>
      <c r="F369" t="s">
        <v>2092</v>
      </c>
      <c r="G369" t="s">
        <v>1</v>
      </c>
      <c r="H369" t="s">
        <v>0</v>
      </c>
      <c r="I369" t="s">
        <v>359</v>
      </c>
      <c r="J369" t="s">
        <v>360</v>
      </c>
      <c r="K369" s="55" t="s">
        <v>2499</v>
      </c>
      <c r="L369" s="55" t="s">
        <v>2499</v>
      </c>
      <c r="M369" t="s">
        <v>324</v>
      </c>
      <c r="N369" t="s">
        <v>325</v>
      </c>
      <c r="O369" s="3">
        <v>0</v>
      </c>
      <c r="P369" s="3">
        <v>0</v>
      </c>
      <c r="Q369" s="3">
        <v>102</v>
      </c>
      <c r="R369" s="3">
        <v>13.26</v>
      </c>
      <c r="S369" s="3">
        <v>0</v>
      </c>
      <c r="T369" s="3">
        <v>0</v>
      </c>
      <c r="U369" s="3">
        <v>115.26</v>
      </c>
      <c r="V369" s="3">
        <v>0</v>
      </c>
      <c r="W369" t="s">
        <v>1</v>
      </c>
    </row>
    <row r="370" spans="5:23" x14ac:dyDescent="0.25">
      <c r="E370" t="s">
        <v>2060</v>
      </c>
      <c r="F370" t="s">
        <v>2092</v>
      </c>
      <c r="G370" t="s">
        <v>1</v>
      </c>
      <c r="H370" t="s">
        <v>0</v>
      </c>
      <c r="I370" t="s">
        <v>359</v>
      </c>
      <c r="J370" t="s">
        <v>360</v>
      </c>
      <c r="K370" s="55" t="s">
        <v>2500</v>
      </c>
      <c r="L370" s="55" t="s">
        <v>2500</v>
      </c>
      <c r="M370" t="s">
        <v>208</v>
      </c>
      <c r="N370" t="s">
        <v>209</v>
      </c>
      <c r="O370" s="3">
        <v>0</v>
      </c>
      <c r="P370" s="3">
        <v>0</v>
      </c>
      <c r="Q370" s="3">
        <v>9.9600000000000009</v>
      </c>
      <c r="R370" s="3">
        <v>1.2948000000000002</v>
      </c>
      <c r="S370" s="3">
        <v>0</v>
      </c>
      <c r="T370" s="3">
        <v>0</v>
      </c>
      <c r="U370" s="3">
        <v>11.254800000000001</v>
      </c>
      <c r="V370" s="3">
        <v>0</v>
      </c>
      <c r="W370" t="s">
        <v>1</v>
      </c>
    </row>
    <row r="371" spans="5:23" x14ac:dyDescent="0.25">
      <c r="E371" t="s">
        <v>2060</v>
      </c>
      <c r="F371" t="s">
        <v>2092</v>
      </c>
      <c r="G371" t="s">
        <v>1</v>
      </c>
      <c r="H371" t="s">
        <v>0</v>
      </c>
      <c r="I371" t="s">
        <v>359</v>
      </c>
      <c r="J371" t="s">
        <v>360</v>
      </c>
      <c r="K371" s="55" t="s">
        <v>2501</v>
      </c>
      <c r="L371" s="55" t="s">
        <v>2501</v>
      </c>
      <c r="M371" t="s">
        <v>208</v>
      </c>
      <c r="N371" t="s">
        <v>209</v>
      </c>
      <c r="O371" s="3">
        <v>0</v>
      </c>
      <c r="P371" s="3">
        <v>0</v>
      </c>
      <c r="Q371" s="3">
        <v>916</v>
      </c>
      <c r="R371" s="3">
        <v>119.08</v>
      </c>
      <c r="S371" s="3">
        <v>0</v>
      </c>
      <c r="T371" s="3">
        <v>0</v>
      </c>
      <c r="U371" s="3">
        <v>1035.08</v>
      </c>
      <c r="V371" s="3">
        <v>0</v>
      </c>
      <c r="W371" t="s">
        <v>1</v>
      </c>
    </row>
    <row r="372" spans="5:23" x14ac:dyDescent="0.25">
      <c r="E372" t="s">
        <v>2060</v>
      </c>
      <c r="F372" t="s">
        <v>2092</v>
      </c>
      <c r="G372" t="s">
        <v>1</v>
      </c>
      <c r="H372" t="s">
        <v>0</v>
      </c>
      <c r="I372" t="s">
        <v>359</v>
      </c>
      <c r="J372" t="s">
        <v>360</v>
      </c>
      <c r="K372" s="55" t="s">
        <v>2502</v>
      </c>
      <c r="L372" s="55" t="s">
        <v>2502</v>
      </c>
      <c r="M372" t="s">
        <v>100</v>
      </c>
      <c r="N372" t="s">
        <v>101</v>
      </c>
      <c r="O372" s="3">
        <v>0</v>
      </c>
      <c r="P372" s="3">
        <v>0</v>
      </c>
      <c r="Q372" s="3">
        <v>458</v>
      </c>
      <c r="R372" s="3">
        <v>59.54</v>
      </c>
      <c r="S372" s="3">
        <v>0</v>
      </c>
      <c r="T372" s="3">
        <v>0</v>
      </c>
      <c r="U372" s="3">
        <v>517.54</v>
      </c>
      <c r="V372" s="3">
        <v>0</v>
      </c>
      <c r="W372" t="s">
        <v>1</v>
      </c>
    </row>
    <row r="373" spans="5:23" x14ac:dyDescent="0.25">
      <c r="E373" t="s">
        <v>2060</v>
      </c>
      <c r="F373" t="s">
        <v>2092</v>
      </c>
      <c r="G373" t="s">
        <v>1</v>
      </c>
      <c r="H373" t="s">
        <v>0</v>
      </c>
      <c r="I373" t="s">
        <v>359</v>
      </c>
      <c r="J373" t="s">
        <v>360</v>
      </c>
      <c r="K373" s="55" t="s">
        <v>2503</v>
      </c>
      <c r="L373" s="55" t="s">
        <v>2503</v>
      </c>
      <c r="M373" t="s">
        <v>354</v>
      </c>
      <c r="N373" t="s">
        <v>355</v>
      </c>
      <c r="O373" s="3">
        <v>0</v>
      </c>
      <c r="P373" s="3">
        <v>0</v>
      </c>
      <c r="Q373" s="3">
        <v>7.08</v>
      </c>
      <c r="R373" s="3">
        <v>0.9204</v>
      </c>
      <c r="S373" s="3">
        <v>0</v>
      </c>
      <c r="T373" s="3">
        <v>0</v>
      </c>
      <c r="U373" s="3">
        <v>8.0004000000000008</v>
      </c>
      <c r="V373" s="3">
        <v>0</v>
      </c>
      <c r="W373" t="s">
        <v>1</v>
      </c>
    </row>
    <row r="374" spans="5:23" x14ac:dyDescent="0.25">
      <c r="E374" t="s">
        <v>2060</v>
      </c>
      <c r="F374" t="s">
        <v>2092</v>
      </c>
      <c r="G374" t="s">
        <v>1</v>
      </c>
      <c r="H374" t="s">
        <v>0</v>
      </c>
      <c r="I374" t="s">
        <v>359</v>
      </c>
      <c r="J374" t="s">
        <v>360</v>
      </c>
      <c r="K374" s="55" t="s">
        <v>2504</v>
      </c>
      <c r="L374" s="55" t="s">
        <v>2504</v>
      </c>
      <c r="M374" t="s">
        <v>115</v>
      </c>
      <c r="N374" t="s">
        <v>116</v>
      </c>
      <c r="O374" s="3">
        <v>0</v>
      </c>
      <c r="P374" s="3">
        <v>0</v>
      </c>
      <c r="Q374" s="3">
        <v>75</v>
      </c>
      <c r="R374" s="3">
        <v>9.75</v>
      </c>
      <c r="S374" s="3">
        <v>0</v>
      </c>
      <c r="T374" s="3">
        <v>0</v>
      </c>
      <c r="U374" s="3">
        <v>84.75</v>
      </c>
      <c r="V374" s="3">
        <v>0</v>
      </c>
      <c r="W374" t="s">
        <v>1</v>
      </c>
    </row>
    <row r="375" spans="5:23" x14ac:dyDescent="0.25">
      <c r="E375" t="s">
        <v>2060</v>
      </c>
      <c r="F375" t="s">
        <v>2092</v>
      </c>
      <c r="G375" t="s">
        <v>1</v>
      </c>
      <c r="H375" t="s">
        <v>0</v>
      </c>
      <c r="I375" t="s">
        <v>359</v>
      </c>
      <c r="J375" t="s">
        <v>360</v>
      </c>
      <c r="K375" s="55" t="s">
        <v>2505</v>
      </c>
      <c r="L375" s="55" t="s">
        <v>2505</v>
      </c>
      <c r="M375" t="s">
        <v>206</v>
      </c>
      <c r="N375" t="s">
        <v>207</v>
      </c>
      <c r="O375" s="3">
        <v>0</v>
      </c>
      <c r="P375" s="3">
        <v>0</v>
      </c>
      <c r="Q375" s="3">
        <v>88.86</v>
      </c>
      <c r="R375" s="3">
        <v>11.5518</v>
      </c>
      <c r="S375" s="3">
        <v>0</v>
      </c>
      <c r="T375" s="3">
        <v>0</v>
      </c>
      <c r="U375" s="3">
        <v>100.4118</v>
      </c>
      <c r="V375" s="3">
        <v>0</v>
      </c>
      <c r="W375" t="s">
        <v>1</v>
      </c>
    </row>
    <row r="376" spans="5:23" x14ac:dyDescent="0.25">
      <c r="E376" t="s">
        <v>2060</v>
      </c>
      <c r="F376" t="s">
        <v>2088</v>
      </c>
      <c r="G376" t="s">
        <v>1</v>
      </c>
      <c r="H376" t="s">
        <v>0</v>
      </c>
      <c r="I376" t="s">
        <v>359</v>
      </c>
      <c r="J376" t="s">
        <v>360</v>
      </c>
      <c r="K376" s="55" t="s">
        <v>2475</v>
      </c>
      <c r="L376" s="55" t="s">
        <v>2475</v>
      </c>
      <c r="M376" t="s">
        <v>338</v>
      </c>
      <c r="N376" t="s">
        <v>339</v>
      </c>
      <c r="O376" s="3">
        <v>0</v>
      </c>
      <c r="P376" s="3">
        <v>0</v>
      </c>
      <c r="Q376" s="3">
        <v>125</v>
      </c>
      <c r="R376" s="3">
        <v>16.25</v>
      </c>
      <c r="S376" s="3">
        <v>0</v>
      </c>
      <c r="T376" s="3">
        <v>0</v>
      </c>
      <c r="U376" s="3">
        <v>141.25</v>
      </c>
      <c r="V376" s="3">
        <v>0</v>
      </c>
      <c r="W376" t="s">
        <v>1</v>
      </c>
    </row>
    <row r="377" spans="5:23" x14ac:dyDescent="0.25">
      <c r="E377" t="s">
        <v>2060</v>
      </c>
      <c r="F377" t="s">
        <v>2088</v>
      </c>
      <c r="G377" t="s">
        <v>1</v>
      </c>
      <c r="H377" t="s">
        <v>0</v>
      </c>
      <c r="I377" t="s">
        <v>359</v>
      </c>
      <c r="J377" t="s">
        <v>360</v>
      </c>
      <c r="K377" s="55" t="s">
        <v>2476</v>
      </c>
      <c r="L377" s="55" t="s">
        <v>2476</v>
      </c>
      <c r="M377" t="s">
        <v>129</v>
      </c>
      <c r="N377" t="s">
        <v>130</v>
      </c>
      <c r="O377" s="3">
        <v>0</v>
      </c>
      <c r="P377" s="3">
        <v>0</v>
      </c>
      <c r="Q377" s="3">
        <v>40</v>
      </c>
      <c r="R377" s="3">
        <v>5.2</v>
      </c>
      <c r="S377" s="3">
        <v>0</v>
      </c>
      <c r="T377" s="3">
        <v>0</v>
      </c>
      <c r="U377" s="3">
        <v>45.2</v>
      </c>
      <c r="V377" s="3">
        <v>0</v>
      </c>
      <c r="W377" t="s">
        <v>1</v>
      </c>
    </row>
    <row r="378" spans="5:23" x14ac:dyDescent="0.25">
      <c r="E378" t="s">
        <v>2060</v>
      </c>
      <c r="F378" t="s">
        <v>2088</v>
      </c>
      <c r="G378" t="s">
        <v>1</v>
      </c>
      <c r="H378" t="s">
        <v>0</v>
      </c>
      <c r="I378" t="s">
        <v>359</v>
      </c>
      <c r="J378" t="s">
        <v>360</v>
      </c>
      <c r="K378" s="55" t="s">
        <v>2477</v>
      </c>
      <c r="L378" s="55" t="s">
        <v>2477</v>
      </c>
      <c r="M378" t="s">
        <v>293</v>
      </c>
      <c r="N378" t="s">
        <v>294</v>
      </c>
      <c r="O378" s="3">
        <v>0</v>
      </c>
      <c r="P378" s="3">
        <v>0</v>
      </c>
      <c r="Q378" s="3">
        <v>55</v>
      </c>
      <c r="R378" s="3">
        <v>7.15</v>
      </c>
      <c r="S378" s="3">
        <v>0</v>
      </c>
      <c r="T378" s="3">
        <v>0</v>
      </c>
      <c r="U378" s="3">
        <v>62.15</v>
      </c>
      <c r="V378" s="3">
        <v>0</v>
      </c>
      <c r="W378" t="s">
        <v>1</v>
      </c>
    </row>
    <row r="379" spans="5:23" x14ac:dyDescent="0.25">
      <c r="E379" t="s">
        <v>2060</v>
      </c>
      <c r="F379" t="s">
        <v>2088</v>
      </c>
      <c r="G379" t="s">
        <v>1</v>
      </c>
      <c r="H379" t="s">
        <v>0</v>
      </c>
      <c r="I379" t="s">
        <v>359</v>
      </c>
      <c r="J379" t="s">
        <v>360</v>
      </c>
      <c r="K379" s="55" t="s">
        <v>2478</v>
      </c>
      <c r="L379" s="55" t="s">
        <v>2478</v>
      </c>
      <c r="M379" t="s">
        <v>226</v>
      </c>
      <c r="N379" t="s">
        <v>227</v>
      </c>
      <c r="O379" s="3">
        <v>0</v>
      </c>
      <c r="P379" s="3">
        <v>0</v>
      </c>
      <c r="Q379" s="3">
        <v>10</v>
      </c>
      <c r="R379" s="3">
        <v>1.3</v>
      </c>
      <c r="S379" s="3">
        <v>0</v>
      </c>
      <c r="T379" s="3">
        <v>0</v>
      </c>
      <c r="U379" s="3">
        <v>11.3</v>
      </c>
      <c r="V379" s="3">
        <v>0</v>
      </c>
      <c r="W379" t="s">
        <v>1</v>
      </c>
    </row>
    <row r="380" spans="5:23" x14ac:dyDescent="0.25">
      <c r="E380" t="s">
        <v>2060</v>
      </c>
      <c r="F380" t="s">
        <v>2088</v>
      </c>
      <c r="G380" t="s">
        <v>1</v>
      </c>
      <c r="H380" t="s">
        <v>0</v>
      </c>
      <c r="I380" t="s">
        <v>359</v>
      </c>
      <c r="J380" t="s">
        <v>360</v>
      </c>
      <c r="K380" s="55" t="s">
        <v>2479</v>
      </c>
      <c r="L380" s="55" t="s">
        <v>2479</v>
      </c>
      <c r="M380" t="s">
        <v>226</v>
      </c>
      <c r="N380" t="s">
        <v>227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t="s">
        <v>1</v>
      </c>
    </row>
    <row r="381" spans="5:23" x14ac:dyDescent="0.25">
      <c r="E381" t="s">
        <v>2060</v>
      </c>
      <c r="F381" t="s">
        <v>2088</v>
      </c>
      <c r="G381" t="s">
        <v>1</v>
      </c>
      <c r="H381" t="s">
        <v>0</v>
      </c>
      <c r="I381" t="s">
        <v>359</v>
      </c>
      <c r="J381" t="s">
        <v>360</v>
      </c>
      <c r="K381" s="55" t="s">
        <v>2480</v>
      </c>
      <c r="L381" s="55" t="s">
        <v>2480</v>
      </c>
      <c r="M381" t="s">
        <v>106</v>
      </c>
      <c r="N381" t="s">
        <v>107</v>
      </c>
      <c r="O381" s="3">
        <v>0</v>
      </c>
      <c r="P381" s="3">
        <v>0</v>
      </c>
      <c r="Q381" s="3">
        <v>25.88</v>
      </c>
      <c r="R381" s="3">
        <v>3.3643999999999998</v>
      </c>
      <c r="S381" s="3">
        <v>0</v>
      </c>
      <c r="T381" s="3">
        <v>0</v>
      </c>
      <c r="U381" s="3">
        <v>29.244399999999999</v>
      </c>
      <c r="V381" s="3">
        <v>0</v>
      </c>
      <c r="W381" t="s">
        <v>1</v>
      </c>
    </row>
    <row r="382" spans="5:23" x14ac:dyDescent="0.25">
      <c r="E382" t="s">
        <v>2060</v>
      </c>
      <c r="F382" t="s">
        <v>2088</v>
      </c>
      <c r="G382" t="s">
        <v>1</v>
      </c>
      <c r="H382" t="s">
        <v>0</v>
      </c>
      <c r="I382" t="s">
        <v>359</v>
      </c>
      <c r="J382" t="s">
        <v>360</v>
      </c>
      <c r="K382" s="55" t="s">
        <v>2481</v>
      </c>
      <c r="L382" s="55" t="s">
        <v>2481</v>
      </c>
      <c r="M382" t="s">
        <v>106</v>
      </c>
      <c r="N382" t="s">
        <v>107</v>
      </c>
      <c r="O382" s="3">
        <v>0</v>
      </c>
      <c r="P382" s="3">
        <v>0</v>
      </c>
      <c r="Q382" s="3">
        <v>170</v>
      </c>
      <c r="R382" s="3">
        <v>22.1</v>
      </c>
      <c r="S382" s="3">
        <v>0</v>
      </c>
      <c r="T382" s="3">
        <v>0</v>
      </c>
      <c r="U382" s="3">
        <v>192.1</v>
      </c>
      <c r="V382" s="3">
        <v>0</v>
      </c>
      <c r="W382" t="s">
        <v>1</v>
      </c>
    </row>
    <row r="383" spans="5:23" x14ac:dyDescent="0.25">
      <c r="E383" t="s">
        <v>2060</v>
      </c>
      <c r="F383" t="s">
        <v>2088</v>
      </c>
      <c r="G383" t="s">
        <v>1</v>
      </c>
      <c r="H383" t="s">
        <v>0</v>
      </c>
      <c r="I383" t="s">
        <v>359</v>
      </c>
      <c r="J383" t="s">
        <v>360</v>
      </c>
      <c r="K383" s="55" t="s">
        <v>2482</v>
      </c>
      <c r="L383" s="55" t="s">
        <v>2482</v>
      </c>
      <c r="M383" t="s">
        <v>115</v>
      </c>
      <c r="N383" t="s">
        <v>116</v>
      </c>
      <c r="O383" s="3">
        <v>0</v>
      </c>
      <c r="P383" s="3">
        <v>0</v>
      </c>
      <c r="Q383" s="3">
        <v>96</v>
      </c>
      <c r="R383" s="3">
        <v>12.48</v>
      </c>
      <c r="S383" s="3">
        <v>0</v>
      </c>
      <c r="T383" s="3">
        <v>0</v>
      </c>
      <c r="U383" s="3">
        <v>108.48</v>
      </c>
      <c r="V383" s="3">
        <v>0</v>
      </c>
      <c r="W383" t="s">
        <v>1</v>
      </c>
    </row>
    <row r="384" spans="5:23" x14ac:dyDescent="0.25">
      <c r="E384" t="s">
        <v>2060</v>
      </c>
      <c r="F384" t="s">
        <v>2088</v>
      </c>
      <c r="G384" t="s">
        <v>1</v>
      </c>
      <c r="H384" t="s">
        <v>0</v>
      </c>
      <c r="I384" t="s">
        <v>359</v>
      </c>
      <c r="J384" t="s">
        <v>360</v>
      </c>
      <c r="K384" s="55" t="s">
        <v>2483</v>
      </c>
      <c r="L384" s="55" t="s">
        <v>2483</v>
      </c>
      <c r="M384">
        <v>0</v>
      </c>
      <c r="N384" t="s">
        <v>2360</v>
      </c>
      <c r="O384" s="3">
        <v>0</v>
      </c>
      <c r="P384" s="3">
        <v>0</v>
      </c>
      <c r="Q384" s="3">
        <v>33</v>
      </c>
      <c r="R384" s="3">
        <v>4.29</v>
      </c>
      <c r="S384" s="3">
        <v>0</v>
      </c>
      <c r="T384" s="3">
        <v>0</v>
      </c>
      <c r="U384" s="3">
        <v>37.29</v>
      </c>
      <c r="V384" s="3" t="s">
        <v>2361</v>
      </c>
      <c r="W384" t="s">
        <v>1</v>
      </c>
    </row>
    <row r="385" spans="5:23" x14ac:dyDescent="0.25">
      <c r="E385" t="s">
        <v>2060</v>
      </c>
      <c r="F385" t="s">
        <v>2088</v>
      </c>
      <c r="G385" t="s">
        <v>1</v>
      </c>
      <c r="H385" t="s">
        <v>0</v>
      </c>
      <c r="I385" t="s">
        <v>359</v>
      </c>
      <c r="J385" t="s">
        <v>360</v>
      </c>
      <c r="K385" s="55" t="s">
        <v>2484</v>
      </c>
      <c r="L385" s="55" t="s">
        <v>2484</v>
      </c>
      <c r="M385">
        <v>0</v>
      </c>
      <c r="N385" t="s">
        <v>2184</v>
      </c>
      <c r="O385" s="3">
        <v>0</v>
      </c>
      <c r="P385" s="3">
        <v>0</v>
      </c>
      <c r="Q385" s="3">
        <v>44.42</v>
      </c>
      <c r="R385" s="3">
        <v>5.7746000000000004</v>
      </c>
      <c r="S385" s="3">
        <v>0</v>
      </c>
      <c r="T385" s="3">
        <v>0</v>
      </c>
      <c r="U385" s="3">
        <v>50.194600000000001</v>
      </c>
      <c r="V385" s="3" t="s">
        <v>2185</v>
      </c>
      <c r="W385" t="s">
        <v>1</v>
      </c>
    </row>
    <row r="386" spans="5:23" x14ac:dyDescent="0.25">
      <c r="E386" t="s">
        <v>2060</v>
      </c>
      <c r="F386" t="s">
        <v>2088</v>
      </c>
      <c r="G386" t="s">
        <v>1</v>
      </c>
      <c r="H386" t="s">
        <v>0</v>
      </c>
      <c r="I386" t="s">
        <v>359</v>
      </c>
      <c r="J386" t="s">
        <v>360</v>
      </c>
      <c r="K386" s="55" t="s">
        <v>2485</v>
      </c>
      <c r="L386" s="55" t="s">
        <v>2485</v>
      </c>
      <c r="M386" t="s">
        <v>115</v>
      </c>
      <c r="N386" t="s">
        <v>116</v>
      </c>
      <c r="O386" s="3">
        <v>0</v>
      </c>
      <c r="P386" s="3">
        <v>0</v>
      </c>
      <c r="Q386" s="3">
        <v>60</v>
      </c>
      <c r="R386" s="3">
        <v>7.8000000000000007</v>
      </c>
      <c r="S386" s="3">
        <v>0</v>
      </c>
      <c r="T386" s="3">
        <v>0</v>
      </c>
      <c r="U386" s="3">
        <v>67.8</v>
      </c>
      <c r="V386" s="3">
        <v>0</v>
      </c>
      <c r="W386" t="s">
        <v>1</v>
      </c>
    </row>
    <row r="387" spans="5:23" x14ac:dyDescent="0.25">
      <c r="E387" t="s">
        <v>2060</v>
      </c>
      <c r="F387" t="s">
        <v>2088</v>
      </c>
      <c r="G387" t="s">
        <v>1</v>
      </c>
      <c r="H387" t="s">
        <v>0</v>
      </c>
      <c r="I387" t="s">
        <v>359</v>
      </c>
      <c r="J387" t="s">
        <v>360</v>
      </c>
      <c r="K387" s="55" t="s">
        <v>2486</v>
      </c>
      <c r="L387" s="55" t="s">
        <v>2486</v>
      </c>
      <c r="M387" t="s">
        <v>183</v>
      </c>
      <c r="N387" t="s">
        <v>184</v>
      </c>
      <c r="O387" s="3">
        <v>0</v>
      </c>
      <c r="P387" s="3">
        <v>0</v>
      </c>
      <c r="Q387" s="3">
        <v>135.13</v>
      </c>
      <c r="R387" s="3">
        <v>17.5669</v>
      </c>
      <c r="S387" s="3">
        <v>0</v>
      </c>
      <c r="T387" s="3">
        <v>0</v>
      </c>
      <c r="U387" s="3">
        <v>152.6969</v>
      </c>
      <c r="V387" s="3">
        <v>0</v>
      </c>
      <c r="W387" t="s">
        <v>1</v>
      </c>
    </row>
    <row r="388" spans="5:23" x14ac:dyDescent="0.25">
      <c r="E388" t="s">
        <v>2060</v>
      </c>
      <c r="F388" t="s">
        <v>2088</v>
      </c>
      <c r="G388" t="s">
        <v>1</v>
      </c>
      <c r="H388" t="s">
        <v>0</v>
      </c>
      <c r="I388" t="s">
        <v>359</v>
      </c>
      <c r="J388" t="s">
        <v>360</v>
      </c>
      <c r="K388" s="55" t="s">
        <v>2487</v>
      </c>
      <c r="L388" s="55" t="s">
        <v>2487</v>
      </c>
      <c r="M388" t="s">
        <v>115</v>
      </c>
      <c r="N388" t="s">
        <v>116</v>
      </c>
      <c r="O388" s="3">
        <v>0</v>
      </c>
      <c r="P388" s="3">
        <v>0</v>
      </c>
      <c r="Q388" s="3">
        <v>20</v>
      </c>
      <c r="R388" s="3">
        <v>2.6</v>
      </c>
      <c r="S388" s="3">
        <v>0</v>
      </c>
      <c r="T388" s="3">
        <v>0</v>
      </c>
      <c r="U388" s="3">
        <v>22.6</v>
      </c>
      <c r="V388" s="3">
        <v>0</v>
      </c>
      <c r="W388" t="s">
        <v>1</v>
      </c>
    </row>
    <row r="389" spans="5:23" x14ac:dyDescent="0.25">
      <c r="E389" t="s">
        <v>2060</v>
      </c>
      <c r="F389" t="s">
        <v>2088</v>
      </c>
      <c r="G389" t="s">
        <v>1</v>
      </c>
      <c r="H389" t="s">
        <v>0</v>
      </c>
      <c r="I389" t="s">
        <v>359</v>
      </c>
      <c r="J389" t="s">
        <v>360</v>
      </c>
      <c r="K389" s="55" t="s">
        <v>2488</v>
      </c>
      <c r="L389" s="55" t="s">
        <v>2488</v>
      </c>
      <c r="M389" t="s">
        <v>354</v>
      </c>
      <c r="N389" t="s">
        <v>355</v>
      </c>
      <c r="O389" s="3">
        <v>0</v>
      </c>
      <c r="P389" s="3">
        <v>0</v>
      </c>
      <c r="Q389" s="3">
        <v>25</v>
      </c>
      <c r="R389" s="3">
        <v>3.25</v>
      </c>
      <c r="S389" s="3">
        <v>0</v>
      </c>
      <c r="T389" s="3">
        <v>0</v>
      </c>
      <c r="U389" s="3">
        <v>28.25</v>
      </c>
      <c r="V389" s="3">
        <v>0</v>
      </c>
      <c r="W389" t="s">
        <v>1</v>
      </c>
    </row>
    <row r="390" spans="5:23" x14ac:dyDescent="0.25">
      <c r="E390" t="s">
        <v>2060</v>
      </c>
      <c r="F390" t="s">
        <v>2088</v>
      </c>
      <c r="G390" t="s">
        <v>1</v>
      </c>
      <c r="H390" t="s">
        <v>0</v>
      </c>
      <c r="I390" t="s">
        <v>359</v>
      </c>
      <c r="J390" t="s">
        <v>360</v>
      </c>
      <c r="K390" s="55" t="s">
        <v>2489</v>
      </c>
      <c r="L390" s="55" t="s">
        <v>2489</v>
      </c>
      <c r="M390" t="s">
        <v>354</v>
      </c>
      <c r="N390" t="s">
        <v>355</v>
      </c>
      <c r="O390" s="3">
        <v>0</v>
      </c>
      <c r="P390" s="3">
        <v>0</v>
      </c>
      <c r="Q390" s="3">
        <v>20</v>
      </c>
      <c r="R390" s="3">
        <v>2.6</v>
      </c>
      <c r="S390" s="3">
        <v>0</v>
      </c>
      <c r="T390" s="3">
        <v>0</v>
      </c>
      <c r="U390" s="3">
        <v>22.6</v>
      </c>
      <c r="V390" s="3">
        <v>0</v>
      </c>
      <c r="W390" t="s">
        <v>1</v>
      </c>
    </row>
    <row r="391" spans="5:23" x14ac:dyDescent="0.25">
      <c r="E391" t="s">
        <v>2060</v>
      </c>
      <c r="F391" t="s">
        <v>2088</v>
      </c>
      <c r="G391" t="s">
        <v>1</v>
      </c>
      <c r="H391" t="s">
        <v>0</v>
      </c>
      <c r="I391" t="s">
        <v>359</v>
      </c>
      <c r="J391" t="s">
        <v>360</v>
      </c>
      <c r="K391" s="55" t="s">
        <v>2490</v>
      </c>
      <c r="L391" s="55" t="s">
        <v>2490</v>
      </c>
      <c r="M391" t="s">
        <v>354</v>
      </c>
      <c r="N391" t="s">
        <v>355</v>
      </c>
      <c r="O391" s="3">
        <v>0</v>
      </c>
      <c r="P391" s="3">
        <v>0</v>
      </c>
      <c r="Q391" s="3">
        <v>37.89</v>
      </c>
      <c r="R391" s="3">
        <v>4.9257</v>
      </c>
      <c r="S391" s="3">
        <v>0</v>
      </c>
      <c r="T391" s="3">
        <v>0</v>
      </c>
      <c r="U391" s="3">
        <v>42.8157</v>
      </c>
      <c r="V391" s="3">
        <v>0</v>
      </c>
      <c r="W391" t="s">
        <v>1</v>
      </c>
    </row>
    <row r="392" spans="5:23" x14ac:dyDescent="0.25">
      <c r="E392" t="s">
        <v>2060</v>
      </c>
      <c r="F392" t="s">
        <v>2088</v>
      </c>
      <c r="G392" t="s">
        <v>1</v>
      </c>
      <c r="H392" t="s">
        <v>0</v>
      </c>
      <c r="I392" t="s">
        <v>359</v>
      </c>
      <c r="J392" t="s">
        <v>360</v>
      </c>
      <c r="K392" s="55" t="s">
        <v>2491</v>
      </c>
      <c r="L392" s="55" t="s">
        <v>2491</v>
      </c>
      <c r="M392" t="s">
        <v>174</v>
      </c>
      <c r="N392" t="s">
        <v>175</v>
      </c>
      <c r="O392" s="3">
        <v>0</v>
      </c>
      <c r="P392" s="3">
        <v>0</v>
      </c>
      <c r="Q392" s="3">
        <v>3.98</v>
      </c>
      <c r="R392" s="3">
        <v>0.51739999999999997</v>
      </c>
      <c r="S392" s="3">
        <v>0</v>
      </c>
      <c r="T392" s="3">
        <v>0</v>
      </c>
      <c r="U392" s="3">
        <v>4.4973999999999998</v>
      </c>
      <c r="V392" s="3">
        <v>0</v>
      </c>
      <c r="W392" t="s">
        <v>1</v>
      </c>
    </row>
    <row r="393" spans="5:23" x14ac:dyDescent="0.25">
      <c r="E393" t="s">
        <v>2060</v>
      </c>
      <c r="F393" t="s">
        <v>2088</v>
      </c>
      <c r="G393" t="s">
        <v>1</v>
      </c>
      <c r="H393" t="s">
        <v>0</v>
      </c>
      <c r="I393" t="s">
        <v>359</v>
      </c>
      <c r="J393" t="s">
        <v>360</v>
      </c>
      <c r="K393" s="55" t="s">
        <v>2492</v>
      </c>
      <c r="L393" s="55" t="s">
        <v>2492</v>
      </c>
      <c r="M393" t="s">
        <v>295</v>
      </c>
      <c r="N393" t="s">
        <v>296</v>
      </c>
      <c r="O393" s="3">
        <v>0</v>
      </c>
      <c r="P393" s="3">
        <v>0</v>
      </c>
      <c r="Q393" s="3">
        <v>264</v>
      </c>
      <c r="R393" s="3">
        <v>34.32</v>
      </c>
      <c r="S393" s="3">
        <v>0</v>
      </c>
      <c r="T393" s="3">
        <v>0</v>
      </c>
      <c r="U393" s="3">
        <v>298.32</v>
      </c>
      <c r="V393" s="3">
        <v>0</v>
      </c>
      <c r="W393" t="s">
        <v>1</v>
      </c>
    </row>
    <row r="394" spans="5:23" x14ac:dyDescent="0.25">
      <c r="E394" t="s">
        <v>2060</v>
      </c>
      <c r="F394" t="s">
        <v>2088</v>
      </c>
      <c r="G394" t="s">
        <v>1</v>
      </c>
      <c r="H394" t="s">
        <v>0</v>
      </c>
      <c r="I394" t="s">
        <v>359</v>
      </c>
      <c r="J394" t="s">
        <v>360</v>
      </c>
      <c r="K394" s="55" t="s">
        <v>2493</v>
      </c>
      <c r="L394" s="55" t="s">
        <v>2493</v>
      </c>
      <c r="M394" t="s">
        <v>295</v>
      </c>
      <c r="N394" t="s">
        <v>296</v>
      </c>
      <c r="O394" s="3">
        <v>0</v>
      </c>
      <c r="P394" s="3">
        <v>0</v>
      </c>
      <c r="Q394" s="3">
        <v>153</v>
      </c>
      <c r="R394" s="3">
        <v>19.89</v>
      </c>
      <c r="S394" s="3">
        <v>0</v>
      </c>
      <c r="T394" s="3">
        <v>0</v>
      </c>
      <c r="U394" s="3">
        <v>172.89</v>
      </c>
      <c r="V394" s="3">
        <v>0</v>
      </c>
      <c r="W394" t="s">
        <v>1</v>
      </c>
    </row>
    <row r="395" spans="5:23" x14ac:dyDescent="0.25">
      <c r="E395" t="s">
        <v>2060</v>
      </c>
      <c r="F395" t="s">
        <v>2088</v>
      </c>
      <c r="G395" t="s">
        <v>1</v>
      </c>
      <c r="H395" t="s">
        <v>0</v>
      </c>
      <c r="I395" t="s">
        <v>359</v>
      </c>
      <c r="J395" t="s">
        <v>360</v>
      </c>
      <c r="K395" s="55" t="s">
        <v>2494</v>
      </c>
      <c r="L395" s="55" t="s">
        <v>2494</v>
      </c>
      <c r="M395">
        <v>0</v>
      </c>
      <c r="N395" t="s">
        <v>133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 t="s">
        <v>702</v>
      </c>
      <c r="W395" t="s">
        <v>1</v>
      </c>
    </row>
    <row r="396" spans="5:23" x14ac:dyDescent="0.25">
      <c r="E396" t="s">
        <v>2060</v>
      </c>
      <c r="F396" t="s">
        <v>2086</v>
      </c>
      <c r="G396" t="s">
        <v>1</v>
      </c>
      <c r="H396" t="s">
        <v>0</v>
      </c>
      <c r="I396" t="s">
        <v>359</v>
      </c>
      <c r="J396" t="s">
        <v>360</v>
      </c>
      <c r="K396" s="55" t="s">
        <v>2470</v>
      </c>
      <c r="L396" s="55" t="s">
        <v>2470</v>
      </c>
      <c r="M396">
        <v>0</v>
      </c>
      <c r="N396" t="s">
        <v>133</v>
      </c>
      <c r="O396" s="3">
        <v>0</v>
      </c>
      <c r="P396" s="3">
        <v>0</v>
      </c>
      <c r="Q396" s="3">
        <v>22.65</v>
      </c>
      <c r="R396" s="3">
        <v>2.9445000000000001</v>
      </c>
      <c r="S396" s="3">
        <v>0</v>
      </c>
      <c r="T396" s="3">
        <v>0</v>
      </c>
      <c r="U396" s="3">
        <v>25.5945</v>
      </c>
      <c r="V396" s="3" t="s">
        <v>702</v>
      </c>
      <c r="W396" t="s">
        <v>1</v>
      </c>
    </row>
    <row r="397" spans="5:23" x14ac:dyDescent="0.25">
      <c r="E397" t="s">
        <v>2060</v>
      </c>
      <c r="F397" t="s">
        <v>2086</v>
      </c>
      <c r="G397" t="s">
        <v>1</v>
      </c>
      <c r="H397" t="s">
        <v>0</v>
      </c>
      <c r="I397" t="s">
        <v>359</v>
      </c>
      <c r="J397" t="s">
        <v>360</v>
      </c>
      <c r="K397" s="55" t="s">
        <v>2471</v>
      </c>
      <c r="L397" s="55" t="s">
        <v>2471</v>
      </c>
      <c r="M397">
        <v>0</v>
      </c>
      <c r="N397" t="s">
        <v>2184</v>
      </c>
      <c r="O397" s="3">
        <v>0</v>
      </c>
      <c r="P397" s="3">
        <v>0</v>
      </c>
      <c r="Q397" s="3">
        <v>16.39</v>
      </c>
      <c r="R397" s="3">
        <v>2.1307</v>
      </c>
      <c r="S397" s="3">
        <v>0</v>
      </c>
      <c r="T397" s="3">
        <v>0</v>
      </c>
      <c r="U397" s="3">
        <v>18.520700000000001</v>
      </c>
      <c r="V397" s="3" t="s">
        <v>2185</v>
      </c>
      <c r="W397" t="s">
        <v>1</v>
      </c>
    </row>
    <row r="398" spans="5:23" x14ac:dyDescent="0.25">
      <c r="E398" t="s">
        <v>2060</v>
      </c>
      <c r="F398" t="s">
        <v>2086</v>
      </c>
      <c r="G398" t="s">
        <v>1</v>
      </c>
      <c r="H398" t="s">
        <v>0</v>
      </c>
      <c r="I398" t="s">
        <v>359</v>
      </c>
      <c r="J398" t="s">
        <v>360</v>
      </c>
      <c r="K398" s="55" t="s">
        <v>2472</v>
      </c>
      <c r="L398" s="55" t="s">
        <v>2472</v>
      </c>
      <c r="M398">
        <v>0</v>
      </c>
      <c r="N398" t="s">
        <v>2184</v>
      </c>
      <c r="O398" s="3">
        <v>0</v>
      </c>
      <c r="P398" s="3">
        <v>0</v>
      </c>
      <c r="Q398" s="3">
        <v>17.7</v>
      </c>
      <c r="R398" s="3">
        <v>2.3010000000000002</v>
      </c>
      <c r="S398" s="3">
        <v>0</v>
      </c>
      <c r="T398" s="3">
        <v>0</v>
      </c>
      <c r="U398" s="3">
        <v>20.000999999999998</v>
      </c>
      <c r="V398" s="3" t="s">
        <v>2185</v>
      </c>
      <c r="W398" t="s">
        <v>1</v>
      </c>
    </row>
    <row r="399" spans="5:23" x14ac:dyDescent="0.25">
      <c r="E399" t="s">
        <v>2060</v>
      </c>
      <c r="F399" t="s">
        <v>2086</v>
      </c>
      <c r="G399" t="s">
        <v>1</v>
      </c>
      <c r="H399" t="s">
        <v>0</v>
      </c>
      <c r="I399" t="s">
        <v>359</v>
      </c>
      <c r="J399" t="s">
        <v>360</v>
      </c>
      <c r="K399" s="55" t="s">
        <v>2473</v>
      </c>
      <c r="L399" s="55" t="s">
        <v>2473</v>
      </c>
      <c r="M399" t="s">
        <v>115</v>
      </c>
      <c r="N399" t="s">
        <v>116</v>
      </c>
      <c r="O399" s="3">
        <v>0</v>
      </c>
      <c r="P399" s="3">
        <v>0</v>
      </c>
      <c r="Q399" s="3">
        <v>60</v>
      </c>
      <c r="R399" s="3">
        <v>7.8000000000000007</v>
      </c>
      <c r="S399" s="3">
        <v>0</v>
      </c>
      <c r="T399" s="3">
        <v>0</v>
      </c>
      <c r="U399" s="3">
        <v>67.8</v>
      </c>
      <c r="V399" s="3">
        <v>0</v>
      </c>
      <c r="W399" t="s">
        <v>1</v>
      </c>
    </row>
    <row r="400" spans="5:23" x14ac:dyDescent="0.25">
      <c r="E400" t="s">
        <v>2060</v>
      </c>
      <c r="F400" t="s">
        <v>2086</v>
      </c>
      <c r="G400" t="s">
        <v>1</v>
      </c>
      <c r="H400" t="s">
        <v>0</v>
      </c>
      <c r="I400" t="s">
        <v>359</v>
      </c>
      <c r="J400" t="s">
        <v>360</v>
      </c>
      <c r="K400" s="55" t="s">
        <v>2474</v>
      </c>
      <c r="L400" s="55" t="s">
        <v>2474</v>
      </c>
      <c r="M400" t="s">
        <v>115</v>
      </c>
      <c r="N400" t="s">
        <v>116</v>
      </c>
      <c r="O400" s="3">
        <v>0</v>
      </c>
      <c r="P400" s="3">
        <v>0</v>
      </c>
      <c r="Q400" s="3">
        <v>15</v>
      </c>
      <c r="R400" s="3">
        <v>1.9500000000000002</v>
      </c>
      <c r="S400" s="3">
        <v>0</v>
      </c>
      <c r="T400" s="3">
        <v>0</v>
      </c>
      <c r="U400" s="3">
        <v>16.95</v>
      </c>
      <c r="V400" s="3">
        <v>0</v>
      </c>
      <c r="W400" t="s">
        <v>1</v>
      </c>
    </row>
    <row r="401" spans="5:23" x14ac:dyDescent="0.25">
      <c r="E401" t="s">
        <v>2060</v>
      </c>
      <c r="F401" t="s">
        <v>2085</v>
      </c>
      <c r="G401" t="s">
        <v>1</v>
      </c>
      <c r="H401" t="s">
        <v>0</v>
      </c>
      <c r="I401" t="s">
        <v>359</v>
      </c>
      <c r="J401" t="s">
        <v>360</v>
      </c>
      <c r="K401" s="55" t="s">
        <v>2453</v>
      </c>
      <c r="L401" s="55" t="s">
        <v>2453</v>
      </c>
      <c r="M401" t="s">
        <v>324</v>
      </c>
      <c r="N401" t="s">
        <v>325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t="s">
        <v>1</v>
      </c>
    </row>
    <row r="402" spans="5:23" x14ac:dyDescent="0.25">
      <c r="E402" t="s">
        <v>2060</v>
      </c>
      <c r="F402" t="s">
        <v>2085</v>
      </c>
      <c r="G402" t="s">
        <v>1</v>
      </c>
      <c r="H402" t="s">
        <v>0</v>
      </c>
      <c r="I402" t="s">
        <v>359</v>
      </c>
      <c r="J402" t="s">
        <v>360</v>
      </c>
      <c r="K402" s="55" t="s">
        <v>2454</v>
      </c>
      <c r="L402" s="55" t="s">
        <v>2454</v>
      </c>
      <c r="M402" t="s">
        <v>170</v>
      </c>
      <c r="N402" t="s">
        <v>171</v>
      </c>
      <c r="O402" s="3">
        <v>0</v>
      </c>
      <c r="P402" s="3">
        <v>0</v>
      </c>
      <c r="Q402" s="3">
        <v>55</v>
      </c>
      <c r="R402" s="3">
        <v>7.15</v>
      </c>
      <c r="S402" s="3">
        <v>0</v>
      </c>
      <c r="T402" s="3">
        <v>0</v>
      </c>
      <c r="U402" s="3">
        <v>62.15</v>
      </c>
      <c r="V402" s="3">
        <v>0</v>
      </c>
      <c r="W402" t="s">
        <v>1</v>
      </c>
    </row>
    <row r="403" spans="5:23" x14ac:dyDescent="0.25">
      <c r="E403" t="s">
        <v>2060</v>
      </c>
      <c r="F403" t="s">
        <v>2085</v>
      </c>
      <c r="G403" t="s">
        <v>1</v>
      </c>
      <c r="H403" t="s">
        <v>0</v>
      </c>
      <c r="I403" t="s">
        <v>359</v>
      </c>
      <c r="J403" t="s">
        <v>360</v>
      </c>
      <c r="K403" s="55" t="s">
        <v>2455</v>
      </c>
      <c r="L403" s="55" t="s">
        <v>2455</v>
      </c>
      <c r="M403" t="s">
        <v>106</v>
      </c>
      <c r="N403" t="s">
        <v>107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t="s">
        <v>1</v>
      </c>
    </row>
    <row r="404" spans="5:23" x14ac:dyDescent="0.25">
      <c r="E404" t="s">
        <v>2060</v>
      </c>
      <c r="F404" t="s">
        <v>2085</v>
      </c>
      <c r="G404" t="s">
        <v>1</v>
      </c>
      <c r="H404" t="s">
        <v>0</v>
      </c>
      <c r="I404" t="s">
        <v>359</v>
      </c>
      <c r="J404" t="s">
        <v>360</v>
      </c>
      <c r="K404" s="55" t="s">
        <v>2456</v>
      </c>
      <c r="L404" s="55" t="s">
        <v>2456</v>
      </c>
      <c r="M404" t="s">
        <v>106</v>
      </c>
      <c r="N404" t="s">
        <v>107</v>
      </c>
      <c r="O404" s="3">
        <v>0</v>
      </c>
      <c r="P404" s="3">
        <v>0</v>
      </c>
      <c r="Q404" s="3">
        <v>60</v>
      </c>
      <c r="R404" s="3">
        <v>7.8000000000000007</v>
      </c>
      <c r="S404" s="3">
        <v>0</v>
      </c>
      <c r="T404" s="3">
        <v>0</v>
      </c>
      <c r="U404" s="3">
        <v>67.8</v>
      </c>
      <c r="V404" s="3">
        <v>0</v>
      </c>
      <c r="W404" t="s">
        <v>1</v>
      </c>
    </row>
    <row r="405" spans="5:23" x14ac:dyDescent="0.25">
      <c r="E405" t="s">
        <v>2060</v>
      </c>
      <c r="F405" t="s">
        <v>2085</v>
      </c>
      <c r="G405" t="s">
        <v>1</v>
      </c>
      <c r="H405" t="s">
        <v>0</v>
      </c>
      <c r="I405" t="s">
        <v>359</v>
      </c>
      <c r="J405" t="s">
        <v>360</v>
      </c>
      <c r="K405" s="55" t="s">
        <v>2457</v>
      </c>
      <c r="L405" s="55" t="s">
        <v>2457</v>
      </c>
      <c r="M405" t="s">
        <v>106</v>
      </c>
      <c r="N405" t="s">
        <v>107</v>
      </c>
      <c r="O405" s="3">
        <v>0</v>
      </c>
      <c r="P405" s="3">
        <v>0</v>
      </c>
      <c r="Q405" s="3">
        <v>100</v>
      </c>
      <c r="R405" s="3">
        <v>13</v>
      </c>
      <c r="S405" s="3">
        <v>0</v>
      </c>
      <c r="T405" s="3">
        <v>0</v>
      </c>
      <c r="U405" s="3">
        <v>113</v>
      </c>
      <c r="V405" s="3">
        <v>0</v>
      </c>
      <c r="W405" t="s">
        <v>1</v>
      </c>
    </row>
    <row r="406" spans="5:23" x14ac:dyDescent="0.25">
      <c r="E406" t="s">
        <v>2060</v>
      </c>
      <c r="F406" t="s">
        <v>2085</v>
      </c>
      <c r="G406" t="s">
        <v>1</v>
      </c>
      <c r="H406" t="s">
        <v>0</v>
      </c>
      <c r="I406" t="s">
        <v>359</v>
      </c>
      <c r="J406" t="s">
        <v>360</v>
      </c>
      <c r="K406" s="55" t="s">
        <v>2458</v>
      </c>
      <c r="L406" s="55" t="s">
        <v>2458</v>
      </c>
      <c r="M406" t="s">
        <v>106</v>
      </c>
      <c r="N406" t="s">
        <v>107</v>
      </c>
      <c r="O406" s="3">
        <v>0</v>
      </c>
      <c r="P406" s="3">
        <v>0</v>
      </c>
      <c r="Q406" s="3">
        <v>105</v>
      </c>
      <c r="R406" s="3">
        <v>13.65</v>
      </c>
      <c r="S406" s="3">
        <v>0</v>
      </c>
      <c r="T406" s="3">
        <v>0</v>
      </c>
      <c r="U406" s="3">
        <v>118.65</v>
      </c>
      <c r="V406" s="3">
        <v>0</v>
      </c>
      <c r="W406" t="s">
        <v>1</v>
      </c>
    </row>
    <row r="407" spans="5:23" x14ac:dyDescent="0.25">
      <c r="E407" t="s">
        <v>2060</v>
      </c>
      <c r="F407" t="s">
        <v>2085</v>
      </c>
      <c r="G407" t="s">
        <v>1</v>
      </c>
      <c r="H407" t="s">
        <v>0</v>
      </c>
      <c r="I407" t="s">
        <v>359</v>
      </c>
      <c r="J407" t="s">
        <v>360</v>
      </c>
      <c r="K407" s="55" t="s">
        <v>2459</v>
      </c>
      <c r="L407" s="55" t="s">
        <v>2459</v>
      </c>
      <c r="M407" t="s">
        <v>106</v>
      </c>
      <c r="N407" t="s">
        <v>107</v>
      </c>
      <c r="O407" s="3">
        <v>0</v>
      </c>
      <c r="P407" s="3">
        <v>0</v>
      </c>
      <c r="Q407" s="3">
        <v>25.88</v>
      </c>
      <c r="R407" s="3">
        <v>3.3643999999999998</v>
      </c>
      <c r="S407" s="3">
        <v>0</v>
      </c>
      <c r="T407" s="3">
        <v>0</v>
      </c>
      <c r="U407" s="3">
        <v>29.244399999999999</v>
      </c>
      <c r="V407" s="3">
        <v>0</v>
      </c>
      <c r="W407" t="s">
        <v>1</v>
      </c>
    </row>
    <row r="408" spans="5:23" x14ac:dyDescent="0.25">
      <c r="E408" t="s">
        <v>2060</v>
      </c>
      <c r="F408" t="s">
        <v>2085</v>
      </c>
      <c r="G408" t="s">
        <v>1</v>
      </c>
      <c r="H408" t="s">
        <v>0</v>
      </c>
      <c r="I408" t="s">
        <v>359</v>
      </c>
      <c r="J408" t="s">
        <v>360</v>
      </c>
      <c r="K408" s="55" t="s">
        <v>2460</v>
      </c>
      <c r="L408" s="55" t="s">
        <v>2460</v>
      </c>
      <c r="M408" t="s">
        <v>106</v>
      </c>
      <c r="N408" t="s">
        <v>107</v>
      </c>
      <c r="O408" s="3">
        <v>0</v>
      </c>
      <c r="P408" s="3">
        <v>0</v>
      </c>
      <c r="Q408" s="3">
        <v>72</v>
      </c>
      <c r="R408" s="3">
        <v>9.36</v>
      </c>
      <c r="S408" s="3">
        <v>0</v>
      </c>
      <c r="T408" s="3">
        <v>0</v>
      </c>
      <c r="U408" s="3">
        <v>81.36</v>
      </c>
      <c r="V408" s="3">
        <v>0</v>
      </c>
      <c r="W408" t="s">
        <v>1</v>
      </c>
    </row>
    <row r="409" spans="5:23" x14ac:dyDescent="0.25">
      <c r="E409" t="s">
        <v>2060</v>
      </c>
      <c r="F409" t="s">
        <v>2085</v>
      </c>
      <c r="G409" t="s">
        <v>1</v>
      </c>
      <c r="H409" t="s">
        <v>0</v>
      </c>
      <c r="I409" t="s">
        <v>359</v>
      </c>
      <c r="J409" t="s">
        <v>360</v>
      </c>
      <c r="K409" s="55" t="s">
        <v>2461</v>
      </c>
      <c r="L409" s="55" t="s">
        <v>2461</v>
      </c>
      <c r="M409" t="s">
        <v>106</v>
      </c>
      <c r="N409" t="s">
        <v>107</v>
      </c>
      <c r="O409" s="3">
        <v>0</v>
      </c>
      <c r="P409" s="3">
        <v>0</v>
      </c>
      <c r="Q409" s="3">
        <v>79.739999999999995</v>
      </c>
      <c r="R409" s="3">
        <v>10.366199999999999</v>
      </c>
      <c r="S409" s="3">
        <v>0</v>
      </c>
      <c r="T409" s="3">
        <v>0</v>
      </c>
      <c r="U409" s="3">
        <v>90.106200000000001</v>
      </c>
      <c r="V409" s="3">
        <v>0</v>
      </c>
      <c r="W409" t="s">
        <v>1</v>
      </c>
    </row>
    <row r="410" spans="5:23" x14ac:dyDescent="0.25">
      <c r="E410" t="s">
        <v>2060</v>
      </c>
      <c r="F410" t="s">
        <v>2085</v>
      </c>
      <c r="G410" t="s">
        <v>1</v>
      </c>
      <c r="H410" t="s">
        <v>0</v>
      </c>
      <c r="I410" t="s">
        <v>359</v>
      </c>
      <c r="J410" t="s">
        <v>360</v>
      </c>
      <c r="K410" s="55" t="s">
        <v>2462</v>
      </c>
      <c r="L410" s="55" t="s">
        <v>2462</v>
      </c>
      <c r="M410" t="s">
        <v>106</v>
      </c>
      <c r="N410" t="s">
        <v>107</v>
      </c>
      <c r="O410" s="3">
        <v>0</v>
      </c>
      <c r="P410" s="3">
        <v>0</v>
      </c>
      <c r="Q410" s="3">
        <v>91.74</v>
      </c>
      <c r="R410" s="3">
        <v>11.9262</v>
      </c>
      <c r="S410" s="3">
        <v>0</v>
      </c>
      <c r="T410" s="3">
        <v>0</v>
      </c>
      <c r="U410" s="3">
        <v>103.66619999999999</v>
      </c>
      <c r="V410" s="3">
        <v>0</v>
      </c>
      <c r="W410" t="s">
        <v>1</v>
      </c>
    </row>
    <row r="411" spans="5:23" x14ac:dyDescent="0.25">
      <c r="E411" t="s">
        <v>2060</v>
      </c>
      <c r="F411" t="s">
        <v>2085</v>
      </c>
      <c r="G411" t="s">
        <v>1</v>
      </c>
      <c r="H411" t="s">
        <v>0</v>
      </c>
      <c r="I411" t="s">
        <v>359</v>
      </c>
      <c r="J411" t="s">
        <v>360</v>
      </c>
      <c r="K411" s="55" t="s">
        <v>2463</v>
      </c>
      <c r="L411" s="55" t="s">
        <v>2463</v>
      </c>
      <c r="M411" t="s">
        <v>106</v>
      </c>
      <c r="N411" t="s">
        <v>107</v>
      </c>
      <c r="O411" s="3">
        <v>0</v>
      </c>
      <c r="P411" s="3">
        <v>0</v>
      </c>
      <c r="Q411" s="3">
        <v>39</v>
      </c>
      <c r="R411" s="3">
        <v>5.07</v>
      </c>
      <c r="S411" s="3">
        <v>0</v>
      </c>
      <c r="T411" s="3">
        <v>0</v>
      </c>
      <c r="U411" s="3">
        <v>44.07</v>
      </c>
      <c r="V411" s="3">
        <v>0</v>
      </c>
      <c r="W411" t="s">
        <v>1</v>
      </c>
    </row>
    <row r="412" spans="5:23" x14ac:dyDescent="0.25">
      <c r="E412" t="s">
        <v>2060</v>
      </c>
      <c r="F412" t="s">
        <v>2085</v>
      </c>
      <c r="G412" t="s">
        <v>1</v>
      </c>
      <c r="H412" t="s">
        <v>0</v>
      </c>
      <c r="I412" t="s">
        <v>359</v>
      </c>
      <c r="J412" t="s">
        <v>360</v>
      </c>
      <c r="K412" s="55" t="s">
        <v>2464</v>
      </c>
      <c r="L412" s="55" t="s">
        <v>2464</v>
      </c>
      <c r="M412" t="s">
        <v>106</v>
      </c>
      <c r="N412" t="s">
        <v>107</v>
      </c>
      <c r="O412" s="3">
        <v>0</v>
      </c>
      <c r="P412" s="3">
        <v>0</v>
      </c>
      <c r="Q412" s="3">
        <v>39</v>
      </c>
      <c r="R412" s="3">
        <v>5.07</v>
      </c>
      <c r="S412" s="3">
        <v>0</v>
      </c>
      <c r="T412" s="3">
        <v>0</v>
      </c>
      <c r="U412" s="3">
        <v>44.07</v>
      </c>
      <c r="V412" s="3">
        <v>0</v>
      </c>
      <c r="W412" t="s">
        <v>1</v>
      </c>
    </row>
    <row r="413" spans="5:23" x14ac:dyDescent="0.25">
      <c r="E413" t="s">
        <v>2060</v>
      </c>
      <c r="F413" t="s">
        <v>2085</v>
      </c>
      <c r="G413" t="s">
        <v>1</v>
      </c>
      <c r="H413" t="s">
        <v>0</v>
      </c>
      <c r="I413" t="s">
        <v>359</v>
      </c>
      <c r="J413" t="s">
        <v>360</v>
      </c>
      <c r="K413" s="55" t="s">
        <v>2465</v>
      </c>
      <c r="L413" s="55" t="s">
        <v>2465</v>
      </c>
      <c r="M413" t="s">
        <v>106</v>
      </c>
      <c r="N413" t="s">
        <v>107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t="s">
        <v>1</v>
      </c>
    </row>
    <row r="414" spans="5:23" x14ac:dyDescent="0.25">
      <c r="E414" t="s">
        <v>2060</v>
      </c>
      <c r="F414" t="s">
        <v>2085</v>
      </c>
      <c r="G414" t="s">
        <v>1</v>
      </c>
      <c r="H414" t="s">
        <v>0</v>
      </c>
      <c r="I414" t="s">
        <v>359</v>
      </c>
      <c r="J414" t="s">
        <v>360</v>
      </c>
      <c r="K414" s="55" t="s">
        <v>2466</v>
      </c>
      <c r="L414" s="55" t="s">
        <v>2466</v>
      </c>
      <c r="M414" t="s">
        <v>106</v>
      </c>
      <c r="N414" t="s">
        <v>107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t="s">
        <v>1</v>
      </c>
    </row>
    <row r="415" spans="5:23" x14ac:dyDescent="0.25">
      <c r="E415" t="s">
        <v>2060</v>
      </c>
      <c r="F415" t="s">
        <v>2085</v>
      </c>
      <c r="G415" t="s">
        <v>1</v>
      </c>
      <c r="H415" t="s">
        <v>0</v>
      </c>
      <c r="I415" t="s">
        <v>359</v>
      </c>
      <c r="J415" t="s">
        <v>360</v>
      </c>
      <c r="K415" s="55" t="s">
        <v>2467</v>
      </c>
      <c r="L415" s="55" t="s">
        <v>2467</v>
      </c>
      <c r="M415" t="s">
        <v>706</v>
      </c>
      <c r="N415" t="s">
        <v>707</v>
      </c>
      <c r="O415" s="3">
        <v>0</v>
      </c>
      <c r="P415" s="3">
        <v>0</v>
      </c>
      <c r="Q415" s="3">
        <v>10</v>
      </c>
      <c r="R415" s="3">
        <v>1.3</v>
      </c>
      <c r="S415" s="3">
        <v>0</v>
      </c>
      <c r="T415" s="3">
        <v>0</v>
      </c>
      <c r="U415" s="3">
        <v>11.3</v>
      </c>
      <c r="V415" s="3">
        <v>0</v>
      </c>
      <c r="W415" t="s">
        <v>1</v>
      </c>
    </row>
    <row r="416" spans="5:23" x14ac:dyDescent="0.25">
      <c r="E416" t="s">
        <v>2060</v>
      </c>
      <c r="F416" t="s">
        <v>2085</v>
      </c>
      <c r="G416" t="s">
        <v>1</v>
      </c>
      <c r="H416" t="s">
        <v>0</v>
      </c>
      <c r="I416" t="s">
        <v>359</v>
      </c>
      <c r="J416" t="s">
        <v>360</v>
      </c>
      <c r="K416" s="55" t="s">
        <v>2468</v>
      </c>
      <c r="L416" s="55" t="s">
        <v>2468</v>
      </c>
      <c r="M416" t="s">
        <v>789</v>
      </c>
      <c r="N416" t="s">
        <v>790</v>
      </c>
      <c r="O416" s="3">
        <v>0</v>
      </c>
      <c r="P416" s="3">
        <v>0</v>
      </c>
      <c r="Q416" s="3">
        <v>115.4</v>
      </c>
      <c r="R416" s="3">
        <v>15.002000000000001</v>
      </c>
      <c r="S416" s="3">
        <v>0</v>
      </c>
      <c r="T416" s="3">
        <v>0</v>
      </c>
      <c r="U416" s="3">
        <v>130.40200000000002</v>
      </c>
      <c r="V416" s="3">
        <v>0</v>
      </c>
      <c r="W416" t="s">
        <v>1</v>
      </c>
    </row>
    <row r="417" spans="5:23" x14ac:dyDescent="0.25">
      <c r="E417" t="s">
        <v>2060</v>
      </c>
      <c r="F417" t="s">
        <v>2085</v>
      </c>
      <c r="G417" t="s">
        <v>1</v>
      </c>
      <c r="H417" t="s">
        <v>0</v>
      </c>
      <c r="I417" t="s">
        <v>359</v>
      </c>
      <c r="J417" t="s">
        <v>360</v>
      </c>
      <c r="K417" s="55" t="s">
        <v>2469</v>
      </c>
      <c r="L417" s="55" t="s">
        <v>2469</v>
      </c>
      <c r="M417" t="s">
        <v>365</v>
      </c>
      <c r="N417" t="s">
        <v>112</v>
      </c>
      <c r="O417" s="3">
        <v>0</v>
      </c>
      <c r="P417" s="3">
        <v>0</v>
      </c>
      <c r="Q417" s="3">
        <v>3460</v>
      </c>
      <c r="R417" s="3">
        <v>449.8</v>
      </c>
      <c r="S417" s="3">
        <v>0</v>
      </c>
      <c r="T417" s="3">
        <v>0</v>
      </c>
      <c r="U417" s="3">
        <v>3909.8</v>
      </c>
      <c r="V417" s="3">
        <v>0</v>
      </c>
      <c r="W417" t="s">
        <v>1</v>
      </c>
    </row>
    <row r="418" spans="5:23" x14ac:dyDescent="0.25">
      <c r="E418" t="s">
        <v>2060</v>
      </c>
      <c r="F418" t="s">
        <v>2084</v>
      </c>
      <c r="G418" t="s">
        <v>1</v>
      </c>
      <c r="H418" t="s">
        <v>0</v>
      </c>
      <c r="I418" t="s">
        <v>359</v>
      </c>
      <c r="J418" t="s">
        <v>360</v>
      </c>
      <c r="K418" s="55" t="s">
        <v>2442</v>
      </c>
      <c r="L418" s="55" t="s">
        <v>2442</v>
      </c>
      <c r="M418" t="s">
        <v>115</v>
      </c>
      <c r="N418" t="s">
        <v>116</v>
      </c>
      <c r="O418" s="3">
        <v>0</v>
      </c>
      <c r="P418" s="3">
        <v>0</v>
      </c>
      <c r="Q418" s="3">
        <v>105</v>
      </c>
      <c r="R418" s="3">
        <v>13.65</v>
      </c>
      <c r="S418" s="3">
        <v>0</v>
      </c>
      <c r="T418" s="3">
        <v>0</v>
      </c>
      <c r="U418" s="3">
        <v>118.65</v>
      </c>
      <c r="V418" s="3">
        <v>0</v>
      </c>
      <c r="W418" t="s">
        <v>1</v>
      </c>
    </row>
    <row r="419" spans="5:23" x14ac:dyDescent="0.25">
      <c r="E419" t="s">
        <v>2060</v>
      </c>
      <c r="F419" t="s">
        <v>2084</v>
      </c>
      <c r="G419" t="s">
        <v>1</v>
      </c>
      <c r="H419" t="s">
        <v>0</v>
      </c>
      <c r="I419" t="s">
        <v>359</v>
      </c>
      <c r="J419" t="s">
        <v>360</v>
      </c>
      <c r="K419" s="55" t="s">
        <v>2443</v>
      </c>
      <c r="L419" s="55" t="s">
        <v>2443</v>
      </c>
      <c r="M419" t="s">
        <v>156</v>
      </c>
      <c r="N419" t="s">
        <v>157</v>
      </c>
      <c r="O419" s="3">
        <v>0</v>
      </c>
      <c r="P419" s="3">
        <v>0</v>
      </c>
      <c r="Q419" s="3">
        <v>75</v>
      </c>
      <c r="R419" s="3">
        <v>9.75</v>
      </c>
      <c r="S419" s="3">
        <v>0</v>
      </c>
      <c r="T419" s="3">
        <v>0</v>
      </c>
      <c r="U419" s="3">
        <v>84.75</v>
      </c>
      <c r="V419" s="3">
        <v>0</v>
      </c>
      <c r="W419" t="s">
        <v>1</v>
      </c>
    </row>
    <row r="420" spans="5:23" x14ac:dyDescent="0.25">
      <c r="E420" t="s">
        <v>2060</v>
      </c>
      <c r="F420" t="s">
        <v>2084</v>
      </c>
      <c r="G420" t="s">
        <v>1</v>
      </c>
      <c r="H420" t="s">
        <v>0</v>
      </c>
      <c r="I420" t="s">
        <v>359</v>
      </c>
      <c r="J420" t="s">
        <v>360</v>
      </c>
      <c r="K420" s="55" t="s">
        <v>2444</v>
      </c>
      <c r="L420" s="55" t="s">
        <v>2444</v>
      </c>
      <c r="M420" t="s">
        <v>220</v>
      </c>
      <c r="N420" t="s">
        <v>221</v>
      </c>
      <c r="O420" s="3">
        <v>0</v>
      </c>
      <c r="P420" s="3">
        <v>0</v>
      </c>
      <c r="Q420" s="3">
        <v>60</v>
      </c>
      <c r="R420" s="3">
        <v>7.8000000000000007</v>
      </c>
      <c r="S420" s="3">
        <v>0</v>
      </c>
      <c r="T420" s="3">
        <v>0</v>
      </c>
      <c r="U420" s="3">
        <v>67.8</v>
      </c>
      <c r="V420" s="3">
        <v>0</v>
      </c>
      <c r="W420" t="s">
        <v>1</v>
      </c>
    </row>
    <row r="421" spans="5:23" x14ac:dyDescent="0.25">
      <c r="E421" t="s">
        <v>2060</v>
      </c>
      <c r="F421" t="s">
        <v>2084</v>
      </c>
      <c r="G421" t="s">
        <v>1</v>
      </c>
      <c r="H421" t="s">
        <v>0</v>
      </c>
      <c r="I421" t="s">
        <v>359</v>
      </c>
      <c r="J421" t="s">
        <v>360</v>
      </c>
      <c r="K421" s="55" t="s">
        <v>2445</v>
      </c>
      <c r="L421" s="55" t="s">
        <v>2445</v>
      </c>
      <c r="M421" t="s">
        <v>129</v>
      </c>
      <c r="N421" t="s">
        <v>130</v>
      </c>
      <c r="O421" s="3">
        <v>0</v>
      </c>
      <c r="P421" s="3">
        <v>0</v>
      </c>
      <c r="Q421" s="3">
        <v>20</v>
      </c>
      <c r="R421" s="3">
        <v>2.6</v>
      </c>
      <c r="S421" s="3">
        <v>0</v>
      </c>
      <c r="T421" s="3">
        <v>0</v>
      </c>
      <c r="U421" s="3">
        <v>22.6</v>
      </c>
      <c r="V421" s="3">
        <v>0</v>
      </c>
      <c r="W421" t="s">
        <v>1</v>
      </c>
    </row>
    <row r="422" spans="5:23" x14ac:dyDescent="0.25">
      <c r="E422" t="s">
        <v>2060</v>
      </c>
      <c r="F422" t="s">
        <v>2084</v>
      </c>
      <c r="G422" t="s">
        <v>1</v>
      </c>
      <c r="H422" t="s">
        <v>0</v>
      </c>
      <c r="I422" t="s">
        <v>359</v>
      </c>
      <c r="J422" t="s">
        <v>360</v>
      </c>
      <c r="K422" s="55" t="s">
        <v>2446</v>
      </c>
      <c r="L422" s="55" t="s">
        <v>2446</v>
      </c>
      <c r="M422" t="s">
        <v>172</v>
      </c>
      <c r="N422" t="s">
        <v>173</v>
      </c>
      <c r="O422" s="3">
        <v>0</v>
      </c>
      <c r="P422" s="3">
        <v>0</v>
      </c>
      <c r="Q422" s="3">
        <v>168.67</v>
      </c>
      <c r="R422" s="3">
        <v>21.927099999999999</v>
      </c>
      <c r="S422" s="3">
        <v>0</v>
      </c>
      <c r="T422" s="3">
        <v>0</v>
      </c>
      <c r="U422" s="3">
        <v>190.59709999999998</v>
      </c>
      <c r="V422" s="3">
        <v>0</v>
      </c>
      <c r="W422" t="s">
        <v>1</v>
      </c>
    </row>
    <row r="423" spans="5:23" x14ac:dyDescent="0.25">
      <c r="E423" t="s">
        <v>2060</v>
      </c>
      <c r="F423" t="s">
        <v>2084</v>
      </c>
      <c r="G423" t="s">
        <v>1</v>
      </c>
      <c r="H423" t="s">
        <v>0</v>
      </c>
      <c r="I423" t="s">
        <v>359</v>
      </c>
      <c r="J423" t="s">
        <v>360</v>
      </c>
      <c r="K423" s="55" t="s">
        <v>2447</v>
      </c>
      <c r="L423" s="55" t="s">
        <v>2447</v>
      </c>
      <c r="M423">
        <v>0</v>
      </c>
      <c r="N423" t="s">
        <v>2448</v>
      </c>
      <c r="O423" s="3">
        <v>0</v>
      </c>
      <c r="P423" s="3">
        <v>0</v>
      </c>
      <c r="Q423" s="3">
        <v>13.76</v>
      </c>
      <c r="R423" s="3">
        <v>1.7887999999999999</v>
      </c>
      <c r="S423" s="3">
        <v>0</v>
      </c>
      <c r="T423" s="3">
        <v>0</v>
      </c>
      <c r="U423" s="3">
        <v>15.5488</v>
      </c>
      <c r="V423" s="3" t="s">
        <v>2449</v>
      </c>
      <c r="W423" t="s">
        <v>1</v>
      </c>
    </row>
    <row r="424" spans="5:23" x14ac:dyDescent="0.25">
      <c r="E424" t="s">
        <v>2060</v>
      </c>
      <c r="F424" t="s">
        <v>2084</v>
      </c>
      <c r="G424" t="s">
        <v>1</v>
      </c>
      <c r="H424" t="s">
        <v>0</v>
      </c>
      <c r="I424" t="s">
        <v>359</v>
      </c>
      <c r="J424" t="s">
        <v>360</v>
      </c>
      <c r="K424" s="55" t="s">
        <v>2450</v>
      </c>
      <c r="L424" s="55" t="s">
        <v>2450</v>
      </c>
      <c r="M424">
        <v>0</v>
      </c>
      <c r="N424" t="s">
        <v>2184</v>
      </c>
      <c r="O424" s="3">
        <v>0</v>
      </c>
      <c r="P424" s="3">
        <v>0</v>
      </c>
      <c r="Q424" s="3">
        <v>63.36</v>
      </c>
      <c r="R424" s="3">
        <v>8.2368000000000006</v>
      </c>
      <c r="S424" s="3">
        <v>0</v>
      </c>
      <c r="T424" s="3">
        <v>0</v>
      </c>
      <c r="U424" s="3">
        <v>71.596800000000002</v>
      </c>
      <c r="V424" s="3" t="s">
        <v>2185</v>
      </c>
      <c r="W424" t="s">
        <v>1</v>
      </c>
    </row>
    <row r="425" spans="5:23" x14ac:dyDescent="0.25">
      <c r="E425" t="s">
        <v>2060</v>
      </c>
      <c r="F425" t="s">
        <v>2084</v>
      </c>
      <c r="G425" t="s">
        <v>1</v>
      </c>
      <c r="H425" t="s">
        <v>0</v>
      </c>
      <c r="I425" t="s">
        <v>359</v>
      </c>
      <c r="J425" t="s">
        <v>360</v>
      </c>
      <c r="K425" s="55" t="s">
        <v>2451</v>
      </c>
      <c r="L425" s="55" t="s">
        <v>2451</v>
      </c>
      <c r="M425" t="s">
        <v>1205</v>
      </c>
      <c r="N425" t="s">
        <v>1206</v>
      </c>
      <c r="O425" s="3">
        <v>0</v>
      </c>
      <c r="P425" s="3">
        <v>0</v>
      </c>
      <c r="Q425" s="3">
        <v>45</v>
      </c>
      <c r="R425" s="3">
        <v>5.8500000000000005</v>
      </c>
      <c r="S425" s="3">
        <v>0</v>
      </c>
      <c r="T425" s="3">
        <v>0</v>
      </c>
      <c r="U425" s="3">
        <v>50.85</v>
      </c>
      <c r="V425" s="3">
        <v>0</v>
      </c>
      <c r="W425" t="s">
        <v>1</v>
      </c>
    </row>
    <row r="426" spans="5:23" x14ac:dyDescent="0.25">
      <c r="E426" t="s">
        <v>2060</v>
      </c>
      <c r="F426" t="s">
        <v>2084</v>
      </c>
      <c r="G426" t="s">
        <v>1</v>
      </c>
      <c r="H426" t="s">
        <v>0</v>
      </c>
      <c r="I426" t="s">
        <v>359</v>
      </c>
      <c r="J426" t="s">
        <v>360</v>
      </c>
      <c r="K426" s="55" t="s">
        <v>2452</v>
      </c>
      <c r="L426" s="55" t="s">
        <v>2452</v>
      </c>
      <c r="M426" t="s">
        <v>607</v>
      </c>
      <c r="N426" t="s">
        <v>608</v>
      </c>
      <c r="O426" s="3">
        <v>0</v>
      </c>
      <c r="P426" s="3">
        <v>0</v>
      </c>
      <c r="Q426" s="3">
        <v>20</v>
      </c>
      <c r="R426" s="3">
        <v>2.6</v>
      </c>
      <c r="S426" s="3">
        <v>0</v>
      </c>
      <c r="T426" s="3">
        <v>0</v>
      </c>
      <c r="U426" s="3">
        <v>22.6</v>
      </c>
      <c r="V426" s="3">
        <v>0</v>
      </c>
      <c r="W426" t="s">
        <v>1</v>
      </c>
    </row>
    <row r="427" spans="5:23" x14ac:dyDescent="0.25">
      <c r="E427" t="s">
        <v>2060</v>
      </c>
      <c r="F427" t="s">
        <v>2083</v>
      </c>
      <c r="G427" t="s">
        <v>1</v>
      </c>
      <c r="H427" t="s">
        <v>0</v>
      </c>
      <c r="I427" t="s">
        <v>359</v>
      </c>
      <c r="J427" t="s">
        <v>360</v>
      </c>
      <c r="K427" s="55" t="s">
        <v>2433</v>
      </c>
      <c r="L427" s="55" t="s">
        <v>2433</v>
      </c>
      <c r="M427" t="s">
        <v>607</v>
      </c>
      <c r="N427" t="s">
        <v>608</v>
      </c>
      <c r="O427" s="3">
        <v>0</v>
      </c>
      <c r="P427" s="3">
        <v>0</v>
      </c>
      <c r="Q427" s="3">
        <v>40</v>
      </c>
      <c r="R427" s="3">
        <v>5.2</v>
      </c>
      <c r="S427" s="3">
        <v>0</v>
      </c>
      <c r="T427" s="3">
        <v>0</v>
      </c>
      <c r="U427" s="3">
        <v>45.2</v>
      </c>
      <c r="V427" s="3">
        <v>0</v>
      </c>
      <c r="W427" t="s">
        <v>1</v>
      </c>
    </row>
    <row r="428" spans="5:23" x14ac:dyDescent="0.25">
      <c r="E428" t="s">
        <v>2060</v>
      </c>
      <c r="F428" t="s">
        <v>2083</v>
      </c>
      <c r="G428" t="s">
        <v>1</v>
      </c>
      <c r="H428" t="s">
        <v>0</v>
      </c>
      <c r="I428" t="s">
        <v>359</v>
      </c>
      <c r="J428" t="s">
        <v>360</v>
      </c>
      <c r="K428" s="55" t="s">
        <v>2434</v>
      </c>
      <c r="L428" s="55" t="s">
        <v>2434</v>
      </c>
      <c r="M428" t="s">
        <v>607</v>
      </c>
      <c r="N428" t="s">
        <v>608</v>
      </c>
      <c r="O428" s="3">
        <v>0</v>
      </c>
      <c r="P428" s="3">
        <v>0</v>
      </c>
      <c r="Q428" s="3">
        <v>60</v>
      </c>
      <c r="R428" s="3">
        <v>7.8000000000000007</v>
      </c>
      <c r="S428" s="3">
        <v>0</v>
      </c>
      <c r="T428" s="3">
        <v>0</v>
      </c>
      <c r="U428" s="3">
        <v>67.8</v>
      </c>
      <c r="V428" s="3">
        <v>0</v>
      </c>
      <c r="W428" t="s">
        <v>1</v>
      </c>
    </row>
    <row r="429" spans="5:23" x14ac:dyDescent="0.25">
      <c r="E429" t="s">
        <v>2060</v>
      </c>
      <c r="F429" t="s">
        <v>2083</v>
      </c>
      <c r="G429" t="s">
        <v>1</v>
      </c>
      <c r="H429" t="s">
        <v>0</v>
      </c>
      <c r="I429" t="s">
        <v>359</v>
      </c>
      <c r="J429" t="s">
        <v>360</v>
      </c>
      <c r="K429" s="55" t="s">
        <v>2435</v>
      </c>
      <c r="L429" s="55" t="s">
        <v>2435</v>
      </c>
      <c r="M429">
        <v>0</v>
      </c>
      <c r="N429" t="s">
        <v>146</v>
      </c>
      <c r="O429" s="3">
        <v>0</v>
      </c>
      <c r="P429" s="3">
        <v>0</v>
      </c>
      <c r="Q429" s="3">
        <v>20</v>
      </c>
      <c r="R429" s="3">
        <v>2.6</v>
      </c>
      <c r="S429" s="3">
        <v>0</v>
      </c>
      <c r="T429" s="3">
        <v>0</v>
      </c>
      <c r="U429" s="3">
        <v>22.6</v>
      </c>
      <c r="V429" s="3" t="s">
        <v>566</v>
      </c>
      <c r="W429" t="s">
        <v>1</v>
      </c>
    </row>
    <row r="430" spans="5:23" x14ac:dyDescent="0.25">
      <c r="E430" t="s">
        <v>2060</v>
      </c>
      <c r="F430" t="s">
        <v>2083</v>
      </c>
      <c r="G430" t="s">
        <v>1</v>
      </c>
      <c r="H430" t="s">
        <v>0</v>
      </c>
      <c r="I430" t="s">
        <v>359</v>
      </c>
      <c r="J430" t="s">
        <v>360</v>
      </c>
      <c r="K430" s="55" t="s">
        <v>2436</v>
      </c>
      <c r="L430" s="55" t="s">
        <v>2436</v>
      </c>
      <c r="M430" t="s">
        <v>694</v>
      </c>
      <c r="N430" t="s">
        <v>695</v>
      </c>
      <c r="O430" s="3">
        <v>0</v>
      </c>
      <c r="P430" s="3">
        <v>0</v>
      </c>
      <c r="Q430" s="3">
        <v>65</v>
      </c>
      <c r="R430" s="3">
        <v>8.4500000000000011</v>
      </c>
      <c r="S430" s="3">
        <v>0</v>
      </c>
      <c r="T430" s="3">
        <v>0</v>
      </c>
      <c r="U430" s="3">
        <v>73.45</v>
      </c>
      <c r="V430" s="3">
        <v>0</v>
      </c>
      <c r="W430" t="s">
        <v>1</v>
      </c>
    </row>
    <row r="431" spans="5:23" x14ac:dyDescent="0.25">
      <c r="E431" t="s">
        <v>2060</v>
      </c>
      <c r="F431" t="s">
        <v>2083</v>
      </c>
      <c r="G431" t="s">
        <v>1</v>
      </c>
      <c r="H431" t="s">
        <v>0</v>
      </c>
      <c r="I431" t="s">
        <v>359</v>
      </c>
      <c r="J431" t="s">
        <v>360</v>
      </c>
      <c r="K431" s="55" t="s">
        <v>2437</v>
      </c>
      <c r="L431" s="55" t="s">
        <v>2437</v>
      </c>
      <c r="M431" t="s">
        <v>694</v>
      </c>
      <c r="N431" t="s">
        <v>695</v>
      </c>
      <c r="O431" s="3">
        <v>0</v>
      </c>
      <c r="P431" s="3">
        <v>0</v>
      </c>
      <c r="Q431" s="3">
        <v>51.97</v>
      </c>
      <c r="R431" s="3">
        <v>6.7561</v>
      </c>
      <c r="S431" s="3">
        <v>0</v>
      </c>
      <c r="T431" s="3">
        <v>0</v>
      </c>
      <c r="U431" s="3">
        <v>58.726100000000002</v>
      </c>
      <c r="V431" s="3">
        <v>0</v>
      </c>
      <c r="W431" t="s">
        <v>1</v>
      </c>
    </row>
    <row r="432" spans="5:23" x14ac:dyDescent="0.25">
      <c r="E432" t="s">
        <v>2060</v>
      </c>
      <c r="F432" t="s">
        <v>2083</v>
      </c>
      <c r="G432" t="s">
        <v>1</v>
      </c>
      <c r="H432" t="s">
        <v>0</v>
      </c>
      <c r="I432" t="s">
        <v>359</v>
      </c>
      <c r="J432" t="s">
        <v>360</v>
      </c>
      <c r="K432" s="55" t="s">
        <v>2438</v>
      </c>
      <c r="L432" s="55" t="s">
        <v>2438</v>
      </c>
      <c r="M432" t="s">
        <v>160</v>
      </c>
      <c r="N432" t="s">
        <v>161</v>
      </c>
      <c r="O432" s="3">
        <v>0</v>
      </c>
      <c r="P432" s="3">
        <v>0</v>
      </c>
      <c r="Q432" s="3">
        <v>92.5</v>
      </c>
      <c r="R432" s="3">
        <v>12.025</v>
      </c>
      <c r="S432" s="3">
        <v>0</v>
      </c>
      <c r="T432" s="3">
        <v>0</v>
      </c>
      <c r="U432" s="3">
        <v>104.52500000000001</v>
      </c>
      <c r="V432" s="3">
        <v>0</v>
      </c>
      <c r="W432" t="s">
        <v>1</v>
      </c>
    </row>
    <row r="433" spans="5:23" x14ac:dyDescent="0.25">
      <c r="E433" t="s">
        <v>2060</v>
      </c>
      <c r="F433" t="s">
        <v>2083</v>
      </c>
      <c r="G433" t="s">
        <v>1</v>
      </c>
      <c r="H433" t="s">
        <v>0</v>
      </c>
      <c r="I433" t="s">
        <v>359</v>
      </c>
      <c r="J433" t="s">
        <v>360</v>
      </c>
      <c r="K433" s="55" t="s">
        <v>2439</v>
      </c>
      <c r="L433" s="55" t="s">
        <v>2439</v>
      </c>
      <c r="M433" t="s">
        <v>160</v>
      </c>
      <c r="N433" t="s">
        <v>161</v>
      </c>
      <c r="O433" s="3">
        <v>0</v>
      </c>
      <c r="P433" s="3">
        <v>0</v>
      </c>
      <c r="Q433" s="3">
        <v>25</v>
      </c>
      <c r="R433" s="3">
        <v>3.25</v>
      </c>
      <c r="S433" s="3">
        <v>0</v>
      </c>
      <c r="T433" s="3">
        <v>0</v>
      </c>
      <c r="U433" s="3">
        <v>28.25</v>
      </c>
      <c r="V433" s="3">
        <v>0</v>
      </c>
      <c r="W433" t="s">
        <v>1</v>
      </c>
    </row>
    <row r="434" spans="5:23" x14ac:dyDescent="0.25">
      <c r="E434" t="s">
        <v>2060</v>
      </c>
      <c r="F434" t="s">
        <v>2083</v>
      </c>
      <c r="G434" t="s">
        <v>1</v>
      </c>
      <c r="H434" t="s">
        <v>0</v>
      </c>
      <c r="I434" t="s">
        <v>359</v>
      </c>
      <c r="J434" t="s">
        <v>360</v>
      </c>
      <c r="K434" s="55" t="s">
        <v>2440</v>
      </c>
      <c r="L434" s="55" t="s">
        <v>2440</v>
      </c>
      <c r="M434" t="s">
        <v>100</v>
      </c>
      <c r="N434" t="s">
        <v>101</v>
      </c>
      <c r="O434" s="3">
        <v>0</v>
      </c>
      <c r="P434" s="3">
        <v>0</v>
      </c>
      <c r="Q434" s="3">
        <v>54</v>
      </c>
      <c r="R434" s="3">
        <v>7.0200000000000005</v>
      </c>
      <c r="S434" s="3">
        <v>0</v>
      </c>
      <c r="T434" s="3">
        <v>0</v>
      </c>
      <c r="U434" s="3">
        <v>61.02</v>
      </c>
      <c r="V434" s="3">
        <v>0</v>
      </c>
      <c r="W434" t="s">
        <v>1</v>
      </c>
    </row>
    <row r="435" spans="5:23" x14ac:dyDescent="0.25">
      <c r="E435" t="s">
        <v>2060</v>
      </c>
      <c r="F435" t="s">
        <v>2083</v>
      </c>
      <c r="G435" t="s">
        <v>1</v>
      </c>
      <c r="H435" t="s">
        <v>0</v>
      </c>
      <c r="I435" t="s">
        <v>359</v>
      </c>
      <c r="J435" t="s">
        <v>360</v>
      </c>
      <c r="K435" s="55" t="s">
        <v>2441</v>
      </c>
      <c r="L435" s="55" t="s">
        <v>2441</v>
      </c>
      <c r="M435" t="s">
        <v>115</v>
      </c>
      <c r="N435" t="s">
        <v>116</v>
      </c>
      <c r="O435" s="3">
        <v>0</v>
      </c>
      <c r="P435" s="3">
        <v>0</v>
      </c>
      <c r="Q435" s="3">
        <v>30</v>
      </c>
      <c r="R435" s="3">
        <v>3.9000000000000004</v>
      </c>
      <c r="S435" s="3">
        <v>0</v>
      </c>
      <c r="T435" s="3">
        <v>0</v>
      </c>
      <c r="U435" s="3">
        <v>33.9</v>
      </c>
      <c r="V435" s="3">
        <v>0</v>
      </c>
      <c r="W435" t="s">
        <v>1</v>
      </c>
    </row>
    <row r="436" spans="5:23" x14ac:dyDescent="0.25">
      <c r="E436" t="s">
        <v>2060</v>
      </c>
      <c r="F436" t="s">
        <v>2082</v>
      </c>
      <c r="G436" t="s">
        <v>1</v>
      </c>
      <c r="H436" t="s">
        <v>0</v>
      </c>
      <c r="I436" t="s">
        <v>359</v>
      </c>
      <c r="J436" t="s">
        <v>360</v>
      </c>
      <c r="K436" s="55" t="s">
        <v>2426</v>
      </c>
      <c r="L436" s="55" t="s">
        <v>2426</v>
      </c>
      <c r="M436" t="s">
        <v>281</v>
      </c>
      <c r="N436" t="s">
        <v>282</v>
      </c>
      <c r="O436" s="3">
        <v>0</v>
      </c>
      <c r="P436" s="3">
        <v>0</v>
      </c>
      <c r="Q436" s="3">
        <v>550</v>
      </c>
      <c r="R436" s="3">
        <v>71.5</v>
      </c>
      <c r="S436" s="3">
        <v>0</v>
      </c>
      <c r="T436" s="3">
        <v>0</v>
      </c>
      <c r="U436" s="3">
        <v>621.5</v>
      </c>
      <c r="V436" s="3">
        <v>0</v>
      </c>
      <c r="W436" t="s">
        <v>1</v>
      </c>
    </row>
    <row r="437" spans="5:23" x14ac:dyDescent="0.25">
      <c r="E437" t="s">
        <v>2060</v>
      </c>
      <c r="F437" t="s">
        <v>2082</v>
      </c>
      <c r="G437" t="s">
        <v>1</v>
      </c>
      <c r="H437" t="s">
        <v>0</v>
      </c>
      <c r="I437" t="s">
        <v>359</v>
      </c>
      <c r="J437" t="s">
        <v>360</v>
      </c>
      <c r="K437" s="55" t="s">
        <v>2427</v>
      </c>
      <c r="L437" s="55" t="s">
        <v>2427</v>
      </c>
      <c r="M437" t="s">
        <v>170</v>
      </c>
      <c r="N437" t="s">
        <v>171</v>
      </c>
      <c r="O437" s="3">
        <v>0</v>
      </c>
      <c r="P437" s="3">
        <v>0</v>
      </c>
      <c r="Q437" s="3">
        <v>70.319999999999993</v>
      </c>
      <c r="R437" s="3">
        <v>9.1415999999999986</v>
      </c>
      <c r="S437" s="3">
        <v>0</v>
      </c>
      <c r="T437" s="3">
        <v>0</v>
      </c>
      <c r="U437" s="3">
        <v>79.46159999999999</v>
      </c>
      <c r="V437" s="3">
        <v>0</v>
      </c>
      <c r="W437" t="s">
        <v>1</v>
      </c>
    </row>
    <row r="438" spans="5:23" x14ac:dyDescent="0.25">
      <c r="E438" t="s">
        <v>2060</v>
      </c>
      <c r="F438" t="s">
        <v>2082</v>
      </c>
      <c r="G438" t="s">
        <v>1</v>
      </c>
      <c r="H438" t="s">
        <v>0</v>
      </c>
      <c r="I438" t="s">
        <v>359</v>
      </c>
      <c r="J438" t="s">
        <v>360</v>
      </c>
      <c r="K438" s="55" t="s">
        <v>2428</v>
      </c>
      <c r="L438" s="55" t="s">
        <v>2428</v>
      </c>
      <c r="M438" t="s">
        <v>115</v>
      </c>
      <c r="N438" t="s">
        <v>116</v>
      </c>
      <c r="O438" s="3">
        <v>0</v>
      </c>
      <c r="P438" s="3">
        <v>0</v>
      </c>
      <c r="Q438" s="3">
        <v>30</v>
      </c>
      <c r="R438" s="3">
        <v>3.9000000000000004</v>
      </c>
      <c r="S438" s="3">
        <v>0</v>
      </c>
      <c r="T438" s="3">
        <v>0</v>
      </c>
      <c r="U438" s="3">
        <v>33.9</v>
      </c>
      <c r="V438" s="3">
        <v>0</v>
      </c>
      <c r="W438" t="s">
        <v>1</v>
      </c>
    </row>
    <row r="439" spans="5:23" x14ac:dyDescent="0.25">
      <c r="E439" t="s">
        <v>2060</v>
      </c>
      <c r="F439" t="s">
        <v>2082</v>
      </c>
      <c r="G439" t="s">
        <v>1</v>
      </c>
      <c r="H439" t="s">
        <v>0</v>
      </c>
      <c r="I439" t="s">
        <v>359</v>
      </c>
      <c r="J439" t="s">
        <v>360</v>
      </c>
      <c r="K439" s="55" t="s">
        <v>2429</v>
      </c>
      <c r="L439" s="55" t="s">
        <v>2429</v>
      </c>
      <c r="M439" t="s">
        <v>1088</v>
      </c>
      <c r="N439" t="s">
        <v>1089</v>
      </c>
      <c r="O439" s="3">
        <v>0</v>
      </c>
      <c r="P439" s="3">
        <v>0</v>
      </c>
      <c r="Q439" s="3">
        <v>19.47</v>
      </c>
      <c r="R439" s="3">
        <v>2.5310999999999999</v>
      </c>
      <c r="S439" s="3">
        <v>0</v>
      </c>
      <c r="T439" s="3">
        <v>0</v>
      </c>
      <c r="U439" s="3">
        <v>22.001099999999997</v>
      </c>
      <c r="V439" s="3">
        <v>0</v>
      </c>
      <c r="W439" t="s">
        <v>1</v>
      </c>
    </row>
    <row r="440" spans="5:23" x14ac:dyDescent="0.25">
      <c r="E440" t="s">
        <v>2060</v>
      </c>
      <c r="F440" t="s">
        <v>2082</v>
      </c>
      <c r="G440" t="s">
        <v>1</v>
      </c>
      <c r="H440" t="s">
        <v>0</v>
      </c>
      <c r="I440" t="s">
        <v>359</v>
      </c>
      <c r="J440" t="s">
        <v>360</v>
      </c>
      <c r="K440" s="55" t="s">
        <v>2430</v>
      </c>
      <c r="L440" s="55" t="s">
        <v>2430</v>
      </c>
      <c r="M440" t="s">
        <v>293</v>
      </c>
      <c r="N440" t="s">
        <v>294</v>
      </c>
      <c r="O440" s="3">
        <v>0</v>
      </c>
      <c r="P440" s="3">
        <v>0</v>
      </c>
      <c r="Q440" s="3">
        <v>35</v>
      </c>
      <c r="R440" s="3">
        <v>4.55</v>
      </c>
      <c r="S440" s="3">
        <v>0</v>
      </c>
      <c r="T440" s="3">
        <v>0</v>
      </c>
      <c r="U440" s="3">
        <v>39.549999999999997</v>
      </c>
      <c r="V440" s="3">
        <v>0</v>
      </c>
      <c r="W440" t="s">
        <v>1</v>
      </c>
    </row>
    <row r="441" spans="5:23" x14ac:dyDescent="0.25">
      <c r="E441" t="s">
        <v>2060</v>
      </c>
      <c r="F441" t="s">
        <v>2082</v>
      </c>
      <c r="G441" t="s">
        <v>1</v>
      </c>
      <c r="H441" t="s">
        <v>0</v>
      </c>
      <c r="I441" t="s">
        <v>359</v>
      </c>
      <c r="J441" t="s">
        <v>360</v>
      </c>
      <c r="K441" s="55" t="s">
        <v>2431</v>
      </c>
      <c r="L441" s="55" t="s">
        <v>2431</v>
      </c>
      <c r="M441" t="s">
        <v>115</v>
      </c>
      <c r="N441" t="s">
        <v>116</v>
      </c>
      <c r="O441" s="3">
        <v>0</v>
      </c>
      <c r="P441" s="3">
        <v>0</v>
      </c>
      <c r="Q441" s="3">
        <v>29</v>
      </c>
      <c r="R441" s="3">
        <v>3.77</v>
      </c>
      <c r="S441" s="3">
        <v>0</v>
      </c>
      <c r="T441" s="3">
        <v>0</v>
      </c>
      <c r="U441" s="3">
        <v>32.770000000000003</v>
      </c>
      <c r="V441" s="3">
        <v>0</v>
      </c>
      <c r="W441" t="s">
        <v>1</v>
      </c>
    </row>
    <row r="442" spans="5:23" x14ac:dyDescent="0.25">
      <c r="E442" t="s">
        <v>2060</v>
      </c>
      <c r="F442" t="s">
        <v>2082</v>
      </c>
      <c r="G442" t="s">
        <v>1</v>
      </c>
      <c r="H442" t="s">
        <v>0</v>
      </c>
      <c r="I442" t="s">
        <v>359</v>
      </c>
      <c r="J442" t="s">
        <v>360</v>
      </c>
      <c r="K442" s="55" t="s">
        <v>2432</v>
      </c>
      <c r="L442" s="55" t="s">
        <v>2432</v>
      </c>
      <c r="M442" t="s">
        <v>160</v>
      </c>
      <c r="N442" t="s">
        <v>161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t="s">
        <v>1</v>
      </c>
    </row>
    <row r="443" spans="5:23" x14ac:dyDescent="0.25">
      <c r="E443" t="s">
        <v>2060</v>
      </c>
      <c r="F443" t="s">
        <v>2081</v>
      </c>
      <c r="G443" t="s">
        <v>1</v>
      </c>
      <c r="H443" t="s">
        <v>0</v>
      </c>
      <c r="I443" t="s">
        <v>359</v>
      </c>
      <c r="J443" t="s">
        <v>360</v>
      </c>
      <c r="K443" s="55" t="s">
        <v>2413</v>
      </c>
      <c r="L443" s="55" t="s">
        <v>2413</v>
      </c>
      <c r="M443" t="s">
        <v>1323</v>
      </c>
      <c r="N443" t="s">
        <v>1209</v>
      </c>
      <c r="O443" s="3">
        <v>0</v>
      </c>
      <c r="P443" s="3">
        <v>0</v>
      </c>
      <c r="Q443" s="3">
        <v>23.89</v>
      </c>
      <c r="R443" s="3">
        <v>3.1057000000000001</v>
      </c>
      <c r="S443" s="3">
        <v>0</v>
      </c>
      <c r="T443" s="3">
        <v>0</v>
      </c>
      <c r="U443" s="3">
        <v>26.995699999999999</v>
      </c>
      <c r="V443" s="3">
        <v>0</v>
      </c>
      <c r="W443" t="s">
        <v>1</v>
      </c>
    </row>
    <row r="444" spans="5:23" x14ac:dyDescent="0.25">
      <c r="E444" t="s">
        <v>2060</v>
      </c>
      <c r="F444" t="s">
        <v>2081</v>
      </c>
      <c r="G444" t="s">
        <v>1</v>
      </c>
      <c r="H444" t="s">
        <v>0</v>
      </c>
      <c r="I444" t="s">
        <v>359</v>
      </c>
      <c r="J444" t="s">
        <v>360</v>
      </c>
      <c r="K444" s="55" t="s">
        <v>2414</v>
      </c>
      <c r="L444" s="55" t="s">
        <v>2414</v>
      </c>
      <c r="M444" t="s">
        <v>136</v>
      </c>
      <c r="N444" t="s">
        <v>137</v>
      </c>
      <c r="O444" s="3">
        <v>0</v>
      </c>
      <c r="P444" s="3">
        <v>0</v>
      </c>
      <c r="Q444" s="3">
        <v>40</v>
      </c>
      <c r="R444" s="3">
        <v>5.2</v>
      </c>
      <c r="S444" s="3">
        <v>0</v>
      </c>
      <c r="T444" s="3">
        <v>0</v>
      </c>
      <c r="U444" s="3">
        <v>45.2</v>
      </c>
      <c r="V444" s="3">
        <v>0</v>
      </c>
      <c r="W444" t="s">
        <v>1</v>
      </c>
    </row>
    <row r="445" spans="5:23" x14ac:dyDescent="0.25">
      <c r="E445" t="s">
        <v>2060</v>
      </c>
      <c r="F445" t="s">
        <v>2081</v>
      </c>
      <c r="G445" t="s">
        <v>1</v>
      </c>
      <c r="H445" t="s">
        <v>0</v>
      </c>
      <c r="I445" t="s">
        <v>359</v>
      </c>
      <c r="J445" t="s">
        <v>360</v>
      </c>
      <c r="K445" s="55" t="s">
        <v>2415</v>
      </c>
      <c r="L445" s="55" t="s">
        <v>2415</v>
      </c>
      <c r="M445" t="s">
        <v>136</v>
      </c>
      <c r="N445" t="s">
        <v>137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t="s">
        <v>1</v>
      </c>
    </row>
    <row r="446" spans="5:23" x14ac:dyDescent="0.25">
      <c r="E446" t="s">
        <v>2060</v>
      </c>
      <c r="F446" t="s">
        <v>2081</v>
      </c>
      <c r="G446" t="s">
        <v>1</v>
      </c>
      <c r="H446" t="s">
        <v>0</v>
      </c>
      <c r="I446" t="s">
        <v>359</v>
      </c>
      <c r="J446" t="s">
        <v>360</v>
      </c>
      <c r="K446" s="55" t="s">
        <v>2416</v>
      </c>
      <c r="L446" s="55" t="s">
        <v>2416</v>
      </c>
      <c r="M446" t="s">
        <v>136</v>
      </c>
      <c r="N446" t="s">
        <v>137</v>
      </c>
      <c r="O446" s="3">
        <v>0</v>
      </c>
      <c r="P446" s="3">
        <v>0</v>
      </c>
      <c r="Q446" s="3">
        <v>35</v>
      </c>
      <c r="R446" s="3">
        <v>4.55</v>
      </c>
      <c r="S446" s="3">
        <v>0</v>
      </c>
      <c r="T446" s="3">
        <v>0</v>
      </c>
      <c r="U446" s="3">
        <v>39.549999999999997</v>
      </c>
      <c r="V446" s="3">
        <v>0</v>
      </c>
      <c r="W446" t="s">
        <v>1</v>
      </c>
    </row>
    <row r="447" spans="5:23" x14ac:dyDescent="0.25">
      <c r="E447" t="s">
        <v>2060</v>
      </c>
      <c r="F447" t="s">
        <v>2081</v>
      </c>
      <c r="G447" t="s">
        <v>1</v>
      </c>
      <c r="H447" t="s">
        <v>0</v>
      </c>
      <c r="I447" t="s">
        <v>359</v>
      </c>
      <c r="J447" t="s">
        <v>360</v>
      </c>
      <c r="K447" s="55" t="s">
        <v>2417</v>
      </c>
      <c r="L447" s="55" t="s">
        <v>2417</v>
      </c>
      <c r="M447" t="s">
        <v>226</v>
      </c>
      <c r="N447" t="s">
        <v>227</v>
      </c>
      <c r="O447" s="3">
        <v>0</v>
      </c>
      <c r="P447" s="3">
        <v>0</v>
      </c>
      <c r="Q447" s="3">
        <v>35</v>
      </c>
      <c r="R447" s="3">
        <v>4.55</v>
      </c>
      <c r="S447" s="3">
        <v>0</v>
      </c>
      <c r="T447" s="3">
        <v>0</v>
      </c>
      <c r="U447" s="3">
        <v>39.549999999999997</v>
      </c>
      <c r="V447" s="3">
        <v>0</v>
      </c>
      <c r="W447" t="s">
        <v>1</v>
      </c>
    </row>
    <row r="448" spans="5:23" x14ac:dyDescent="0.25">
      <c r="E448" t="s">
        <v>2060</v>
      </c>
      <c r="F448" t="s">
        <v>2081</v>
      </c>
      <c r="G448" t="s">
        <v>1</v>
      </c>
      <c r="H448" t="s">
        <v>0</v>
      </c>
      <c r="I448" t="s">
        <v>359</v>
      </c>
      <c r="J448" t="s">
        <v>360</v>
      </c>
      <c r="K448" s="55" t="s">
        <v>2418</v>
      </c>
      <c r="L448" s="55" t="s">
        <v>2418</v>
      </c>
      <c r="M448" t="s">
        <v>2419</v>
      </c>
      <c r="N448" t="s">
        <v>2420</v>
      </c>
      <c r="O448" s="3">
        <v>0</v>
      </c>
      <c r="P448" s="3">
        <v>0</v>
      </c>
      <c r="Q448" s="3">
        <v>20</v>
      </c>
      <c r="R448" s="3">
        <v>2.6</v>
      </c>
      <c r="S448" s="3">
        <v>0</v>
      </c>
      <c r="T448" s="3">
        <v>0</v>
      </c>
      <c r="U448" s="3">
        <v>22.6</v>
      </c>
      <c r="V448" s="3">
        <v>0</v>
      </c>
      <c r="W448" t="s">
        <v>1</v>
      </c>
    </row>
    <row r="449" spans="5:23" x14ac:dyDescent="0.25">
      <c r="E449" t="s">
        <v>2060</v>
      </c>
      <c r="F449" t="s">
        <v>2081</v>
      </c>
      <c r="G449" t="s">
        <v>1</v>
      </c>
      <c r="H449" t="s">
        <v>0</v>
      </c>
      <c r="I449" t="s">
        <v>359</v>
      </c>
      <c r="J449" t="s">
        <v>360</v>
      </c>
      <c r="K449" s="55" t="s">
        <v>2421</v>
      </c>
      <c r="L449" s="55" t="s">
        <v>2421</v>
      </c>
      <c r="M449" t="s">
        <v>365</v>
      </c>
      <c r="N449" t="s">
        <v>112</v>
      </c>
      <c r="O449" s="3">
        <v>0</v>
      </c>
      <c r="P449" s="3">
        <v>0</v>
      </c>
      <c r="Q449" s="3">
        <v>1100</v>
      </c>
      <c r="R449" s="3">
        <v>143</v>
      </c>
      <c r="S449" s="3">
        <v>0</v>
      </c>
      <c r="T449" s="3">
        <v>0</v>
      </c>
      <c r="U449" s="3">
        <v>1243</v>
      </c>
      <c r="V449" s="3">
        <v>0</v>
      </c>
      <c r="W449" t="s">
        <v>1</v>
      </c>
    </row>
    <row r="450" spans="5:23" x14ac:dyDescent="0.25">
      <c r="E450" t="s">
        <v>2060</v>
      </c>
      <c r="F450" t="s">
        <v>2081</v>
      </c>
      <c r="G450" t="s">
        <v>1</v>
      </c>
      <c r="H450" t="s">
        <v>0</v>
      </c>
      <c r="I450" t="s">
        <v>359</v>
      </c>
      <c r="J450" t="s">
        <v>360</v>
      </c>
      <c r="K450" s="55" t="s">
        <v>2422</v>
      </c>
      <c r="L450" s="55" t="s">
        <v>2422</v>
      </c>
      <c r="M450" t="s">
        <v>365</v>
      </c>
      <c r="N450" t="s">
        <v>112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t="s">
        <v>1</v>
      </c>
    </row>
    <row r="451" spans="5:23" x14ac:dyDescent="0.25">
      <c r="E451" t="s">
        <v>2060</v>
      </c>
      <c r="F451" t="s">
        <v>2081</v>
      </c>
      <c r="G451" t="s">
        <v>1</v>
      </c>
      <c r="H451" t="s">
        <v>0</v>
      </c>
      <c r="I451" t="s">
        <v>359</v>
      </c>
      <c r="J451" t="s">
        <v>360</v>
      </c>
      <c r="K451" s="55" t="s">
        <v>2423</v>
      </c>
      <c r="L451" s="55" t="s">
        <v>2423</v>
      </c>
      <c r="M451" t="s">
        <v>156</v>
      </c>
      <c r="N451" t="s">
        <v>157</v>
      </c>
      <c r="O451" s="3">
        <v>0</v>
      </c>
      <c r="P451" s="3">
        <v>0</v>
      </c>
      <c r="Q451" s="3">
        <v>119.47</v>
      </c>
      <c r="R451" s="3">
        <v>15.5311</v>
      </c>
      <c r="S451" s="3">
        <v>0</v>
      </c>
      <c r="T451" s="3">
        <v>0</v>
      </c>
      <c r="U451" s="3">
        <v>135.00110000000001</v>
      </c>
      <c r="V451" s="3">
        <v>0</v>
      </c>
      <c r="W451" t="s">
        <v>1</v>
      </c>
    </row>
    <row r="452" spans="5:23" x14ac:dyDescent="0.25">
      <c r="E452" t="s">
        <v>2060</v>
      </c>
      <c r="F452" t="s">
        <v>2081</v>
      </c>
      <c r="G452" t="s">
        <v>1</v>
      </c>
      <c r="H452" t="s">
        <v>0</v>
      </c>
      <c r="I452" t="s">
        <v>359</v>
      </c>
      <c r="J452" t="s">
        <v>360</v>
      </c>
      <c r="K452" s="55" t="s">
        <v>2424</v>
      </c>
      <c r="L452" s="55" t="s">
        <v>2424</v>
      </c>
      <c r="M452">
        <v>0</v>
      </c>
      <c r="N452" t="s">
        <v>139</v>
      </c>
      <c r="O452" s="3">
        <v>0</v>
      </c>
      <c r="P452" s="3">
        <v>0</v>
      </c>
      <c r="Q452" s="3">
        <v>47.34</v>
      </c>
      <c r="R452" s="3">
        <v>6.1542000000000003</v>
      </c>
      <c r="S452" s="3">
        <v>0</v>
      </c>
      <c r="T452" s="3">
        <v>0</v>
      </c>
      <c r="U452" s="3">
        <v>53.494200000000006</v>
      </c>
      <c r="V452" s="3" t="s">
        <v>928</v>
      </c>
      <c r="W452" t="s">
        <v>1</v>
      </c>
    </row>
    <row r="453" spans="5:23" x14ac:dyDescent="0.25">
      <c r="E453" t="s">
        <v>2060</v>
      </c>
      <c r="F453" t="s">
        <v>2081</v>
      </c>
      <c r="G453" t="s">
        <v>1</v>
      </c>
      <c r="H453" t="s">
        <v>0</v>
      </c>
      <c r="I453" t="s">
        <v>359</v>
      </c>
      <c r="J453" t="s">
        <v>360</v>
      </c>
      <c r="K453" s="55" t="s">
        <v>2425</v>
      </c>
      <c r="L453" s="55" t="s">
        <v>2425</v>
      </c>
      <c r="M453" t="s">
        <v>100</v>
      </c>
      <c r="N453" t="s">
        <v>101</v>
      </c>
      <c r="O453" s="3">
        <v>0</v>
      </c>
      <c r="P453" s="3">
        <v>0</v>
      </c>
      <c r="Q453" s="3">
        <v>30</v>
      </c>
      <c r="R453" s="3">
        <v>3.9000000000000004</v>
      </c>
      <c r="S453" s="3">
        <v>0</v>
      </c>
      <c r="T453" s="3">
        <v>0</v>
      </c>
      <c r="U453" s="3">
        <v>33.9</v>
      </c>
      <c r="V453" s="3">
        <v>0</v>
      </c>
      <c r="W453" t="s">
        <v>1</v>
      </c>
    </row>
    <row r="454" spans="5:23" x14ac:dyDescent="0.25">
      <c r="E454" t="s">
        <v>2060</v>
      </c>
      <c r="F454" t="s">
        <v>2079</v>
      </c>
      <c r="G454" t="s">
        <v>1</v>
      </c>
      <c r="H454" t="s">
        <v>0</v>
      </c>
      <c r="I454" t="s">
        <v>359</v>
      </c>
      <c r="J454" t="s">
        <v>360</v>
      </c>
      <c r="K454" s="55" t="s">
        <v>2410</v>
      </c>
      <c r="L454" s="55" t="s">
        <v>2410</v>
      </c>
      <c r="M454" t="s">
        <v>281</v>
      </c>
      <c r="N454" t="s">
        <v>282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t="s">
        <v>1</v>
      </c>
    </row>
    <row r="455" spans="5:23" x14ac:dyDescent="0.25">
      <c r="E455" t="s">
        <v>2060</v>
      </c>
      <c r="F455" t="s">
        <v>2079</v>
      </c>
      <c r="G455" t="s">
        <v>1</v>
      </c>
      <c r="H455" t="s">
        <v>0</v>
      </c>
      <c r="I455" t="s">
        <v>359</v>
      </c>
      <c r="J455" t="s">
        <v>360</v>
      </c>
      <c r="K455" s="55" t="s">
        <v>2411</v>
      </c>
      <c r="L455" s="55" t="s">
        <v>2411</v>
      </c>
      <c r="M455" t="s">
        <v>281</v>
      </c>
      <c r="N455" t="s">
        <v>282</v>
      </c>
      <c r="O455" s="3">
        <v>0</v>
      </c>
      <c r="P455" s="3">
        <v>0</v>
      </c>
      <c r="Q455" s="3">
        <v>60</v>
      </c>
      <c r="R455" s="3">
        <v>7.8000000000000007</v>
      </c>
      <c r="S455" s="3">
        <v>0</v>
      </c>
      <c r="T455" s="3">
        <v>0</v>
      </c>
      <c r="U455" s="3">
        <v>67.8</v>
      </c>
      <c r="V455" s="3">
        <v>0</v>
      </c>
      <c r="W455" t="s">
        <v>1</v>
      </c>
    </row>
    <row r="456" spans="5:23" x14ac:dyDescent="0.25">
      <c r="E456" t="s">
        <v>2060</v>
      </c>
      <c r="F456" t="s">
        <v>2079</v>
      </c>
      <c r="G456" t="s">
        <v>1</v>
      </c>
      <c r="H456" t="s">
        <v>0</v>
      </c>
      <c r="I456" t="s">
        <v>359</v>
      </c>
      <c r="J456" t="s">
        <v>360</v>
      </c>
      <c r="K456" s="55" t="s">
        <v>2412</v>
      </c>
      <c r="L456" s="55" t="s">
        <v>2412</v>
      </c>
      <c r="M456" t="s">
        <v>121</v>
      </c>
      <c r="N456" t="s">
        <v>122</v>
      </c>
      <c r="O456" s="3">
        <v>0</v>
      </c>
      <c r="P456" s="3">
        <v>0</v>
      </c>
      <c r="Q456" s="3">
        <v>25</v>
      </c>
      <c r="R456" s="3">
        <v>3.25</v>
      </c>
      <c r="S456" s="3">
        <v>0</v>
      </c>
      <c r="T456" s="3">
        <v>0</v>
      </c>
      <c r="U456" s="3">
        <v>28.25</v>
      </c>
      <c r="V456" s="3">
        <v>0</v>
      </c>
      <c r="W456" t="s">
        <v>1</v>
      </c>
    </row>
    <row r="457" spans="5:23" x14ac:dyDescent="0.25">
      <c r="E457" t="s">
        <v>2060</v>
      </c>
      <c r="F457" t="s">
        <v>2078</v>
      </c>
      <c r="G457" t="s">
        <v>1</v>
      </c>
      <c r="H457" t="s">
        <v>0</v>
      </c>
      <c r="I457" t="s">
        <v>359</v>
      </c>
      <c r="J457" t="s">
        <v>360</v>
      </c>
      <c r="K457" s="55" t="s">
        <v>2402</v>
      </c>
      <c r="L457" s="55" t="s">
        <v>2402</v>
      </c>
      <c r="M457" t="s">
        <v>170</v>
      </c>
      <c r="N457" t="s">
        <v>171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t="s">
        <v>1</v>
      </c>
    </row>
    <row r="458" spans="5:23" x14ac:dyDescent="0.25">
      <c r="E458" t="s">
        <v>2060</v>
      </c>
      <c r="F458" t="s">
        <v>2078</v>
      </c>
      <c r="G458" t="s">
        <v>1</v>
      </c>
      <c r="H458" t="s">
        <v>0</v>
      </c>
      <c r="I458" t="s">
        <v>359</v>
      </c>
      <c r="J458" t="s">
        <v>360</v>
      </c>
      <c r="K458" s="55" t="s">
        <v>2403</v>
      </c>
      <c r="L458" s="55" t="s">
        <v>2403</v>
      </c>
      <c r="M458" t="s">
        <v>170</v>
      </c>
      <c r="N458" t="s">
        <v>171</v>
      </c>
      <c r="O458" s="3">
        <v>0</v>
      </c>
      <c r="P458" s="3">
        <v>0</v>
      </c>
      <c r="Q458" s="3">
        <v>10</v>
      </c>
      <c r="R458" s="3">
        <v>1.3</v>
      </c>
      <c r="S458" s="3">
        <v>0</v>
      </c>
      <c r="T458" s="3">
        <v>0</v>
      </c>
      <c r="U458" s="3">
        <v>11.3</v>
      </c>
      <c r="V458" s="3">
        <v>0</v>
      </c>
      <c r="W458" t="s">
        <v>1</v>
      </c>
    </row>
    <row r="459" spans="5:23" x14ac:dyDescent="0.25">
      <c r="E459" t="s">
        <v>2060</v>
      </c>
      <c r="F459" t="s">
        <v>2078</v>
      </c>
      <c r="G459" t="s">
        <v>1</v>
      </c>
      <c r="H459" t="s">
        <v>0</v>
      </c>
      <c r="I459" t="s">
        <v>359</v>
      </c>
      <c r="J459" t="s">
        <v>360</v>
      </c>
      <c r="K459" s="55" t="s">
        <v>2404</v>
      </c>
      <c r="L459" s="55" t="s">
        <v>2404</v>
      </c>
      <c r="M459" t="s">
        <v>694</v>
      </c>
      <c r="N459" t="s">
        <v>695</v>
      </c>
      <c r="O459" s="3">
        <v>0</v>
      </c>
      <c r="P459" s="3">
        <v>0</v>
      </c>
      <c r="Q459" s="3">
        <v>7.52</v>
      </c>
      <c r="R459" s="3">
        <v>0.97760000000000002</v>
      </c>
      <c r="S459" s="3">
        <v>0</v>
      </c>
      <c r="T459" s="3">
        <v>0</v>
      </c>
      <c r="U459" s="3">
        <v>8.4976000000000003</v>
      </c>
      <c r="V459" s="3">
        <v>0</v>
      </c>
      <c r="W459" t="s">
        <v>1</v>
      </c>
    </row>
    <row r="460" spans="5:23" x14ac:dyDescent="0.25">
      <c r="E460" t="s">
        <v>2060</v>
      </c>
      <c r="F460" t="s">
        <v>2078</v>
      </c>
      <c r="G460" t="s">
        <v>1</v>
      </c>
      <c r="H460" t="s">
        <v>0</v>
      </c>
      <c r="I460" t="s">
        <v>359</v>
      </c>
      <c r="J460" t="s">
        <v>360</v>
      </c>
      <c r="K460" s="55" t="s">
        <v>2405</v>
      </c>
      <c r="L460" s="55" t="s">
        <v>2405</v>
      </c>
      <c r="M460" t="s">
        <v>249</v>
      </c>
      <c r="N460" t="s">
        <v>250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t="s">
        <v>1</v>
      </c>
    </row>
    <row r="461" spans="5:23" x14ac:dyDescent="0.25">
      <c r="E461" t="s">
        <v>2060</v>
      </c>
      <c r="F461" t="s">
        <v>2078</v>
      </c>
      <c r="G461" t="s">
        <v>1</v>
      </c>
      <c r="H461" t="s">
        <v>0</v>
      </c>
      <c r="I461" t="s">
        <v>359</v>
      </c>
      <c r="J461" t="s">
        <v>360</v>
      </c>
      <c r="K461" s="55" t="s">
        <v>2406</v>
      </c>
      <c r="L461" s="55" t="s">
        <v>2406</v>
      </c>
      <c r="M461" t="s">
        <v>249</v>
      </c>
      <c r="N461" t="s">
        <v>250</v>
      </c>
      <c r="O461" s="3">
        <v>0</v>
      </c>
      <c r="P461" s="3">
        <v>0</v>
      </c>
      <c r="Q461" s="3">
        <v>100</v>
      </c>
      <c r="R461" s="3">
        <v>13</v>
      </c>
      <c r="S461" s="3">
        <v>0</v>
      </c>
      <c r="T461" s="3">
        <v>0</v>
      </c>
      <c r="U461" s="3">
        <v>113</v>
      </c>
      <c r="V461" s="3">
        <v>0</v>
      </c>
      <c r="W461" t="s">
        <v>1</v>
      </c>
    </row>
    <row r="462" spans="5:23" x14ac:dyDescent="0.25">
      <c r="E462" t="s">
        <v>2060</v>
      </c>
      <c r="F462" t="s">
        <v>2078</v>
      </c>
      <c r="G462" t="s">
        <v>1</v>
      </c>
      <c r="H462" t="s">
        <v>0</v>
      </c>
      <c r="I462" t="s">
        <v>359</v>
      </c>
      <c r="J462" t="s">
        <v>360</v>
      </c>
      <c r="K462" s="55" t="s">
        <v>2407</v>
      </c>
      <c r="L462" s="55" t="s">
        <v>2407</v>
      </c>
      <c r="M462" t="s">
        <v>249</v>
      </c>
      <c r="N462" t="s">
        <v>250</v>
      </c>
      <c r="O462" s="3">
        <v>0</v>
      </c>
      <c r="P462" s="3">
        <v>0</v>
      </c>
      <c r="Q462" s="3">
        <v>12</v>
      </c>
      <c r="R462" s="3">
        <v>1.56</v>
      </c>
      <c r="S462" s="3">
        <v>0</v>
      </c>
      <c r="T462" s="3">
        <v>0</v>
      </c>
      <c r="U462" s="3">
        <v>13.56</v>
      </c>
      <c r="V462" s="3">
        <v>0</v>
      </c>
      <c r="W462" t="s">
        <v>1</v>
      </c>
    </row>
    <row r="463" spans="5:23" x14ac:dyDescent="0.25">
      <c r="E463" t="s">
        <v>2060</v>
      </c>
      <c r="F463" t="s">
        <v>2078</v>
      </c>
      <c r="G463" t="s">
        <v>1</v>
      </c>
      <c r="H463" t="s">
        <v>0</v>
      </c>
      <c r="I463" t="s">
        <v>359</v>
      </c>
      <c r="J463" t="s">
        <v>360</v>
      </c>
      <c r="K463" s="55" t="s">
        <v>2408</v>
      </c>
      <c r="L463" s="55" t="s">
        <v>2408</v>
      </c>
      <c r="M463">
        <v>0</v>
      </c>
      <c r="N463" t="s">
        <v>139</v>
      </c>
      <c r="O463" s="3">
        <v>0</v>
      </c>
      <c r="P463" s="3">
        <v>0</v>
      </c>
      <c r="Q463" s="3">
        <v>162.63</v>
      </c>
      <c r="R463" s="3">
        <v>21.1419</v>
      </c>
      <c r="S463" s="3">
        <v>0</v>
      </c>
      <c r="T463" s="3">
        <v>0</v>
      </c>
      <c r="U463" s="3">
        <v>183.77189999999999</v>
      </c>
      <c r="V463" s="3" t="s">
        <v>928</v>
      </c>
      <c r="W463" t="s">
        <v>1</v>
      </c>
    </row>
    <row r="464" spans="5:23" x14ac:dyDescent="0.25">
      <c r="E464" t="s">
        <v>2060</v>
      </c>
      <c r="F464" t="s">
        <v>2078</v>
      </c>
      <c r="G464" t="s">
        <v>1</v>
      </c>
      <c r="H464" t="s">
        <v>0</v>
      </c>
      <c r="I464" t="s">
        <v>359</v>
      </c>
      <c r="J464" t="s">
        <v>360</v>
      </c>
      <c r="K464" s="55" t="s">
        <v>2409</v>
      </c>
      <c r="L464" s="55" t="s">
        <v>2409</v>
      </c>
      <c r="M464" t="s">
        <v>160</v>
      </c>
      <c r="N464" t="s">
        <v>161</v>
      </c>
      <c r="O464" s="3">
        <v>0</v>
      </c>
      <c r="P464" s="3">
        <v>0</v>
      </c>
      <c r="Q464" s="3">
        <v>20</v>
      </c>
      <c r="R464" s="3">
        <v>2.6</v>
      </c>
      <c r="S464" s="3">
        <v>0</v>
      </c>
      <c r="T464" s="3">
        <v>0</v>
      </c>
      <c r="U464" s="3">
        <v>22.6</v>
      </c>
      <c r="V464" s="3">
        <v>0</v>
      </c>
      <c r="W464" t="s">
        <v>1</v>
      </c>
    </row>
    <row r="465" spans="5:23" x14ac:dyDescent="0.25">
      <c r="E465" t="s">
        <v>2060</v>
      </c>
      <c r="F465" t="s">
        <v>2077</v>
      </c>
      <c r="G465" t="s">
        <v>1</v>
      </c>
      <c r="H465" t="s">
        <v>0</v>
      </c>
      <c r="I465" t="s">
        <v>359</v>
      </c>
      <c r="J465" t="s">
        <v>360</v>
      </c>
      <c r="K465" s="55" t="s">
        <v>2389</v>
      </c>
      <c r="L465" s="55" t="s">
        <v>2389</v>
      </c>
      <c r="M465" t="s">
        <v>208</v>
      </c>
      <c r="N465" t="s">
        <v>209</v>
      </c>
      <c r="O465" s="3">
        <v>0</v>
      </c>
      <c r="P465" s="3">
        <v>0</v>
      </c>
      <c r="Q465" s="3">
        <v>10</v>
      </c>
      <c r="R465" s="3">
        <v>1.3</v>
      </c>
      <c r="S465" s="3">
        <v>0</v>
      </c>
      <c r="T465" s="3">
        <v>0</v>
      </c>
      <c r="U465" s="3">
        <v>11.3</v>
      </c>
      <c r="V465" s="3">
        <v>0</v>
      </c>
      <c r="W465" t="s">
        <v>1</v>
      </c>
    </row>
    <row r="466" spans="5:23" x14ac:dyDescent="0.25">
      <c r="E466" t="s">
        <v>2060</v>
      </c>
      <c r="F466" t="s">
        <v>2077</v>
      </c>
      <c r="G466" t="s">
        <v>1</v>
      </c>
      <c r="H466" t="s">
        <v>0</v>
      </c>
      <c r="I466" t="s">
        <v>359</v>
      </c>
      <c r="J466" t="s">
        <v>360</v>
      </c>
      <c r="K466" s="55" t="s">
        <v>2390</v>
      </c>
      <c r="L466" s="55" t="s">
        <v>2390</v>
      </c>
      <c r="M466" t="s">
        <v>293</v>
      </c>
      <c r="N466" t="s">
        <v>294</v>
      </c>
      <c r="O466" s="3">
        <v>0</v>
      </c>
      <c r="P466" s="3">
        <v>0</v>
      </c>
      <c r="Q466" s="3">
        <v>30.4</v>
      </c>
      <c r="R466" s="3">
        <v>3.952</v>
      </c>
      <c r="S466" s="3">
        <v>0</v>
      </c>
      <c r="T466" s="3">
        <v>0</v>
      </c>
      <c r="U466" s="3">
        <v>34.351999999999997</v>
      </c>
      <c r="V466" s="3">
        <v>0</v>
      </c>
      <c r="W466" t="s">
        <v>1</v>
      </c>
    </row>
    <row r="467" spans="5:23" x14ac:dyDescent="0.25">
      <c r="E467" t="s">
        <v>2060</v>
      </c>
      <c r="F467" t="s">
        <v>2077</v>
      </c>
      <c r="G467" t="s">
        <v>1</v>
      </c>
      <c r="H467" t="s">
        <v>0</v>
      </c>
      <c r="I467" t="s">
        <v>359</v>
      </c>
      <c r="J467" t="s">
        <v>360</v>
      </c>
      <c r="K467" s="55" t="s">
        <v>2391</v>
      </c>
      <c r="L467" s="55" t="s">
        <v>2391</v>
      </c>
      <c r="M467" t="s">
        <v>226</v>
      </c>
      <c r="N467" t="s">
        <v>227</v>
      </c>
      <c r="O467" s="3">
        <v>0</v>
      </c>
      <c r="P467" s="3">
        <v>0</v>
      </c>
      <c r="Q467" s="3">
        <v>20</v>
      </c>
      <c r="R467" s="3">
        <v>2.6</v>
      </c>
      <c r="S467" s="3">
        <v>0</v>
      </c>
      <c r="T467" s="3">
        <v>0</v>
      </c>
      <c r="U467" s="3">
        <v>22.6</v>
      </c>
      <c r="V467" s="3">
        <v>0</v>
      </c>
      <c r="W467" t="s">
        <v>1</v>
      </c>
    </row>
    <row r="468" spans="5:23" x14ac:dyDescent="0.25">
      <c r="E468" t="s">
        <v>2060</v>
      </c>
      <c r="F468" t="s">
        <v>2077</v>
      </c>
      <c r="G468" t="s">
        <v>1</v>
      </c>
      <c r="H468" t="s">
        <v>0</v>
      </c>
      <c r="I468" t="s">
        <v>359</v>
      </c>
      <c r="J468" t="s">
        <v>360</v>
      </c>
      <c r="K468" s="55" t="s">
        <v>2392</v>
      </c>
      <c r="L468" s="55" t="s">
        <v>2392</v>
      </c>
      <c r="M468" t="s">
        <v>226</v>
      </c>
      <c r="N468" t="s">
        <v>227</v>
      </c>
      <c r="O468" s="3">
        <v>0</v>
      </c>
      <c r="P468" s="3">
        <v>0</v>
      </c>
      <c r="Q468" s="3">
        <v>30</v>
      </c>
      <c r="R468" s="3">
        <v>3.9000000000000004</v>
      </c>
      <c r="S468" s="3">
        <v>0</v>
      </c>
      <c r="T468" s="3">
        <v>0</v>
      </c>
      <c r="U468" s="3">
        <v>33.9</v>
      </c>
      <c r="V468" s="3">
        <v>0</v>
      </c>
      <c r="W468" t="s">
        <v>1</v>
      </c>
    </row>
    <row r="469" spans="5:23" x14ac:dyDescent="0.25">
      <c r="E469" t="s">
        <v>2060</v>
      </c>
      <c r="F469" t="s">
        <v>2077</v>
      </c>
      <c r="G469" t="s">
        <v>1</v>
      </c>
      <c r="H469" t="s">
        <v>0</v>
      </c>
      <c r="I469" t="s">
        <v>359</v>
      </c>
      <c r="J469" t="s">
        <v>360</v>
      </c>
      <c r="K469" s="55" t="s">
        <v>2393</v>
      </c>
      <c r="L469" s="55" t="s">
        <v>2393</v>
      </c>
      <c r="M469" t="s">
        <v>226</v>
      </c>
      <c r="N469" t="s">
        <v>227</v>
      </c>
      <c r="O469" s="3">
        <v>0</v>
      </c>
      <c r="P469" s="3">
        <v>0</v>
      </c>
      <c r="Q469" s="3">
        <v>48.67</v>
      </c>
      <c r="R469" s="3">
        <v>6.3271000000000006</v>
      </c>
      <c r="S469" s="3">
        <v>0</v>
      </c>
      <c r="T469" s="3">
        <v>0</v>
      </c>
      <c r="U469" s="3">
        <v>54.997100000000003</v>
      </c>
      <c r="V469" s="3">
        <v>0</v>
      </c>
      <c r="W469" t="s">
        <v>1</v>
      </c>
    </row>
    <row r="470" spans="5:23" x14ac:dyDescent="0.25">
      <c r="E470" t="s">
        <v>2060</v>
      </c>
      <c r="F470" t="s">
        <v>2077</v>
      </c>
      <c r="G470" t="s">
        <v>1</v>
      </c>
      <c r="H470" t="s">
        <v>0</v>
      </c>
      <c r="I470" t="s">
        <v>359</v>
      </c>
      <c r="J470" t="s">
        <v>360</v>
      </c>
      <c r="K470" s="55" t="s">
        <v>2394</v>
      </c>
      <c r="L470" s="55" t="s">
        <v>2394</v>
      </c>
      <c r="M470" t="s">
        <v>293</v>
      </c>
      <c r="N470" t="s">
        <v>294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t="s">
        <v>1</v>
      </c>
    </row>
    <row r="471" spans="5:23" x14ac:dyDescent="0.25">
      <c r="E471" t="s">
        <v>2060</v>
      </c>
      <c r="F471" t="s">
        <v>2077</v>
      </c>
      <c r="G471" t="s">
        <v>1</v>
      </c>
      <c r="H471" t="s">
        <v>0</v>
      </c>
      <c r="I471" t="s">
        <v>359</v>
      </c>
      <c r="J471" t="s">
        <v>360</v>
      </c>
      <c r="K471" s="55" t="s">
        <v>2395</v>
      </c>
      <c r="L471" s="55" t="s">
        <v>2395</v>
      </c>
      <c r="M471" t="s">
        <v>293</v>
      </c>
      <c r="N471" t="s">
        <v>294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t="s">
        <v>1</v>
      </c>
    </row>
    <row r="472" spans="5:23" x14ac:dyDescent="0.25">
      <c r="E472" t="s">
        <v>2060</v>
      </c>
      <c r="F472" t="s">
        <v>2077</v>
      </c>
      <c r="G472" t="s">
        <v>1</v>
      </c>
      <c r="H472" t="s">
        <v>0</v>
      </c>
      <c r="I472" t="s">
        <v>359</v>
      </c>
      <c r="J472" t="s">
        <v>360</v>
      </c>
      <c r="K472" s="55" t="s">
        <v>2396</v>
      </c>
      <c r="L472" s="55" t="s">
        <v>2396</v>
      </c>
      <c r="M472" t="s">
        <v>174</v>
      </c>
      <c r="N472" t="s">
        <v>175</v>
      </c>
      <c r="O472" s="3">
        <v>0</v>
      </c>
      <c r="P472" s="3">
        <v>0</v>
      </c>
      <c r="Q472" s="3">
        <v>12.69</v>
      </c>
      <c r="R472" s="3">
        <v>1.6496999999999999</v>
      </c>
      <c r="S472" s="3">
        <v>0</v>
      </c>
      <c r="T472" s="3">
        <v>0</v>
      </c>
      <c r="U472" s="3">
        <v>14.339699999999999</v>
      </c>
      <c r="V472" s="3">
        <v>0</v>
      </c>
      <c r="W472" t="s">
        <v>1</v>
      </c>
    </row>
    <row r="473" spans="5:23" x14ac:dyDescent="0.25">
      <c r="E473" t="s">
        <v>2060</v>
      </c>
      <c r="F473" t="s">
        <v>2077</v>
      </c>
      <c r="G473" t="s">
        <v>1</v>
      </c>
      <c r="H473" t="s">
        <v>0</v>
      </c>
      <c r="I473" t="s">
        <v>359</v>
      </c>
      <c r="J473" t="s">
        <v>360</v>
      </c>
      <c r="K473" s="55" t="s">
        <v>2397</v>
      </c>
      <c r="L473" s="55" t="s">
        <v>2397</v>
      </c>
      <c r="M473" t="s">
        <v>115</v>
      </c>
      <c r="N473" t="s">
        <v>116</v>
      </c>
      <c r="O473" s="3">
        <v>0</v>
      </c>
      <c r="P473" s="3">
        <v>0</v>
      </c>
      <c r="Q473" s="3">
        <v>35</v>
      </c>
      <c r="R473" s="3">
        <v>4.55</v>
      </c>
      <c r="S473" s="3">
        <v>0</v>
      </c>
      <c r="T473" s="3">
        <v>0</v>
      </c>
      <c r="U473" s="3">
        <v>39.549999999999997</v>
      </c>
      <c r="V473" s="3">
        <v>0</v>
      </c>
      <c r="W473" t="s">
        <v>1</v>
      </c>
    </row>
    <row r="474" spans="5:23" x14ac:dyDescent="0.25">
      <c r="E474" t="s">
        <v>2060</v>
      </c>
      <c r="F474" t="s">
        <v>2077</v>
      </c>
      <c r="G474" t="s">
        <v>1</v>
      </c>
      <c r="H474" t="s">
        <v>0</v>
      </c>
      <c r="I474" t="s">
        <v>359</v>
      </c>
      <c r="J474" t="s">
        <v>360</v>
      </c>
      <c r="K474" s="55" t="s">
        <v>2398</v>
      </c>
      <c r="L474" s="55" t="s">
        <v>2398</v>
      </c>
      <c r="M474" t="s">
        <v>115</v>
      </c>
      <c r="N474" t="s">
        <v>116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t="s">
        <v>1</v>
      </c>
    </row>
    <row r="475" spans="5:23" x14ac:dyDescent="0.25">
      <c r="E475" t="s">
        <v>2060</v>
      </c>
      <c r="F475" t="s">
        <v>2077</v>
      </c>
      <c r="G475" t="s">
        <v>1</v>
      </c>
      <c r="H475" t="s">
        <v>0</v>
      </c>
      <c r="I475" t="s">
        <v>359</v>
      </c>
      <c r="J475" t="s">
        <v>360</v>
      </c>
      <c r="K475" s="55" t="s">
        <v>2399</v>
      </c>
      <c r="L475" s="55" t="s">
        <v>2399</v>
      </c>
      <c r="M475" t="s">
        <v>281</v>
      </c>
      <c r="N475" t="s">
        <v>282</v>
      </c>
      <c r="O475" s="3">
        <v>0</v>
      </c>
      <c r="P475" s="3">
        <v>0</v>
      </c>
      <c r="Q475" s="3">
        <v>297</v>
      </c>
      <c r="R475" s="3">
        <v>38.61</v>
      </c>
      <c r="S475" s="3">
        <v>0</v>
      </c>
      <c r="T475" s="3">
        <v>0</v>
      </c>
      <c r="U475" s="3">
        <v>335.61</v>
      </c>
      <c r="V475" s="3">
        <v>0</v>
      </c>
      <c r="W475" t="s">
        <v>1</v>
      </c>
    </row>
    <row r="476" spans="5:23" x14ac:dyDescent="0.25">
      <c r="E476" t="s">
        <v>2060</v>
      </c>
      <c r="F476" t="s">
        <v>2077</v>
      </c>
      <c r="G476" t="s">
        <v>1</v>
      </c>
      <c r="H476" t="s">
        <v>0</v>
      </c>
      <c r="I476" t="s">
        <v>359</v>
      </c>
      <c r="J476" t="s">
        <v>360</v>
      </c>
      <c r="K476" s="55" t="s">
        <v>2400</v>
      </c>
      <c r="L476" s="55" t="s">
        <v>2400</v>
      </c>
      <c r="M476" t="s">
        <v>100</v>
      </c>
      <c r="N476" t="s">
        <v>101</v>
      </c>
      <c r="O476" s="3">
        <v>0</v>
      </c>
      <c r="P476" s="3">
        <v>0</v>
      </c>
      <c r="Q476" s="3">
        <v>270</v>
      </c>
      <c r="R476" s="3">
        <v>35.1</v>
      </c>
      <c r="S476" s="3">
        <v>0</v>
      </c>
      <c r="T476" s="3">
        <v>0</v>
      </c>
      <c r="U476" s="3">
        <v>305.10000000000002</v>
      </c>
      <c r="V476" s="3">
        <v>0</v>
      </c>
      <c r="W476" t="s">
        <v>1</v>
      </c>
    </row>
    <row r="477" spans="5:23" x14ac:dyDescent="0.25">
      <c r="E477" t="s">
        <v>2060</v>
      </c>
      <c r="F477" t="s">
        <v>2077</v>
      </c>
      <c r="G477" t="s">
        <v>1</v>
      </c>
      <c r="H477" t="s">
        <v>0</v>
      </c>
      <c r="I477" t="s">
        <v>359</v>
      </c>
      <c r="J477" t="s">
        <v>360</v>
      </c>
      <c r="K477" s="55" t="s">
        <v>2401</v>
      </c>
      <c r="L477" s="55" t="s">
        <v>2401</v>
      </c>
      <c r="M477" t="s">
        <v>293</v>
      </c>
      <c r="N477" t="s">
        <v>294</v>
      </c>
      <c r="O477" s="3">
        <v>0</v>
      </c>
      <c r="P477" s="3">
        <v>0</v>
      </c>
      <c r="Q477" s="3">
        <v>26.19</v>
      </c>
      <c r="R477" s="3">
        <v>3.4047000000000005</v>
      </c>
      <c r="S477" s="3">
        <v>0</v>
      </c>
      <c r="T477" s="3">
        <v>0</v>
      </c>
      <c r="U477" s="3">
        <v>29.594700000000003</v>
      </c>
      <c r="V477" s="3">
        <v>0</v>
      </c>
      <c r="W477" t="s">
        <v>1</v>
      </c>
    </row>
    <row r="478" spans="5:23" x14ac:dyDescent="0.25">
      <c r="E478" t="s">
        <v>2060</v>
      </c>
      <c r="F478" t="s">
        <v>2076</v>
      </c>
      <c r="G478" t="s">
        <v>1</v>
      </c>
      <c r="H478" t="s">
        <v>0</v>
      </c>
      <c r="I478" t="s">
        <v>359</v>
      </c>
      <c r="J478" t="s">
        <v>360</v>
      </c>
      <c r="K478" s="55" t="s">
        <v>2377</v>
      </c>
      <c r="L478" s="55" t="s">
        <v>2377</v>
      </c>
      <c r="M478" t="s">
        <v>160</v>
      </c>
      <c r="N478" t="s">
        <v>161</v>
      </c>
      <c r="O478" s="3">
        <v>0</v>
      </c>
      <c r="P478" s="3">
        <v>0</v>
      </c>
      <c r="Q478" s="3">
        <v>125</v>
      </c>
      <c r="R478" s="3">
        <v>16.25</v>
      </c>
      <c r="S478" s="3">
        <v>0</v>
      </c>
      <c r="T478" s="3">
        <v>0</v>
      </c>
      <c r="U478" s="3">
        <v>141.25</v>
      </c>
      <c r="V478" s="3">
        <v>0</v>
      </c>
      <c r="W478" t="s">
        <v>1</v>
      </c>
    </row>
    <row r="479" spans="5:23" x14ac:dyDescent="0.25">
      <c r="E479" t="s">
        <v>2060</v>
      </c>
      <c r="F479" t="s">
        <v>2076</v>
      </c>
      <c r="G479" t="s">
        <v>1</v>
      </c>
      <c r="H479" t="s">
        <v>0</v>
      </c>
      <c r="I479" t="s">
        <v>359</v>
      </c>
      <c r="J479" t="s">
        <v>360</v>
      </c>
      <c r="K479" s="55" t="s">
        <v>2378</v>
      </c>
      <c r="L479" s="55" t="s">
        <v>2378</v>
      </c>
      <c r="M479">
        <v>0</v>
      </c>
      <c r="N479" t="s">
        <v>749</v>
      </c>
      <c r="O479" s="3">
        <v>0</v>
      </c>
      <c r="P479" s="3">
        <v>0</v>
      </c>
      <c r="Q479" s="3">
        <v>481.2</v>
      </c>
      <c r="R479" s="3">
        <v>62.555999999999997</v>
      </c>
      <c r="S479" s="3">
        <v>0</v>
      </c>
      <c r="T479" s="3">
        <v>0</v>
      </c>
      <c r="U479" s="3">
        <v>543.75599999999997</v>
      </c>
      <c r="V479" s="3" t="s">
        <v>748</v>
      </c>
      <c r="W479" t="s">
        <v>1</v>
      </c>
    </row>
    <row r="480" spans="5:23" x14ac:dyDescent="0.25">
      <c r="E480" t="s">
        <v>2060</v>
      </c>
      <c r="F480" t="s">
        <v>2076</v>
      </c>
      <c r="G480" t="s">
        <v>1</v>
      </c>
      <c r="H480" t="s">
        <v>0</v>
      </c>
      <c r="I480" t="s">
        <v>359</v>
      </c>
      <c r="J480" t="s">
        <v>360</v>
      </c>
      <c r="K480" s="55" t="s">
        <v>2379</v>
      </c>
      <c r="L480" s="55" t="s">
        <v>2379</v>
      </c>
      <c r="M480" t="s">
        <v>160</v>
      </c>
      <c r="N480" t="s">
        <v>161</v>
      </c>
      <c r="O480" s="3">
        <v>0</v>
      </c>
      <c r="P480" s="3">
        <v>0</v>
      </c>
      <c r="Q480" s="3">
        <v>40</v>
      </c>
      <c r="R480" s="3">
        <v>5.2</v>
      </c>
      <c r="S480" s="3">
        <v>0</v>
      </c>
      <c r="T480" s="3">
        <v>0</v>
      </c>
      <c r="U480" s="3">
        <v>45.2</v>
      </c>
      <c r="V480" s="3">
        <v>0</v>
      </c>
      <c r="W480" t="s">
        <v>1</v>
      </c>
    </row>
    <row r="481" spans="5:23" x14ac:dyDescent="0.25">
      <c r="E481" t="s">
        <v>2060</v>
      </c>
      <c r="F481" t="s">
        <v>2076</v>
      </c>
      <c r="G481" t="s">
        <v>1</v>
      </c>
      <c r="H481" t="s">
        <v>0</v>
      </c>
      <c r="I481" t="s">
        <v>359</v>
      </c>
      <c r="J481" t="s">
        <v>360</v>
      </c>
      <c r="K481" s="55" t="s">
        <v>2380</v>
      </c>
      <c r="L481" s="55" t="s">
        <v>2380</v>
      </c>
      <c r="M481" t="s">
        <v>134</v>
      </c>
      <c r="N481" t="s">
        <v>135</v>
      </c>
      <c r="O481" s="3">
        <v>0</v>
      </c>
      <c r="P481" s="3">
        <v>0</v>
      </c>
      <c r="Q481" s="3">
        <v>15</v>
      </c>
      <c r="R481" s="3">
        <v>1.9500000000000002</v>
      </c>
      <c r="S481" s="3">
        <v>0</v>
      </c>
      <c r="T481" s="3">
        <v>0</v>
      </c>
      <c r="U481" s="3">
        <v>16.95</v>
      </c>
      <c r="V481" s="3">
        <v>0</v>
      </c>
      <c r="W481" t="s">
        <v>1</v>
      </c>
    </row>
    <row r="482" spans="5:23" x14ac:dyDescent="0.25">
      <c r="E482" t="s">
        <v>2060</v>
      </c>
      <c r="F482" t="s">
        <v>2076</v>
      </c>
      <c r="G482" t="s">
        <v>1</v>
      </c>
      <c r="H482" t="s">
        <v>0</v>
      </c>
      <c r="I482" t="s">
        <v>359</v>
      </c>
      <c r="J482" t="s">
        <v>360</v>
      </c>
      <c r="K482" s="55" t="s">
        <v>2381</v>
      </c>
      <c r="L482" s="55" t="s">
        <v>2381</v>
      </c>
      <c r="M482" t="s">
        <v>100</v>
      </c>
      <c r="N482" t="s">
        <v>101</v>
      </c>
      <c r="O482" s="3">
        <v>0</v>
      </c>
      <c r="P482" s="3">
        <v>0</v>
      </c>
      <c r="Q482" s="3">
        <v>90</v>
      </c>
      <c r="R482" s="3">
        <v>11.700000000000001</v>
      </c>
      <c r="S482" s="3">
        <v>0</v>
      </c>
      <c r="T482" s="3">
        <v>0</v>
      </c>
      <c r="U482" s="3">
        <v>101.7</v>
      </c>
      <c r="V482" s="3">
        <v>0</v>
      </c>
      <c r="W482" t="s">
        <v>1</v>
      </c>
    </row>
    <row r="483" spans="5:23" x14ac:dyDescent="0.25">
      <c r="E483" t="s">
        <v>2060</v>
      </c>
      <c r="F483" t="s">
        <v>2076</v>
      </c>
      <c r="G483" t="s">
        <v>1</v>
      </c>
      <c r="H483" t="s">
        <v>0</v>
      </c>
      <c r="I483" t="s">
        <v>359</v>
      </c>
      <c r="J483" t="s">
        <v>360</v>
      </c>
      <c r="K483" s="55" t="s">
        <v>2382</v>
      </c>
      <c r="L483" s="55" t="s">
        <v>2382</v>
      </c>
      <c r="M483" t="s">
        <v>100</v>
      </c>
      <c r="N483" t="s">
        <v>101</v>
      </c>
      <c r="O483" s="3">
        <v>0</v>
      </c>
      <c r="P483" s="3">
        <v>0</v>
      </c>
      <c r="Q483" s="3">
        <v>325</v>
      </c>
      <c r="R483" s="3">
        <v>42.25</v>
      </c>
      <c r="S483" s="3">
        <v>0</v>
      </c>
      <c r="T483" s="3">
        <v>0</v>
      </c>
      <c r="U483" s="3">
        <v>367.25</v>
      </c>
      <c r="V483" s="3">
        <v>0</v>
      </c>
      <c r="W483" t="s">
        <v>1</v>
      </c>
    </row>
    <row r="484" spans="5:23" x14ac:dyDescent="0.25">
      <c r="E484" t="s">
        <v>2060</v>
      </c>
      <c r="F484" t="s">
        <v>2076</v>
      </c>
      <c r="G484" t="s">
        <v>1</v>
      </c>
      <c r="H484" t="s">
        <v>0</v>
      </c>
      <c r="I484" t="s">
        <v>359</v>
      </c>
      <c r="J484" t="s">
        <v>360</v>
      </c>
      <c r="K484" s="55" t="s">
        <v>2383</v>
      </c>
      <c r="L484" s="55" t="s">
        <v>2383</v>
      </c>
      <c r="M484" t="s">
        <v>115</v>
      </c>
      <c r="N484" t="s">
        <v>116</v>
      </c>
      <c r="O484" s="3">
        <v>0</v>
      </c>
      <c r="P484" s="3">
        <v>0</v>
      </c>
      <c r="Q484" s="3">
        <v>90</v>
      </c>
      <c r="R484" s="3">
        <v>11.700000000000001</v>
      </c>
      <c r="S484" s="3">
        <v>0</v>
      </c>
      <c r="T484" s="3">
        <v>0</v>
      </c>
      <c r="U484" s="3">
        <v>101.7</v>
      </c>
      <c r="V484" s="3">
        <v>0</v>
      </c>
      <c r="W484" t="s">
        <v>1</v>
      </c>
    </row>
    <row r="485" spans="5:23" x14ac:dyDescent="0.25">
      <c r="E485" t="s">
        <v>2060</v>
      </c>
      <c r="F485" t="s">
        <v>2076</v>
      </c>
      <c r="G485" t="s">
        <v>1</v>
      </c>
      <c r="H485" t="s">
        <v>0</v>
      </c>
      <c r="I485" t="s">
        <v>359</v>
      </c>
      <c r="J485" t="s">
        <v>360</v>
      </c>
      <c r="K485" s="55" t="s">
        <v>2384</v>
      </c>
      <c r="L485" s="55" t="s">
        <v>2384</v>
      </c>
      <c r="M485" t="s">
        <v>115</v>
      </c>
      <c r="N485" t="s">
        <v>116</v>
      </c>
      <c r="O485" s="3">
        <v>0</v>
      </c>
      <c r="P485" s="3">
        <v>0</v>
      </c>
      <c r="Q485" s="3">
        <v>205</v>
      </c>
      <c r="R485" s="3">
        <v>26.650000000000002</v>
      </c>
      <c r="S485" s="3">
        <v>0</v>
      </c>
      <c r="T485" s="3">
        <v>0</v>
      </c>
      <c r="U485" s="3">
        <v>231.65</v>
      </c>
      <c r="V485" s="3">
        <v>0</v>
      </c>
      <c r="W485" t="s">
        <v>1</v>
      </c>
    </row>
    <row r="486" spans="5:23" x14ac:dyDescent="0.25">
      <c r="E486" t="s">
        <v>2060</v>
      </c>
      <c r="F486" t="s">
        <v>2076</v>
      </c>
      <c r="G486" t="s">
        <v>1</v>
      </c>
      <c r="H486" t="s">
        <v>0</v>
      </c>
      <c r="I486" t="s">
        <v>359</v>
      </c>
      <c r="J486" t="s">
        <v>360</v>
      </c>
      <c r="K486" s="55" t="s">
        <v>2385</v>
      </c>
      <c r="L486" s="55" t="s">
        <v>2385</v>
      </c>
      <c r="M486" t="s">
        <v>100</v>
      </c>
      <c r="N486" t="s">
        <v>101</v>
      </c>
      <c r="O486" s="3">
        <v>0</v>
      </c>
      <c r="P486" s="3">
        <v>0</v>
      </c>
      <c r="Q486" s="3">
        <v>548</v>
      </c>
      <c r="R486" s="3">
        <v>71.240000000000009</v>
      </c>
      <c r="S486" s="3">
        <v>0</v>
      </c>
      <c r="T486" s="3">
        <v>0</v>
      </c>
      <c r="U486" s="3">
        <v>619.24</v>
      </c>
      <c r="V486" s="3">
        <v>0</v>
      </c>
      <c r="W486" t="s">
        <v>1</v>
      </c>
    </row>
    <row r="487" spans="5:23" x14ac:dyDescent="0.25">
      <c r="E487" t="s">
        <v>2060</v>
      </c>
      <c r="F487" t="s">
        <v>2076</v>
      </c>
      <c r="G487" t="s">
        <v>1</v>
      </c>
      <c r="H487" t="s">
        <v>0</v>
      </c>
      <c r="I487" t="s">
        <v>359</v>
      </c>
      <c r="J487" t="s">
        <v>360</v>
      </c>
      <c r="K487" s="55" t="s">
        <v>2386</v>
      </c>
      <c r="L487" s="55" t="s">
        <v>2386</v>
      </c>
      <c r="M487" t="s">
        <v>160</v>
      </c>
      <c r="N487" t="s">
        <v>161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t="s">
        <v>1</v>
      </c>
    </row>
    <row r="488" spans="5:23" x14ac:dyDescent="0.25">
      <c r="E488" t="s">
        <v>2060</v>
      </c>
      <c r="F488" t="s">
        <v>2076</v>
      </c>
      <c r="G488" t="s">
        <v>1</v>
      </c>
      <c r="H488" t="s">
        <v>0</v>
      </c>
      <c r="I488" t="s">
        <v>359</v>
      </c>
      <c r="J488" t="s">
        <v>360</v>
      </c>
      <c r="K488" s="55" t="s">
        <v>2387</v>
      </c>
      <c r="L488" s="55" t="s">
        <v>2387</v>
      </c>
      <c r="M488" t="s">
        <v>115</v>
      </c>
      <c r="N488" t="s">
        <v>116</v>
      </c>
      <c r="O488" s="3">
        <v>0</v>
      </c>
      <c r="P488" s="3">
        <v>0</v>
      </c>
      <c r="Q488" s="3">
        <v>25</v>
      </c>
      <c r="R488" s="3">
        <v>3.25</v>
      </c>
      <c r="S488" s="3">
        <v>0</v>
      </c>
      <c r="T488" s="3">
        <v>0</v>
      </c>
      <c r="U488" s="3">
        <v>28.25</v>
      </c>
      <c r="V488" s="3">
        <v>0</v>
      </c>
      <c r="W488" t="s">
        <v>1</v>
      </c>
    </row>
    <row r="489" spans="5:23" x14ac:dyDescent="0.25">
      <c r="E489" t="s">
        <v>2060</v>
      </c>
      <c r="F489" t="s">
        <v>2076</v>
      </c>
      <c r="G489" t="s">
        <v>1</v>
      </c>
      <c r="H489" t="s">
        <v>0</v>
      </c>
      <c r="I489" t="s">
        <v>359</v>
      </c>
      <c r="J489" t="s">
        <v>360</v>
      </c>
      <c r="K489" s="55" t="s">
        <v>2388</v>
      </c>
      <c r="L489" s="55" t="s">
        <v>2388</v>
      </c>
      <c r="M489" t="s">
        <v>100</v>
      </c>
      <c r="N489" t="s">
        <v>101</v>
      </c>
      <c r="O489" s="3">
        <v>0</v>
      </c>
      <c r="P489" s="3">
        <v>0</v>
      </c>
      <c r="Q489" s="3">
        <v>380</v>
      </c>
      <c r="R489" s="3">
        <v>49.4</v>
      </c>
      <c r="S489" s="3">
        <v>0</v>
      </c>
      <c r="T489" s="3">
        <v>0</v>
      </c>
      <c r="U489" s="3">
        <v>429.4</v>
      </c>
      <c r="V489" s="3">
        <v>0</v>
      </c>
      <c r="W489" t="s">
        <v>1</v>
      </c>
    </row>
    <row r="490" spans="5:23" x14ac:dyDescent="0.25">
      <c r="E490" t="s">
        <v>2060</v>
      </c>
      <c r="F490" t="s">
        <v>2075</v>
      </c>
      <c r="G490" t="s">
        <v>1</v>
      </c>
      <c r="H490" t="s">
        <v>0</v>
      </c>
      <c r="I490" t="s">
        <v>359</v>
      </c>
      <c r="J490" t="s">
        <v>360</v>
      </c>
      <c r="K490" s="55" t="s">
        <v>2372</v>
      </c>
      <c r="L490" s="55" t="s">
        <v>2372</v>
      </c>
      <c r="M490">
        <v>0</v>
      </c>
      <c r="N490" t="s">
        <v>196</v>
      </c>
      <c r="O490" s="3">
        <v>0</v>
      </c>
      <c r="P490" s="3">
        <v>0</v>
      </c>
      <c r="Q490" s="3">
        <v>5</v>
      </c>
      <c r="R490" s="3">
        <v>0.65</v>
      </c>
      <c r="S490" s="3">
        <v>0</v>
      </c>
      <c r="T490" s="3">
        <v>0</v>
      </c>
      <c r="U490" s="3">
        <v>5.65</v>
      </c>
      <c r="V490" s="3" t="s">
        <v>1364</v>
      </c>
      <c r="W490" t="s">
        <v>1</v>
      </c>
    </row>
    <row r="491" spans="5:23" x14ac:dyDescent="0.25">
      <c r="E491" t="s">
        <v>2060</v>
      </c>
      <c r="F491" t="s">
        <v>2075</v>
      </c>
      <c r="G491" t="s">
        <v>1</v>
      </c>
      <c r="H491" t="s">
        <v>0</v>
      </c>
      <c r="I491" t="s">
        <v>359</v>
      </c>
      <c r="J491" t="s">
        <v>360</v>
      </c>
      <c r="K491" s="55" t="s">
        <v>2373</v>
      </c>
      <c r="L491" s="55" t="s">
        <v>2373</v>
      </c>
      <c r="M491" t="s">
        <v>170</v>
      </c>
      <c r="N491" t="s">
        <v>171</v>
      </c>
      <c r="O491" s="3">
        <v>0</v>
      </c>
      <c r="P491" s="3">
        <v>0</v>
      </c>
      <c r="Q491" s="3">
        <v>12</v>
      </c>
      <c r="R491" s="3">
        <v>1.56</v>
      </c>
      <c r="S491" s="3">
        <v>0</v>
      </c>
      <c r="T491" s="3">
        <v>0</v>
      </c>
      <c r="U491" s="3">
        <v>13.56</v>
      </c>
      <c r="V491" s="3">
        <v>0</v>
      </c>
      <c r="W491" t="s">
        <v>1</v>
      </c>
    </row>
    <row r="492" spans="5:23" x14ac:dyDescent="0.25">
      <c r="E492" t="s">
        <v>2060</v>
      </c>
      <c r="F492" t="s">
        <v>2075</v>
      </c>
      <c r="G492" t="s">
        <v>1</v>
      </c>
      <c r="H492" t="s">
        <v>0</v>
      </c>
      <c r="I492" t="s">
        <v>359</v>
      </c>
      <c r="J492" t="s">
        <v>360</v>
      </c>
      <c r="K492" s="55" t="s">
        <v>2374</v>
      </c>
      <c r="L492" s="55" t="s">
        <v>2374</v>
      </c>
      <c r="M492" t="s">
        <v>170</v>
      </c>
      <c r="N492" t="s">
        <v>171</v>
      </c>
      <c r="O492" s="3">
        <v>0</v>
      </c>
      <c r="P492" s="3">
        <v>0</v>
      </c>
      <c r="Q492" s="3">
        <v>30</v>
      </c>
      <c r="R492" s="3">
        <v>3.9000000000000004</v>
      </c>
      <c r="S492" s="3">
        <v>0</v>
      </c>
      <c r="T492" s="3">
        <v>0</v>
      </c>
      <c r="U492" s="3">
        <v>33.9</v>
      </c>
      <c r="V492" s="3">
        <v>0</v>
      </c>
      <c r="W492" t="s">
        <v>1</v>
      </c>
    </row>
    <row r="493" spans="5:23" x14ac:dyDescent="0.25">
      <c r="E493" t="s">
        <v>2060</v>
      </c>
      <c r="F493" t="s">
        <v>2075</v>
      </c>
      <c r="G493" t="s">
        <v>1</v>
      </c>
      <c r="H493" t="s">
        <v>0</v>
      </c>
      <c r="I493" t="s">
        <v>359</v>
      </c>
      <c r="J493" t="s">
        <v>360</v>
      </c>
      <c r="K493" s="55" t="s">
        <v>2375</v>
      </c>
      <c r="L493" s="55" t="s">
        <v>2375</v>
      </c>
      <c r="M493" t="s">
        <v>144</v>
      </c>
      <c r="N493" t="s">
        <v>145</v>
      </c>
      <c r="O493" s="3">
        <v>0</v>
      </c>
      <c r="P493" s="3">
        <v>0</v>
      </c>
      <c r="Q493" s="3">
        <v>1275</v>
      </c>
      <c r="R493" s="3">
        <v>165.75</v>
      </c>
      <c r="S493" s="3">
        <v>0</v>
      </c>
      <c r="T493" s="3">
        <v>0</v>
      </c>
      <c r="U493" s="3">
        <v>1440.75</v>
      </c>
      <c r="V493" s="3">
        <v>0</v>
      </c>
      <c r="W493" t="s">
        <v>1</v>
      </c>
    </row>
    <row r="494" spans="5:23" x14ac:dyDescent="0.25">
      <c r="E494" t="s">
        <v>2060</v>
      </c>
      <c r="F494" t="s">
        <v>2075</v>
      </c>
      <c r="G494" t="s">
        <v>1</v>
      </c>
      <c r="H494" t="s">
        <v>0</v>
      </c>
      <c r="I494" t="s">
        <v>359</v>
      </c>
      <c r="J494" t="s">
        <v>360</v>
      </c>
      <c r="K494" s="55" t="s">
        <v>2376</v>
      </c>
      <c r="L494" s="55" t="s">
        <v>2376</v>
      </c>
      <c r="M494" t="s">
        <v>144</v>
      </c>
      <c r="N494" t="s">
        <v>145</v>
      </c>
      <c r="O494" s="3">
        <v>0</v>
      </c>
      <c r="P494" s="3">
        <v>0</v>
      </c>
      <c r="Q494" s="3">
        <v>475</v>
      </c>
      <c r="R494" s="3">
        <v>61.75</v>
      </c>
      <c r="S494" s="3">
        <v>0</v>
      </c>
      <c r="T494" s="3">
        <v>0</v>
      </c>
      <c r="U494" s="3">
        <v>536.75</v>
      </c>
      <c r="V494" s="3">
        <v>0</v>
      </c>
      <c r="W494" t="s">
        <v>1</v>
      </c>
    </row>
    <row r="495" spans="5:23" x14ac:dyDescent="0.25">
      <c r="E495" t="s">
        <v>2060</v>
      </c>
      <c r="F495" t="s">
        <v>2074</v>
      </c>
      <c r="G495" t="s">
        <v>1</v>
      </c>
      <c r="H495" t="s">
        <v>0</v>
      </c>
      <c r="I495" t="s">
        <v>359</v>
      </c>
      <c r="J495" t="s">
        <v>360</v>
      </c>
      <c r="K495" s="55" t="s">
        <v>2367</v>
      </c>
      <c r="L495" s="55" t="s">
        <v>2367</v>
      </c>
      <c r="M495" t="s">
        <v>156</v>
      </c>
      <c r="N495" t="s">
        <v>157</v>
      </c>
      <c r="O495" s="3">
        <v>0</v>
      </c>
      <c r="P495" s="3">
        <v>0</v>
      </c>
      <c r="Q495" s="3">
        <v>120</v>
      </c>
      <c r="R495" s="3">
        <v>15.600000000000001</v>
      </c>
      <c r="S495" s="3">
        <v>0</v>
      </c>
      <c r="T495" s="3">
        <v>0</v>
      </c>
      <c r="U495" s="3">
        <v>135.6</v>
      </c>
      <c r="V495" s="3">
        <v>0</v>
      </c>
      <c r="W495" t="s">
        <v>1</v>
      </c>
    </row>
    <row r="496" spans="5:23" x14ac:dyDescent="0.25">
      <c r="E496" t="s">
        <v>2060</v>
      </c>
      <c r="F496" t="s">
        <v>2074</v>
      </c>
      <c r="G496" t="s">
        <v>1</v>
      </c>
      <c r="H496" t="s">
        <v>0</v>
      </c>
      <c r="I496" t="s">
        <v>359</v>
      </c>
      <c r="J496" t="s">
        <v>360</v>
      </c>
      <c r="K496" s="55" t="s">
        <v>2368</v>
      </c>
      <c r="L496" s="55" t="s">
        <v>2368</v>
      </c>
      <c r="M496" t="s">
        <v>115</v>
      </c>
      <c r="N496" t="s">
        <v>116</v>
      </c>
      <c r="O496" s="3">
        <v>0</v>
      </c>
      <c r="P496" s="3">
        <v>0</v>
      </c>
      <c r="Q496" s="3">
        <v>80</v>
      </c>
      <c r="R496" s="3">
        <v>10.4</v>
      </c>
      <c r="S496" s="3">
        <v>0</v>
      </c>
      <c r="T496" s="3">
        <v>0</v>
      </c>
      <c r="U496" s="3">
        <v>90.4</v>
      </c>
      <c r="V496" s="3">
        <v>0</v>
      </c>
      <c r="W496" t="s">
        <v>1</v>
      </c>
    </row>
    <row r="497" spans="5:23" x14ac:dyDescent="0.25">
      <c r="E497" t="s">
        <v>2060</v>
      </c>
      <c r="F497" t="s">
        <v>2074</v>
      </c>
      <c r="G497" t="s">
        <v>1</v>
      </c>
      <c r="H497" t="s">
        <v>0</v>
      </c>
      <c r="I497" t="s">
        <v>359</v>
      </c>
      <c r="J497" t="s">
        <v>360</v>
      </c>
      <c r="K497" s="55" t="s">
        <v>2369</v>
      </c>
      <c r="L497" s="55" t="s">
        <v>2369</v>
      </c>
      <c r="M497" t="s">
        <v>262</v>
      </c>
      <c r="N497" t="s">
        <v>263</v>
      </c>
      <c r="O497" s="3">
        <v>0</v>
      </c>
      <c r="P497" s="3">
        <v>0</v>
      </c>
      <c r="Q497" s="3">
        <v>25</v>
      </c>
      <c r="R497" s="3">
        <v>3.25</v>
      </c>
      <c r="S497" s="3">
        <v>0</v>
      </c>
      <c r="T497" s="3">
        <v>0</v>
      </c>
      <c r="U497" s="3">
        <v>28.25</v>
      </c>
      <c r="V497" s="3">
        <v>0</v>
      </c>
      <c r="W497" t="s">
        <v>1</v>
      </c>
    </row>
    <row r="498" spans="5:23" x14ac:dyDescent="0.25">
      <c r="E498" t="s">
        <v>2060</v>
      </c>
      <c r="F498" t="s">
        <v>2074</v>
      </c>
      <c r="G498" t="s">
        <v>1</v>
      </c>
      <c r="H498" t="s">
        <v>0</v>
      </c>
      <c r="I498" t="s">
        <v>359</v>
      </c>
      <c r="J498" t="s">
        <v>360</v>
      </c>
      <c r="K498" s="55" t="s">
        <v>2370</v>
      </c>
      <c r="L498" s="55" t="s">
        <v>2370</v>
      </c>
      <c r="M498" t="s">
        <v>262</v>
      </c>
      <c r="N498" t="s">
        <v>263</v>
      </c>
      <c r="O498" s="3">
        <v>0</v>
      </c>
      <c r="P498" s="3">
        <v>0</v>
      </c>
      <c r="Q498" s="3">
        <v>760</v>
      </c>
      <c r="R498" s="3">
        <v>98.8</v>
      </c>
      <c r="S498" s="3">
        <v>0</v>
      </c>
      <c r="T498" s="3">
        <v>0</v>
      </c>
      <c r="U498" s="3">
        <v>858.8</v>
      </c>
      <c r="V498" s="3">
        <v>0</v>
      </c>
      <c r="W498" t="s">
        <v>1</v>
      </c>
    </row>
    <row r="499" spans="5:23" x14ac:dyDescent="0.25">
      <c r="E499" t="s">
        <v>2060</v>
      </c>
      <c r="F499" t="s">
        <v>2074</v>
      </c>
      <c r="G499" t="s">
        <v>1</v>
      </c>
      <c r="H499" t="s">
        <v>0</v>
      </c>
      <c r="I499" t="s">
        <v>359</v>
      </c>
      <c r="J499" t="s">
        <v>360</v>
      </c>
      <c r="K499" s="55" t="s">
        <v>2371</v>
      </c>
      <c r="L499" s="55" t="s">
        <v>2371</v>
      </c>
      <c r="M499" t="s">
        <v>115</v>
      </c>
      <c r="N499" t="s">
        <v>116</v>
      </c>
      <c r="O499" s="3">
        <v>0</v>
      </c>
      <c r="P499" s="3">
        <v>0</v>
      </c>
      <c r="Q499" s="3">
        <v>30</v>
      </c>
      <c r="R499" s="3">
        <v>3.9000000000000004</v>
      </c>
      <c r="S499" s="3">
        <v>0</v>
      </c>
      <c r="T499" s="3">
        <v>0</v>
      </c>
      <c r="U499" s="3">
        <v>33.9</v>
      </c>
      <c r="V499" s="3">
        <v>0</v>
      </c>
      <c r="W499" t="s">
        <v>1</v>
      </c>
    </row>
    <row r="500" spans="5:23" x14ac:dyDescent="0.25">
      <c r="E500" t="s">
        <v>2060</v>
      </c>
      <c r="F500" t="s">
        <v>2073</v>
      </c>
      <c r="G500" t="s">
        <v>1</v>
      </c>
      <c r="H500" t="s">
        <v>0</v>
      </c>
      <c r="I500" t="s">
        <v>359</v>
      </c>
      <c r="J500" t="s">
        <v>360</v>
      </c>
      <c r="K500" s="55" t="s">
        <v>2364</v>
      </c>
      <c r="L500" s="55" t="s">
        <v>2364</v>
      </c>
      <c r="M500" t="s">
        <v>134</v>
      </c>
      <c r="N500" t="s">
        <v>135</v>
      </c>
      <c r="O500" s="3">
        <v>0</v>
      </c>
      <c r="P500" s="3">
        <v>0</v>
      </c>
      <c r="Q500" s="3">
        <v>48</v>
      </c>
      <c r="R500" s="3">
        <v>6.24</v>
      </c>
      <c r="S500" s="3">
        <v>0</v>
      </c>
      <c r="T500" s="3">
        <v>0</v>
      </c>
      <c r="U500" s="3">
        <v>54.24</v>
      </c>
      <c r="V500" s="3">
        <v>0</v>
      </c>
      <c r="W500" t="s">
        <v>1</v>
      </c>
    </row>
    <row r="501" spans="5:23" x14ac:dyDescent="0.25">
      <c r="E501" t="s">
        <v>2060</v>
      </c>
      <c r="F501" t="s">
        <v>2073</v>
      </c>
      <c r="G501" t="s">
        <v>1</v>
      </c>
      <c r="H501" t="s">
        <v>0</v>
      </c>
      <c r="I501" t="s">
        <v>359</v>
      </c>
      <c r="J501" t="s">
        <v>360</v>
      </c>
      <c r="K501" s="55" t="s">
        <v>2365</v>
      </c>
      <c r="L501" s="55" t="s">
        <v>2365</v>
      </c>
      <c r="M501" t="s">
        <v>281</v>
      </c>
      <c r="N501" t="s">
        <v>282</v>
      </c>
      <c r="O501" s="3">
        <v>0</v>
      </c>
      <c r="P501" s="3">
        <v>0</v>
      </c>
      <c r="Q501" s="3">
        <v>120</v>
      </c>
      <c r="R501" s="3">
        <v>15.600000000000001</v>
      </c>
      <c r="S501" s="3">
        <v>0</v>
      </c>
      <c r="T501" s="3">
        <v>0</v>
      </c>
      <c r="U501" s="3">
        <v>135.6</v>
      </c>
      <c r="V501" s="3">
        <v>0</v>
      </c>
      <c r="W501" t="s">
        <v>1</v>
      </c>
    </row>
    <row r="502" spans="5:23" x14ac:dyDescent="0.25">
      <c r="E502" t="s">
        <v>2060</v>
      </c>
      <c r="F502" t="s">
        <v>2073</v>
      </c>
      <c r="G502" t="s">
        <v>1</v>
      </c>
      <c r="H502" t="s">
        <v>0</v>
      </c>
      <c r="I502" t="s">
        <v>359</v>
      </c>
      <c r="J502" t="s">
        <v>360</v>
      </c>
      <c r="K502" s="55" t="s">
        <v>2366</v>
      </c>
      <c r="L502" s="55" t="s">
        <v>2366</v>
      </c>
      <c r="M502" t="s">
        <v>2357</v>
      </c>
      <c r="N502" t="s">
        <v>2358</v>
      </c>
      <c r="O502" s="3">
        <v>0</v>
      </c>
      <c r="P502" s="3">
        <v>0</v>
      </c>
      <c r="Q502" s="3">
        <v>7.08</v>
      </c>
      <c r="R502" s="3">
        <v>0.9204</v>
      </c>
      <c r="S502" s="3">
        <v>0</v>
      </c>
      <c r="T502" s="3">
        <v>0</v>
      </c>
      <c r="U502" s="3">
        <v>8.0004000000000008</v>
      </c>
      <c r="V502" s="3">
        <v>0</v>
      </c>
      <c r="W502" t="s">
        <v>1</v>
      </c>
    </row>
    <row r="503" spans="5:23" x14ac:dyDescent="0.25">
      <c r="E503" t="s">
        <v>2060</v>
      </c>
      <c r="F503" t="s">
        <v>2072</v>
      </c>
      <c r="G503" t="s">
        <v>1</v>
      </c>
      <c r="H503" t="s">
        <v>0</v>
      </c>
      <c r="I503" t="s">
        <v>359</v>
      </c>
      <c r="J503" t="s">
        <v>360</v>
      </c>
      <c r="K503" s="55" t="s">
        <v>2356</v>
      </c>
      <c r="L503" s="55" t="s">
        <v>2356</v>
      </c>
      <c r="M503" t="s">
        <v>2357</v>
      </c>
      <c r="N503" t="s">
        <v>2358</v>
      </c>
      <c r="O503" s="3">
        <v>0</v>
      </c>
      <c r="P503" s="3">
        <v>0</v>
      </c>
      <c r="Q503" s="3">
        <v>50</v>
      </c>
      <c r="R503" s="3">
        <v>6.5</v>
      </c>
      <c r="S503" s="3">
        <v>0</v>
      </c>
      <c r="T503" s="3">
        <v>0</v>
      </c>
      <c r="U503" s="3">
        <v>56.5</v>
      </c>
      <c r="V503" s="3">
        <v>0</v>
      </c>
      <c r="W503" t="s">
        <v>1</v>
      </c>
    </row>
    <row r="504" spans="5:23" x14ac:dyDescent="0.25">
      <c r="E504" t="s">
        <v>2060</v>
      </c>
      <c r="F504" t="s">
        <v>2072</v>
      </c>
      <c r="G504" t="s">
        <v>1</v>
      </c>
      <c r="H504" t="s">
        <v>0</v>
      </c>
      <c r="I504" t="s">
        <v>359</v>
      </c>
      <c r="J504" t="s">
        <v>360</v>
      </c>
      <c r="K504" s="55" t="s">
        <v>2359</v>
      </c>
      <c r="L504" s="55" t="s">
        <v>2359</v>
      </c>
      <c r="M504">
        <v>0</v>
      </c>
      <c r="N504" t="s">
        <v>2360</v>
      </c>
      <c r="O504" s="3">
        <v>0</v>
      </c>
      <c r="P504" s="3">
        <v>0</v>
      </c>
      <c r="Q504" s="3">
        <v>6.86</v>
      </c>
      <c r="R504" s="3">
        <v>0.89180000000000004</v>
      </c>
      <c r="S504" s="3">
        <v>0</v>
      </c>
      <c r="T504" s="3">
        <v>0</v>
      </c>
      <c r="U504" s="3">
        <v>7.7518000000000002</v>
      </c>
      <c r="V504" s="3" t="s">
        <v>2361</v>
      </c>
      <c r="W504" t="s">
        <v>1</v>
      </c>
    </row>
    <row r="505" spans="5:23" x14ac:dyDescent="0.25">
      <c r="E505" t="s">
        <v>2060</v>
      </c>
      <c r="F505" t="s">
        <v>2072</v>
      </c>
      <c r="G505" t="s">
        <v>1</v>
      </c>
      <c r="H505" t="s">
        <v>0</v>
      </c>
      <c r="I505" t="s">
        <v>359</v>
      </c>
      <c r="J505" t="s">
        <v>360</v>
      </c>
      <c r="K505" s="55" t="s">
        <v>2362</v>
      </c>
      <c r="L505" s="55" t="s">
        <v>2362</v>
      </c>
      <c r="M505" t="s">
        <v>365</v>
      </c>
      <c r="N505" t="s">
        <v>112</v>
      </c>
      <c r="O505" s="3">
        <v>0</v>
      </c>
      <c r="P505" s="3">
        <v>0</v>
      </c>
      <c r="Q505" s="3">
        <v>93</v>
      </c>
      <c r="R505" s="3">
        <v>12.09</v>
      </c>
      <c r="S505" s="3">
        <v>0</v>
      </c>
      <c r="T505" s="3">
        <v>0</v>
      </c>
      <c r="U505" s="3">
        <v>105.09</v>
      </c>
      <c r="V505" s="3">
        <v>0</v>
      </c>
      <c r="W505" t="s">
        <v>1</v>
      </c>
    </row>
    <row r="506" spans="5:23" x14ac:dyDescent="0.25">
      <c r="E506" t="s">
        <v>2060</v>
      </c>
      <c r="F506" t="s">
        <v>2072</v>
      </c>
      <c r="G506" t="s">
        <v>1</v>
      </c>
      <c r="H506" t="s">
        <v>0</v>
      </c>
      <c r="I506" t="s">
        <v>359</v>
      </c>
      <c r="J506" t="s">
        <v>360</v>
      </c>
      <c r="K506" s="55" t="s">
        <v>2363</v>
      </c>
      <c r="L506" s="55" t="s">
        <v>2363</v>
      </c>
      <c r="M506" t="s">
        <v>365</v>
      </c>
      <c r="N506" t="s">
        <v>112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t="s">
        <v>1</v>
      </c>
    </row>
    <row r="507" spans="5:23" x14ac:dyDescent="0.25">
      <c r="E507" t="s">
        <v>2060</v>
      </c>
      <c r="F507" t="s">
        <v>2071</v>
      </c>
      <c r="G507" t="s">
        <v>1</v>
      </c>
      <c r="H507" t="s">
        <v>0</v>
      </c>
      <c r="I507" t="s">
        <v>359</v>
      </c>
      <c r="J507" t="s">
        <v>360</v>
      </c>
      <c r="K507" s="55" t="s">
        <v>2349</v>
      </c>
      <c r="L507" s="55" t="s">
        <v>2349</v>
      </c>
      <c r="M507">
        <v>0</v>
      </c>
      <c r="N507" t="s">
        <v>248</v>
      </c>
      <c r="O507" s="3">
        <v>0</v>
      </c>
      <c r="P507" s="3">
        <v>0</v>
      </c>
      <c r="Q507" s="3">
        <v>30</v>
      </c>
      <c r="R507" s="3">
        <v>3.9000000000000004</v>
      </c>
      <c r="S507" s="3">
        <v>0</v>
      </c>
      <c r="T507" s="3">
        <v>0</v>
      </c>
      <c r="U507" s="3">
        <v>33.9</v>
      </c>
      <c r="V507" s="3" t="s">
        <v>1319</v>
      </c>
      <c r="W507" t="s">
        <v>1</v>
      </c>
    </row>
    <row r="508" spans="5:23" x14ac:dyDescent="0.25">
      <c r="E508" t="s">
        <v>2060</v>
      </c>
      <c r="F508" t="s">
        <v>2071</v>
      </c>
      <c r="G508" t="s">
        <v>1</v>
      </c>
      <c r="H508" t="s">
        <v>0</v>
      </c>
      <c r="I508" t="s">
        <v>359</v>
      </c>
      <c r="J508" t="s">
        <v>360</v>
      </c>
      <c r="K508" s="55" t="s">
        <v>2350</v>
      </c>
      <c r="L508" s="55" t="s">
        <v>2350</v>
      </c>
      <c r="M508" t="s">
        <v>193</v>
      </c>
      <c r="N508" t="s">
        <v>194</v>
      </c>
      <c r="O508" s="3">
        <v>0</v>
      </c>
      <c r="P508" s="3">
        <v>0</v>
      </c>
      <c r="Q508" s="3">
        <v>24</v>
      </c>
      <c r="R508" s="3">
        <v>3.12</v>
      </c>
      <c r="S508" s="3">
        <v>0</v>
      </c>
      <c r="T508" s="3">
        <v>0</v>
      </c>
      <c r="U508" s="3">
        <v>27.12</v>
      </c>
      <c r="V508" s="3">
        <v>0</v>
      </c>
      <c r="W508" t="s">
        <v>1</v>
      </c>
    </row>
    <row r="509" spans="5:23" x14ac:dyDescent="0.25">
      <c r="E509" t="s">
        <v>2060</v>
      </c>
      <c r="F509" t="s">
        <v>2071</v>
      </c>
      <c r="G509" t="s">
        <v>1</v>
      </c>
      <c r="H509" t="s">
        <v>0</v>
      </c>
      <c r="I509" t="s">
        <v>359</v>
      </c>
      <c r="J509" t="s">
        <v>360</v>
      </c>
      <c r="K509" s="55" t="s">
        <v>2351</v>
      </c>
      <c r="L509" s="55" t="s">
        <v>2351</v>
      </c>
      <c r="M509" t="s">
        <v>742</v>
      </c>
      <c r="N509" t="s">
        <v>743</v>
      </c>
      <c r="O509" s="3">
        <v>0</v>
      </c>
      <c r="P509" s="3">
        <v>0</v>
      </c>
      <c r="Q509" s="3">
        <v>154.87</v>
      </c>
      <c r="R509" s="3">
        <v>20.133100000000002</v>
      </c>
      <c r="S509" s="3">
        <v>0</v>
      </c>
      <c r="T509" s="3">
        <v>0</v>
      </c>
      <c r="U509" s="3">
        <v>175.00310000000002</v>
      </c>
      <c r="V509" s="3">
        <v>0</v>
      </c>
      <c r="W509" t="s">
        <v>1</v>
      </c>
    </row>
    <row r="510" spans="5:23" x14ac:dyDescent="0.25">
      <c r="E510" t="s">
        <v>2060</v>
      </c>
      <c r="F510" t="s">
        <v>2071</v>
      </c>
      <c r="G510" t="s">
        <v>1</v>
      </c>
      <c r="H510" t="s">
        <v>0</v>
      </c>
      <c r="I510" t="s">
        <v>359</v>
      </c>
      <c r="J510" t="s">
        <v>360</v>
      </c>
      <c r="K510" s="55" t="s">
        <v>2352</v>
      </c>
      <c r="L510" s="55" t="s">
        <v>2352</v>
      </c>
      <c r="M510" t="s">
        <v>1088</v>
      </c>
      <c r="N510" t="s">
        <v>1089</v>
      </c>
      <c r="O510" s="3">
        <v>0</v>
      </c>
      <c r="P510" s="3">
        <v>0</v>
      </c>
      <c r="Q510" s="3">
        <v>4.42</v>
      </c>
      <c r="R510" s="3">
        <v>0.5746</v>
      </c>
      <c r="S510" s="3">
        <v>0</v>
      </c>
      <c r="T510" s="3">
        <v>0</v>
      </c>
      <c r="U510" s="3">
        <v>4.9946000000000002</v>
      </c>
      <c r="V510" s="3">
        <v>0</v>
      </c>
      <c r="W510" t="s">
        <v>1</v>
      </c>
    </row>
    <row r="511" spans="5:23" x14ac:dyDescent="0.25">
      <c r="E511" t="s">
        <v>2060</v>
      </c>
      <c r="F511" t="s">
        <v>2071</v>
      </c>
      <c r="G511" t="s">
        <v>1</v>
      </c>
      <c r="H511" t="s">
        <v>0</v>
      </c>
      <c r="I511" t="s">
        <v>359</v>
      </c>
      <c r="J511" t="s">
        <v>360</v>
      </c>
      <c r="K511" s="55" t="s">
        <v>2353</v>
      </c>
      <c r="L511" s="55" t="s">
        <v>2353</v>
      </c>
      <c r="M511" t="s">
        <v>281</v>
      </c>
      <c r="N511" t="s">
        <v>282</v>
      </c>
      <c r="O511" s="3">
        <v>0</v>
      </c>
      <c r="P511" s="3">
        <v>0</v>
      </c>
      <c r="Q511" s="3">
        <v>74</v>
      </c>
      <c r="R511" s="3">
        <v>9.620000000000001</v>
      </c>
      <c r="S511" s="3">
        <v>0</v>
      </c>
      <c r="T511" s="3">
        <v>0</v>
      </c>
      <c r="U511" s="3">
        <v>83.62</v>
      </c>
      <c r="V511" s="3">
        <v>0</v>
      </c>
      <c r="W511" t="s">
        <v>1</v>
      </c>
    </row>
    <row r="512" spans="5:23" x14ac:dyDescent="0.25">
      <c r="E512" t="s">
        <v>2060</v>
      </c>
      <c r="F512" t="s">
        <v>2071</v>
      </c>
      <c r="G512" t="s">
        <v>1</v>
      </c>
      <c r="H512" t="s">
        <v>0</v>
      </c>
      <c r="I512" t="s">
        <v>359</v>
      </c>
      <c r="J512" t="s">
        <v>360</v>
      </c>
      <c r="K512" s="55" t="s">
        <v>2354</v>
      </c>
      <c r="L512" s="55" t="s">
        <v>2354</v>
      </c>
      <c r="M512">
        <v>0</v>
      </c>
      <c r="N512" t="s">
        <v>570</v>
      </c>
      <c r="O512" s="3">
        <v>0</v>
      </c>
      <c r="P512" s="3">
        <v>0</v>
      </c>
      <c r="Q512" s="3">
        <v>130</v>
      </c>
      <c r="R512" s="3">
        <v>16.900000000000002</v>
      </c>
      <c r="S512" s="3">
        <v>0</v>
      </c>
      <c r="T512" s="3">
        <v>0</v>
      </c>
      <c r="U512" s="3">
        <v>146.9</v>
      </c>
      <c r="V512" s="3" t="s">
        <v>569</v>
      </c>
      <c r="W512" t="s">
        <v>1</v>
      </c>
    </row>
    <row r="513" spans="5:23" x14ac:dyDescent="0.25">
      <c r="E513" t="s">
        <v>2060</v>
      </c>
      <c r="F513" t="s">
        <v>2071</v>
      </c>
      <c r="G513" t="s">
        <v>1</v>
      </c>
      <c r="H513" t="s">
        <v>0</v>
      </c>
      <c r="I513" t="s">
        <v>359</v>
      </c>
      <c r="J513" t="s">
        <v>360</v>
      </c>
      <c r="K513" s="55" t="s">
        <v>2355</v>
      </c>
      <c r="L513" s="55" t="s">
        <v>2355</v>
      </c>
      <c r="M513">
        <v>0</v>
      </c>
      <c r="N513" t="s">
        <v>570</v>
      </c>
      <c r="O513" s="3">
        <v>0</v>
      </c>
      <c r="P513" s="3">
        <v>0</v>
      </c>
      <c r="Q513" s="3">
        <v>15</v>
      </c>
      <c r="R513" s="3">
        <v>1.9500000000000002</v>
      </c>
      <c r="S513" s="3">
        <v>0</v>
      </c>
      <c r="T513" s="3">
        <v>0</v>
      </c>
      <c r="U513" s="3">
        <v>16.95</v>
      </c>
      <c r="V513" s="3" t="s">
        <v>569</v>
      </c>
      <c r="W513" t="s">
        <v>1</v>
      </c>
    </row>
    <row r="514" spans="5:23" x14ac:dyDescent="0.25">
      <c r="E514" t="s">
        <v>2060</v>
      </c>
      <c r="F514" t="s">
        <v>2070</v>
      </c>
      <c r="G514" t="s">
        <v>1</v>
      </c>
      <c r="H514" t="s">
        <v>0</v>
      </c>
      <c r="I514" t="s">
        <v>359</v>
      </c>
      <c r="J514" t="s">
        <v>360</v>
      </c>
      <c r="K514" s="55" t="s">
        <v>2337</v>
      </c>
      <c r="L514" s="55" t="s">
        <v>2337</v>
      </c>
      <c r="M514" t="s">
        <v>324</v>
      </c>
      <c r="N514" t="s">
        <v>325</v>
      </c>
      <c r="O514" s="3">
        <v>0</v>
      </c>
      <c r="P514" s="3">
        <v>0</v>
      </c>
      <c r="Q514" s="3">
        <v>25</v>
      </c>
      <c r="R514" s="3">
        <v>3.25</v>
      </c>
      <c r="S514" s="3">
        <v>0</v>
      </c>
      <c r="T514" s="3">
        <v>0</v>
      </c>
      <c r="U514" s="3">
        <v>28.25</v>
      </c>
      <c r="V514" s="3">
        <v>0</v>
      </c>
      <c r="W514" t="s">
        <v>1</v>
      </c>
    </row>
    <row r="515" spans="5:23" x14ac:dyDescent="0.25">
      <c r="E515" t="s">
        <v>2060</v>
      </c>
      <c r="F515" t="s">
        <v>2070</v>
      </c>
      <c r="G515" t="s">
        <v>1</v>
      </c>
      <c r="H515" t="s">
        <v>0</v>
      </c>
      <c r="I515" t="s">
        <v>359</v>
      </c>
      <c r="J515" t="s">
        <v>360</v>
      </c>
      <c r="K515" s="55" t="s">
        <v>2338</v>
      </c>
      <c r="L515" s="55" t="s">
        <v>2338</v>
      </c>
      <c r="M515" t="s">
        <v>607</v>
      </c>
      <c r="N515" t="s">
        <v>608</v>
      </c>
      <c r="O515" s="3">
        <v>0</v>
      </c>
      <c r="P515" s="3">
        <v>0</v>
      </c>
      <c r="Q515" s="3">
        <v>40</v>
      </c>
      <c r="R515" s="3">
        <v>5.2</v>
      </c>
      <c r="S515" s="3">
        <v>0</v>
      </c>
      <c r="T515" s="3">
        <v>0</v>
      </c>
      <c r="U515" s="3">
        <v>45.2</v>
      </c>
      <c r="V515" s="3">
        <v>0</v>
      </c>
      <c r="W515" t="s">
        <v>1</v>
      </c>
    </row>
    <row r="516" spans="5:23" x14ac:dyDescent="0.25">
      <c r="E516" t="s">
        <v>2060</v>
      </c>
      <c r="F516" t="s">
        <v>2070</v>
      </c>
      <c r="G516" t="s">
        <v>1</v>
      </c>
      <c r="H516" t="s">
        <v>0</v>
      </c>
      <c r="I516" t="s">
        <v>359</v>
      </c>
      <c r="J516" t="s">
        <v>360</v>
      </c>
      <c r="K516" s="55" t="s">
        <v>2339</v>
      </c>
      <c r="L516" s="55" t="s">
        <v>2339</v>
      </c>
      <c r="M516" t="s">
        <v>160</v>
      </c>
      <c r="N516" t="s">
        <v>161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t="s">
        <v>1</v>
      </c>
    </row>
    <row r="517" spans="5:23" x14ac:dyDescent="0.25">
      <c r="E517" t="s">
        <v>2060</v>
      </c>
      <c r="F517" t="s">
        <v>2070</v>
      </c>
      <c r="G517" t="s">
        <v>1</v>
      </c>
      <c r="H517" t="s">
        <v>0</v>
      </c>
      <c r="I517" t="s">
        <v>359</v>
      </c>
      <c r="J517" t="s">
        <v>360</v>
      </c>
      <c r="K517" s="55" t="s">
        <v>2340</v>
      </c>
      <c r="L517" s="55" t="s">
        <v>2340</v>
      </c>
      <c r="M517" t="s">
        <v>160</v>
      </c>
      <c r="N517" t="s">
        <v>161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t="s">
        <v>1</v>
      </c>
    </row>
    <row r="518" spans="5:23" x14ac:dyDescent="0.25">
      <c r="E518" t="s">
        <v>2060</v>
      </c>
      <c r="F518" t="s">
        <v>2070</v>
      </c>
      <c r="G518" t="s">
        <v>1</v>
      </c>
      <c r="H518" t="s">
        <v>0</v>
      </c>
      <c r="I518" t="s">
        <v>359</v>
      </c>
      <c r="J518" t="s">
        <v>360</v>
      </c>
      <c r="K518" s="55" t="s">
        <v>2341</v>
      </c>
      <c r="L518" s="55" t="s">
        <v>2341</v>
      </c>
      <c r="M518" t="s">
        <v>115</v>
      </c>
      <c r="N518" t="s">
        <v>116</v>
      </c>
      <c r="O518" s="3">
        <v>0</v>
      </c>
      <c r="P518" s="3">
        <v>0</v>
      </c>
      <c r="Q518" s="3">
        <v>48</v>
      </c>
      <c r="R518" s="3">
        <v>6.24</v>
      </c>
      <c r="S518" s="3">
        <v>0</v>
      </c>
      <c r="T518" s="3">
        <v>0</v>
      </c>
      <c r="U518" s="3">
        <v>54.24</v>
      </c>
      <c r="V518" s="3">
        <v>0</v>
      </c>
      <c r="W518" t="s">
        <v>1</v>
      </c>
    </row>
    <row r="519" spans="5:23" x14ac:dyDescent="0.25">
      <c r="E519" t="s">
        <v>2060</v>
      </c>
      <c r="F519" t="s">
        <v>2070</v>
      </c>
      <c r="G519" t="s">
        <v>1</v>
      </c>
      <c r="H519" t="s">
        <v>0</v>
      </c>
      <c r="I519" t="s">
        <v>359</v>
      </c>
      <c r="J519" t="s">
        <v>360</v>
      </c>
      <c r="K519" s="55" t="s">
        <v>2342</v>
      </c>
      <c r="L519" s="55" t="s">
        <v>2342</v>
      </c>
      <c r="M519" t="s">
        <v>172</v>
      </c>
      <c r="N519" t="s">
        <v>173</v>
      </c>
      <c r="O519" s="3">
        <v>0</v>
      </c>
      <c r="P519" s="3">
        <v>0</v>
      </c>
      <c r="Q519" s="3">
        <v>268</v>
      </c>
      <c r="R519" s="3">
        <v>34.840000000000003</v>
      </c>
      <c r="S519" s="3">
        <v>0</v>
      </c>
      <c r="T519" s="3">
        <v>0</v>
      </c>
      <c r="U519" s="3">
        <v>302.84000000000003</v>
      </c>
      <c r="V519" s="3">
        <v>0</v>
      </c>
      <c r="W519" t="s">
        <v>1</v>
      </c>
    </row>
    <row r="520" spans="5:23" x14ac:dyDescent="0.25">
      <c r="E520" t="s">
        <v>2060</v>
      </c>
      <c r="F520" t="s">
        <v>2070</v>
      </c>
      <c r="G520" t="s">
        <v>1</v>
      </c>
      <c r="H520" t="s">
        <v>0</v>
      </c>
      <c r="I520" t="s">
        <v>359</v>
      </c>
      <c r="J520" t="s">
        <v>360</v>
      </c>
      <c r="K520" s="55" t="s">
        <v>2343</v>
      </c>
      <c r="L520" s="55" t="s">
        <v>2343</v>
      </c>
      <c r="M520" t="s">
        <v>172</v>
      </c>
      <c r="N520" t="s">
        <v>173</v>
      </c>
      <c r="O520" s="3">
        <v>0</v>
      </c>
      <c r="P520" s="3">
        <v>0</v>
      </c>
      <c r="Q520" s="3">
        <v>630</v>
      </c>
      <c r="R520" s="3">
        <v>81.900000000000006</v>
      </c>
      <c r="S520" s="3">
        <v>0</v>
      </c>
      <c r="T520" s="3">
        <v>0</v>
      </c>
      <c r="U520" s="3">
        <v>711.9</v>
      </c>
      <c r="V520" s="3">
        <v>0</v>
      </c>
      <c r="W520" t="s">
        <v>1</v>
      </c>
    </row>
    <row r="521" spans="5:23" x14ac:dyDescent="0.25">
      <c r="E521" t="s">
        <v>2060</v>
      </c>
      <c r="F521" t="s">
        <v>2070</v>
      </c>
      <c r="G521" t="s">
        <v>1</v>
      </c>
      <c r="H521" t="s">
        <v>0</v>
      </c>
      <c r="I521" t="s">
        <v>359</v>
      </c>
      <c r="J521" t="s">
        <v>360</v>
      </c>
      <c r="K521" s="55" t="s">
        <v>2344</v>
      </c>
      <c r="L521" s="55" t="s">
        <v>2344</v>
      </c>
      <c r="M521" t="s">
        <v>142</v>
      </c>
      <c r="N521" t="s">
        <v>143</v>
      </c>
      <c r="O521" s="3">
        <v>0</v>
      </c>
      <c r="P521" s="3">
        <v>0</v>
      </c>
      <c r="Q521" s="3">
        <v>80</v>
      </c>
      <c r="R521" s="3">
        <v>10.4</v>
      </c>
      <c r="S521" s="3">
        <v>0</v>
      </c>
      <c r="T521" s="3">
        <v>0</v>
      </c>
      <c r="U521" s="3">
        <v>90.4</v>
      </c>
      <c r="V521" s="3">
        <v>0</v>
      </c>
      <c r="W521" t="s">
        <v>1</v>
      </c>
    </row>
    <row r="522" spans="5:23" x14ac:dyDescent="0.25">
      <c r="E522" t="s">
        <v>2060</v>
      </c>
      <c r="F522" t="s">
        <v>2070</v>
      </c>
      <c r="G522" t="s">
        <v>1</v>
      </c>
      <c r="H522" t="s">
        <v>0</v>
      </c>
      <c r="I522" t="s">
        <v>359</v>
      </c>
      <c r="J522" t="s">
        <v>360</v>
      </c>
      <c r="K522" s="55" t="s">
        <v>2345</v>
      </c>
      <c r="L522" s="55" t="s">
        <v>2345</v>
      </c>
      <c r="M522" t="s">
        <v>156</v>
      </c>
      <c r="N522" t="s">
        <v>157</v>
      </c>
      <c r="O522" s="3">
        <v>0</v>
      </c>
      <c r="P522" s="3">
        <v>0</v>
      </c>
      <c r="Q522" s="3">
        <v>120</v>
      </c>
      <c r="R522" s="3">
        <v>15.600000000000001</v>
      </c>
      <c r="S522" s="3">
        <v>0</v>
      </c>
      <c r="T522" s="3">
        <v>0</v>
      </c>
      <c r="U522" s="3">
        <v>135.6</v>
      </c>
      <c r="V522" s="3">
        <v>0</v>
      </c>
      <c r="W522" t="s">
        <v>1</v>
      </c>
    </row>
    <row r="523" spans="5:23" x14ac:dyDescent="0.25">
      <c r="E523" t="s">
        <v>2060</v>
      </c>
      <c r="F523" t="s">
        <v>2070</v>
      </c>
      <c r="G523" t="s">
        <v>1</v>
      </c>
      <c r="H523" t="s">
        <v>0</v>
      </c>
      <c r="I523" t="s">
        <v>359</v>
      </c>
      <c r="J523" t="s">
        <v>360</v>
      </c>
      <c r="K523" s="55" t="s">
        <v>2346</v>
      </c>
      <c r="L523" s="55" t="s">
        <v>2346</v>
      </c>
      <c r="M523" t="s">
        <v>197</v>
      </c>
      <c r="N523" t="s">
        <v>198</v>
      </c>
      <c r="O523" s="3">
        <v>0</v>
      </c>
      <c r="P523" s="3">
        <v>0</v>
      </c>
      <c r="Q523" s="3">
        <v>51.68</v>
      </c>
      <c r="R523" s="3">
        <v>6.7183999999999999</v>
      </c>
      <c r="S523" s="3">
        <v>0</v>
      </c>
      <c r="T523" s="3">
        <v>0</v>
      </c>
      <c r="U523" s="3">
        <v>58.398400000000002</v>
      </c>
      <c r="V523" s="3">
        <v>0</v>
      </c>
      <c r="W523" t="s">
        <v>1</v>
      </c>
    </row>
    <row r="524" spans="5:23" x14ac:dyDescent="0.25">
      <c r="E524" t="s">
        <v>2060</v>
      </c>
      <c r="F524" t="s">
        <v>2070</v>
      </c>
      <c r="G524" t="s">
        <v>1</v>
      </c>
      <c r="H524" t="s">
        <v>0</v>
      </c>
      <c r="I524" t="s">
        <v>359</v>
      </c>
      <c r="J524" t="s">
        <v>360</v>
      </c>
      <c r="K524" s="55" t="s">
        <v>2347</v>
      </c>
      <c r="L524" s="55" t="s">
        <v>2347</v>
      </c>
      <c r="M524" t="s">
        <v>142</v>
      </c>
      <c r="N524" t="s">
        <v>143</v>
      </c>
      <c r="O524" s="3">
        <v>0</v>
      </c>
      <c r="P524" s="3">
        <v>0</v>
      </c>
      <c r="Q524" s="3">
        <v>680</v>
      </c>
      <c r="R524" s="3">
        <v>88.4</v>
      </c>
      <c r="S524" s="3">
        <v>0</v>
      </c>
      <c r="T524" s="3">
        <v>0</v>
      </c>
      <c r="U524" s="3">
        <v>768.4</v>
      </c>
      <c r="V524" s="3">
        <v>0</v>
      </c>
      <c r="W524" t="s">
        <v>1</v>
      </c>
    </row>
    <row r="525" spans="5:23" x14ac:dyDescent="0.25">
      <c r="E525" t="s">
        <v>2060</v>
      </c>
      <c r="F525" t="s">
        <v>2070</v>
      </c>
      <c r="G525" t="s">
        <v>1</v>
      </c>
      <c r="H525" t="s">
        <v>0</v>
      </c>
      <c r="I525" t="s">
        <v>359</v>
      </c>
      <c r="J525" t="s">
        <v>360</v>
      </c>
      <c r="K525" s="55" t="s">
        <v>2348</v>
      </c>
      <c r="L525" s="55" t="s">
        <v>2348</v>
      </c>
      <c r="M525" t="s">
        <v>172</v>
      </c>
      <c r="N525" t="s">
        <v>173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t="s">
        <v>1</v>
      </c>
    </row>
    <row r="526" spans="5:23" x14ac:dyDescent="0.25">
      <c r="E526" t="s">
        <v>2060</v>
      </c>
      <c r="F526" t="s">
        <v>2069</v>
      </c>
      <c r="G526" t="s">
        <v>1</v>
      </c>
      <c r="H526" t="s">
        <v>0</v>
      </c>
      <c r="I526" t="s">
        <v>359</v>
      </c>
      <c r="J526" t="s">
        <v>360</v>
      </c>
      <c r="K526" s="55" t="s">
        <v>2330</v>
      </c>
      <c r="L526" s="55" t="s">
        <v>2330</v>
      </c>
      <c r="M526" t="s">
        <v>134</v>
      </c>
      <c r="N526" t="s">
        <v>135</v>
      </c>
      <c r="O526" s="3">
        <v>0</v>
      </c>
      <c r="P526" s="3">
        <v>0</v>
      </c>
      <c r="Q526" s="3">
        <v>20</v>
      </c>
      <c r="R526" s="3">
        <v>2.6</v>
      </c>
      <c r="S526" s="3">
        <v>0</v>
      </c>
      <c r="T526" s="3">
        <v>0</v>
      </c>
      <c r="U526" s="3">
        <v>22.6</v>
      </c>
      <c r="V526" s="3">
        <v>0</v>
      </c>
      <c r="W526" t="s">
        <v>1</v>
      </c>
    </row>
    <row r="527" spans="5:23" x14ac:dyDescent="0.25">
      <c r="E527" t="s">
        <v>2060</v>
      </c>
      <c r="F527" t="s">
        <v>2069</v>
      </c>
      <c r="G527" t="s">
        <v>1</v>
      </c>
      <c r="H527" t="s">
        <v>0</v>
      </c>
      <c r="I527" t="s">
        <v>359</v>
      </c>
      <c r="J527" t="s">
        <v>360</v>
      </c>
      <c r="K527" s="55" t="s">
        <v>2331</v>
      </c>
      <c r="L527" s="55" t="s">
        <v>2331</v>
      </c>
      <c r="M527" t="s">
        <v>115</v>
      </c>
      <c r="N527" t="s">
        <v>116</v>
      </c>
      <c r="O527" s="3">
        <v>0</v>
      </c>
      <c r="P527" s="3">
        <v>0</v>
      </c>
      <c r="Q527" s="3">
        <v>15.31</v>
      </c>
      <c r="R527" s="3">
        <v>1.9903000000000002</v>
      </c>
      <c r="S527" s="3">
        <v>0</v>
      </c>
      <c r="T527" s="3">
        <v>0</v>
      </c>
      <c r="U527" s="3">
        <v>17.3003</v>
      </c>
      <c r="V527" s="3">
        <v>0</v>
      </c>
      <c r="W527" t="s">
        <v>1</v>
      </c>
    </row>
    <row r="528" spans="5:23" x14ac:dyDescent="0.25">
      <c r="E528" t="s">
        <v>2060</v>
      </c>
      <c r="F528" t="s">
        <v>2069</v>
      </c>
      <c r="G528" t="s">
        <v>1</v>
      </c>
      <c r="H528" t="s">
        <v>0</v>
      </c>
      <c r="I528" t="s">
        <v>359</v>
      </c>
      <c r="J528" t="s">
        <v>360</v>
      </c>
      <c r="K528" s="55" t="s">
        <v>2332</v>
      </c>
      <c r="L528" s="55" t="s">
        <v>2332</v>
      </c>
      <c r="M528" t="s">
        <v>115</v>
      </c>
      <c r="N528" t="s">
        <v>116</v>
      </c>
      <c r="O528" s="3">
        <v>0</v>
      </c>
      <c r="P528" s="3">
        <v>0</v>
      </c>
      <c r="Q528" s="3">
        <v>60</v>
      </c>
      <c r="R528" s="3">
        <v>7.8000000000000007</v>
      </c>
      <c r="S528" s="3">
        <v>0</v>
      </c>
      <c r="T528" s="3">
        <v>0</v>
      </c>
      <c r="U528" s="3">
        <v>67.8</v>
      </c>
      <c r="V528" s="3">
        <v>0</v>
      </c>
      <c r="W528" t="s">
        <v>1</v>
      </c>
    </row>
    <row r="529" spans="5:23" x14ac:dyDescent="0.25">
      <c r="E529" t="s">
        <v>2060</v>
      </c>
      <c r="F529" t="s">
        <v>2069</v>
      </c>
      <c r="G529" t="s">
        <v>1</v>
      </c>
      <c r="H529" t="s">
        <v>0</v>
      </c>
      <c r="I529" t="s">
        <v>359</v>
      </c>
      <c r="J529" t="s">
        <v>360</v>
      </c>
      <c r="K529" s="55" t="s">
        <v>2333</v>
      </c>
      <c r="L529" s="55" t="s">
        <v>2333</v>
      </c>
      <c r="M529" t="s">
        <v>300</v>
      </c>
      <c r="N529" t="s">
        <v>301</v>
      </c>
      <c r="O529" s="3">
        <v>0</v>
      </c>
      <c r="P529" s="3">
        <v>0</v>
      </c>
      <c r="Q529" s="3">
        <v>5</v>
      </c>
      <c r="R529" s="3">
        <v>0.65</v>
      </c>
      <c r="S529" s="3">
        <v>0</v>
      </c>
      <c r="T529" s="3">
        <v>0</v>
      </c>
      <c r="U529" s="3">
        <v>5.65</v>
      </c>
      <c r="V529" s="3">
        <v>0</v>
      </c>
      <c r="W529" t="s">
        <v>1</v>
      </c>
    </row>
    <row r="530" spans="5:23" x14ac:dyDescent="0.25">
      <c r="E530" t="s">
        <v>2060</v>
      </c>
      <c r="F530" t="s">
        <v>2069</v>
      </c>
      <c r="G530" t="s">
        <v>1</v>
      </c>
      <c r="H530" t="s">
        <v>0</v>
      </c>
      <c r="I530" t="s">
        <v>359</v>
      </c>
      <c r="J530" t="s">
        <v>360</v>
      </c>
      <c r="K530" s="55" t="s">
        <v>2334</v>
      </c>
      <c r="L530" s="55" t="s">
        <v>2334</v>
      </c>
      <c r="M530" t="s">
        <v>134</v>
      </c>
      <c r="N530" t="s">
        <v>135</v>
      </c>
      <c r="O530" s="3">
        <v>0</v>
      </c>
      <c r="P530" s="3">
        <v>0</v>
      </c>
      <c r="Q530" s="3">
        <v>20</v>
      </c>
      <c r="R530" s="3">
        <v>2.6</v>
      </c>
      <c r="S530" s="3">
        <v>0</v>
      </c>
      <c r="T530" s="3">
        <v>0</v>
      </c>
      <c r="U530" s="3">
        <v>22.6</v>
      </c>
      <c r="V530" s="3">
        <v>0</v>
      </c>
      <c r="W530" t="s">
        <v>1</v>
      </c>
    </row>
    <row r="531" spans="5:23" x14ac:dyDescent="0.25">
      <c r="E531" t="s">
        <v>2060</v>
      </c>
      <c r="F531" t="s">
        <v>2069</v>
      </c>
      <c r="G531" t="s">
        <v>1</v>
      </c>
      <c r="H531" t="s">
        <v>0</v>
      </c>
      <c r="I531" t="s">
        <v>359</v>
      </c>
      <c r="J531" t="s">
        <v>360</v>
      </c>
      <c r="K531" s="55" t="s">
        <v>2335</v>
      </c>
      <c r="L531" s="55" t="s">
        <v>2335</v>
      </c>
      <c r="M531" t="s">
        <v>121</v>
      </c>
      <c r="N531" t="s">
        <v>122</v>
      </c>
      <c r="O531" s="3">
        <v>0</v>
      </c>
      <c r="P531" s="3">
        <v>0</v>
      </c>
      <c r="Q531" s="3">
        <v>165</v>
      </c>
      <c r="R531" s="3">
        <v>21.45</v>
      </c>
      <c r="S531" s="3">
        <v>0</v>
      </c>
      <c r="T531" s="3">
        <v>0</v>
      </c>
      <c r="U531" s="3">
        <v>186.45</v>
      </c>
      <c r="V531" s="3">
        <v>0</v>
      </c>
      <c r="W531" t="s">
        <v>1</v>
      </c>
    </row>
    <row r="532" spans="5:23" x14ac:dyDescent="0.25">
      <c r="E532" t="s">
        <v>2060</v>
      </c>
      <c r="F532" t="s">
        <v>2069</v>
      </c>
      <c r="G532" t="s">
        <v>1</v>
      </c>
      <c r="H532" t="s">
        <v>0</v>
      </c>
      <c r="I532" t="s">
        <v>359</v>
      </c>
      <c r="J532" t="s">
        <v>360</v>
      </c>
      <c r="K532" s="55" t="s">
        <v>2336</v>
      </c>
      <c r="L532" s="55" t="s">
        <v>2336</v>
      </c>
      <c r="M532" t="s">
        <v>100</v>
      </c>
      <c r="N532" t="s">
        <v>101</v>
      </c>
      <c r="O532" s="3">
        <v>0</v>
      </c>
      <c r="P532" s="3">
        <v>0</v>
      </c>
      <c r="Q532" s="3">
        <v>752.21</v>
      </c>
      <c r="R532" s="3">
        <v>97.787300000000002</v>
      </c>
      <c r="S532" s="3">
        <v>0</v>
      </c>
      <c r="T532" s="3">
        <v>0</v>
      </c>
      <c r="U532" s="3">
        <v>849.9973</v>
      </c>
      <c r="V532" s="3">
        <v>0</v>
      </c>
      <c r="W532" t="s">
        <v>1</v>
      </c>
    </row>
    <row r="533" spans="5:23" x14ac:dyDescent="0.25">
      <c r="E533" t="s">
        <v>2060</v>
      </c>
      <c r="F533" t="s">
        <v>2068</v>
      </c>
      <c r="G533" t="s">
        <v>1</v>
      </c>
      <c r="H533" t="s">
        <v>0</v>
      </c>
      <c r="I533" t="s">
        <v>359</v>
      </c>
      <c r="J533" t="s">
        <v>360</v>
      </c>
      <c r="K533" s="55" t="s">
        <v>2322</v>
      </c>
      <c r="L533" s="55" t="s">
        <v>2322</v>
      </c>
      <c r="M533">
        <v>0</v>
      </c>
      <c r="N533" t="s">
        <v>133</v>
      </c>
      <c r="O533" s="3">
        <v>0</v>
      </c>
      <c r="P533" s="3">
        <v>0</v>
      </c>
      <c r="Q533" s="3">
        <v>15.04</v>
      </c>
      <c r="R533" s="3">
        <v>1.9552</v>
      </c>
      <c r="S533" s="3">
        <v>0</v>
      </c>
      <c r="T533" s="3">
        <v>0</v>
      </c>
      <c r="U533" s="3">
        <v>16.995200000000001</v>
      </c>
      <c r="V533" s="3" t="s">
        <v>702</v>
      </c>
      <c r="W533" t="s">
        <v>1</v>
      </c>
    </row>
    <row r="534" spans="5:23" x14ac:dyDescent="0.25">
      <c r="E534" t="s">
        <v>2060</v>
      </c>
      <c r="F534" t="s">
        <v>2068</v>
      </c>
      <c r="G534" t="s">
        <v>1</v>
      </c>
      <c r="H534" t="s">
        <v>0</v>
      </c>
      <c r="I534" t="s">
        <v>359</v>
      </c>
      <c r="J534" t="s">
        <v>360</v>
      </c>
      <c r="K534" s="55" t="s">
        <v>2323</v>
      </c>
      <c r="L534" s="55" t="s">
        <v>2323</v>
      </c>
      <c r="M534" t="s">
        <v>115</v>
      </c>
      <c r="N534" t="s">
        <v>116</v>
      </c>
      <c r="O534" s="3">
        <v>0</v>
      </c>
      <c r="P534" s="3">
        <v>0</v>
      </c>
      <c r="Q534" s="3">
        <v>110</v>
      </c>
      <c r="R534" s="3">
        <v>14.3</v>
      </c>
      <c r="S534" s="3">
        <v>0</v>
      </c>
      <c r="T534" s="3">
        <v>0</v>
      </c>
      <c r="U534" s="3">
        <v>124.3</v>
      </c>
      <c r="V534" s="3">
        <v>0</v>
      </c>
      <c r="W534" t="s">
        <v>1</v>
      </c>
    </row>
    <row r="535" spans="5:23" x14ac:dyDescent="0.25">
      <c r="E535" t="s">
        <v>2060</v>
      </c>
      <c r="F535" t="s">
        <v>2068</v>
      </c>
      <c r="G535" t="s">
        <v>1</v>
      </c>
      <c r="H535" t="s">
        <v>0</v>
      </c>
      <c r="I535" t="s">
        <v>359</v>
      </c>
      <c r="J535" t="s">
        <v>360</v>
      </c>
      <c r="K535" s="55" t="s">
        <v>2324</v>
      </c>
      <c r="L535" s="55" t="s">
        <v>2324</v>
      </c>
      <c r="M535" t="s">
        <v>115</v>
      </c>
      <c r="N535" t="s">
        <v>116</v>
      </c>
      <c r="O535" s="3">
        <v>0</v>
      </c>
      <c r="P535" s="3">
        <v>0</v>
      </c>
      <c r="Q535" s="3">
        <v>20</v>
      </c>
      <c r="R535" s="3">
        <v>2.6</v>
      </c>
      <c r="S535" s="3">
        <v>0</v>
      </c>
      <c r="T535" s="3">
        <v>0</v>
      </c>
      <c r="U535" s="3">
        <v>22.6</v>
      </c>
      <c r="V535" s="3">
        <v>0</v>
      </c>
      <c r="W535" t="s">
        <v>1</v>
      </c>
    </row>
    <row r="536" spans="5:23" x14ac:dyDescent="0.25">
      <c r="E536" t="s">
        <v>2060</v>
      </c>
      <c r="F536" t="s">
        <v>2068</v>
      </c>
      <c r="G536" t="s">
        <v>1</v>
      </c>
      <c r="H536" t="s">
        <v>0</v>
      </c>
      <c r="I536" t="s">
        <v>359</v>
      </c>
      <c r="J536" t="s">
        <v>360</v>
      </c>
      <c r="K536" s="55" t="s">
        <v>2325</v>
      </c>
      <c r="L536" s="55" t="s">
        <v>2325</v>
      </c>
      <c r="M536" t="s">
        <v>607</v>
      </c>
      <c r="N536" t="s">
        <v>608</v>
      </c>
      <c r="O536" s="3">
        <v>0</v>
      </c>
      <c r="P536" s="3">
        <v>0</v>
      </c>
      <c r="Q536" s="3">
        <v>60</v>
      </c>
      <c r="R536" s="3">
        <v>7.8000000000000007</v>
      </c>
      <c r="S536" s="3">
        <v>0</v>
      </c>
      <c r="T536" s="3">
        <v>0</v>
      </c>
      <c r="U536" s="3">
        <v>67.8</v>
      </c>
      <c r="V536" s="3">
        <v>0</v>
      </c>
      <c r="W536" t="s">
        <v>1</v>
      </c>
    </row>
    <row r="537" spans="5:23" x14ac:dyDescent="0.25">
      <c r="E537" t="s">
        <v>2060</v>
      </c>
      <c r="F537" t="s">
        <v>2068</v>
      </c>
      <c r="G537" t="s">
        <v>1</v>
      </c>
      <c r="H537" t="s">
        <v>0</v>
      </c>
      <c r="I537" t="s">
        <v>359</v>
      </c>
      <c r="J537" t="s">
        <v>360</v>
      </c>
      <c r="K537" s="55" t="s">
        <v>2326</v>
      </c>
      <c r="L537" s="55" t="s">
        <v>2326</v>
      </c>
      <c r="M537" t="s">
        <v>281</v>
      </c>
      <c r="N537" t="s">
        <v>282</v>
      </c>
      <c r="O537" s="3">
        <v>0</v>
      </c>
      <c r="P537" s="3">
        <v>0</v>
      </c>
      <c r="Q537" s="3">
        <v>36.729999999999997</v>
      </c>
      <c r="R537" s="3">
        <v>4.7748999999999997</v>
      </c>
      <c r="S537" s="3">
        <v>0</v>
      </c>
      <c r="T537" s="3">
        <v>0</v>
      </c>
      <c r="U537" s="3">
        <v>41.504899999999999</v>
      </c>
      <c r="V537" s="3">
        <v>0</v>
      </c>
      <c r="W537" t="s">
        <v>1</v>
      </c>
    </row>
    <row r="538" spans="5:23" x14ac:dyDescent="0.25">
      <c r="E538" t="s">
        <v>2060</v>
      </c>
      <c r="F538" t="s">
        <v>2068</v>
      </c>
      <c r="G538" t="s">
        <v>1</v>
      </c>
      <c r="H538" t="s">
        <v>0</v>
      </c>
      <c r="I538" t="s">
        <v>359</v>
      </c>
      <c r="J538" t="s">
        <v>360</v>
      </c>
      <c r="K538" s="55" t="s">
        <v>2327</v>
      </c>
      <c r="L538" s="55" t="s">
        <v>2327</v>
      </c>
      <c r="M538" t="s">
        <v>281</v>
      </c>
      <c r="N538" t="s">
        <v>282</v>
      </c>
      <c r="O538" s="3">
        <v>0</v>
      </c>
      <c r="P538" s="3">
        <v>0</v>
      </c>
      <c r="Q538" s="3">
        <v>400</v>
      </c>
      <c r="R538" s="3">
        <v>52</v>
      </c>
      <c r="S538" s="3">
        <v>0</v>
      </c>
      <c r="T538" s="3">
        <v>0</v>
      </c>
      <c r="U538" s="3">
        <v>452</v>
      </c>
      <c r="V538" s="3">
        <v>0</v>
      </c>
      <c r="W538" t="s">
        <v>1</v>
      </c>
    </row>
    <row r="539" spans="5:23" x14ac:dyDescent="0.25">
      <c r="E539" t="s">
        <v>2060</v>
      </c>
      <c r="F539" t="s">
        <v>2068</v>
      </c>
      <c r="G539" t="s">
        <v>1</v>
      </c>
      <c r="H539" t="s">
        <v>0</v>
      </c>
      <c r="I539" t="s">
        <v>359</v>
      </c>
      <c r="J539" t="s">
        <v>360</v>
      </c>
      <c r="K539" s="55" t="s">
        <v>2328</v>
      </c>
      <c r="L539" s="55" t="s">
        <v>2328</v>
      </c>
      <c r="M539" t="s">
        <v>156</v>
      </c>
      <c r="N539" t="s">
        <v>157</v>
      </c>
      <c r="O539" s="3">
        <v>0</v>
      </c>
      <c r="P539" s="3">
        <v>0</v>
      </c>
      <c r="Q539" s="3">
        <v>550</v>
      </c>
      <c r="R539" s="3">
        <v>71.5</v>
      </c>
      <c r="S539" s="3">
        <v>0</v>
      </c>
      <c r="T539" s="3">
        <v>0</v>
      </c>
      <c r="U539" s="3">
        <v>621.5</v>
      </c>
      <c r="V539" s="3">
        <v>0</v>
      </c>
      <c r="W539" t="s">
        <v>1</v>
      </c>
    </row>
    <row r="540" spans="5:23" x14ac:dyDescent="0.25">
      <c r="E540" t="s">
        <v>2060</v>
      </c>
      <c r="F540" t="s">
        <v>2068</v>
      </c>
      <c r="G540" t="s">
        <v>1</v>
      </c>
      <c r="H540" t="s">
        <v>0</v>
      </c>
      <c r="I540" t="s">
        <v>359</v>
      </c>
      <c r="J540" t="s">
        <v>360</v>
      </c>
      <c r="K540" s="55" t="s">
        <v>2329</v>
      </c>
      <c r="L540" s="55" t="s">
        <v>2329</v>
      </c>
      <c r="M540" t="s">
        <v>156</v>
      </c>
      <c r="N540" t="s">
        <v>157</v>
      </c>
      <c r="O540" s="3">
        <v>0</v>
      </c>
      <c r="P540" s="3">
        <v>0</v>
      </c>
      <c r="Q540" s="3">
        <v>45</v>
      </c>
      <c r="R540" s="3">
        <v>5.8500000000000005</v>
      </c>
      <c r="S540" s="3">
        <v>0</v>
      </c>
      <c r="T540" s="3">
        <v>0</v>
      </c>
      <c r="U540" s="3">
        <v>50.85</v>
      </c>
      <c r="V540" s="3">
        <v>0</v>
      </c>
      <c r="W540" t="s">
        <v>1</v>
      </c>
    </row>
    <row r="541" spans="5:23" x14ac:dyDescent="0.25">
      <c r="E541" t="s">
        <v>2060</v>
      </c>
      <c r="F541" t="s">
        <v>2067</v>
      </c>
      <c r="G541" t="s">
        <v>1</v>
      </c>
      <c r="H541" t="s">
        <v>0</v>
      </c>
      <c r="I541" t="s">
        <v>359</v>
      </c>
      <c r="J541" t="s">
        <v>360</v>
      </c>
      <c r="K541" s="55" t="s">
        <v>2316</v>
      </c>
      <c r="L541" s="55" t="s">
        <v>2316</v>
      </c>
      <c r="M541" t="s">
        <v>201</v>
      </c>
      <c r="N541" t="s">
        <v>202</v>
      </c>
      <c r="O541" s="3">
        <v>0</v>
      </c>
      <c r="P541" s="3">
        <v>0</v>
      </c>
      <c r="Q541" s="3">
        <v>6.2</v>
      </c>
      <c r="R541" s="3">
        <v>0.80600000000000005</v>
      </c>
      <c r="S541" s="3">
        <v>0</v>
      </c>
      <c r="T541" s="3">
        <v>0</v>
      </c>
      <c r="U541" s="3">
        <v>7.0060000000000002</v>
      </c>
      <c r="V541" s="3">
        <v>0</v>
      </c>
      <c r="W541" t="s">
        <v>1</v>
      </c>
    </row>
    <row r="542" spans="5:23" x14ac:dyDescent="0.25">
      <c r="E542" t="s">
        <v>2060</v>
      </c>
      <c r="F542" t="s">
        <v>2067</v>
      </c>
      <c r="G542" t="s">
        <v>1</v>
      </c>
      <c r="H542" t="s">
        <v>0</v>
      </c>
      <c r="I542" t="s">
        <v>359</v>
      </c>
      <c r="J542" t="s">
        <v>360</v>
      </c>
      <c r="K542" s="55" t="s">
        <v>2317</v>
      </c>
      <c r="L542" s="55" t="s">
        <v>2317</v>
      </c>
      <c r="M542" t="s">
        <v>129</v>
      </c>
      <c r="N542" t="s">
        <v>130</v>
      </c>
      <c r="O542" s="3">
        <v>0</v>
      </c>
      <c r="P542" s="3">
        <v>0</v>
      </c>
      <c r="Q542" s="3">
        <v>47</v>
      </c>
      <c r="R542" s="3">
        <v>6.11</v>
      </c>
      <c r="S542" s="3">
        <v>0</v>
      </c>
      <c r="T542" s="3">
        <v>0</v>
      </c>
      <c r="U542" s="3">
        <v>53.11</v>
      </c>
      <c r="V542" s="3">
        <v>0</v>
      </c>
      <c r="W542" t="s">
        <v>1</v>
      </c>
    </row>
    <row r="543" spans="5:23" x14ac:dyDescent="0.25">
      <c r="E543" t="s">
        <v>2060</v>
      </c>
      <c r="F543" t="s">
        <v>2067</v>
      </c>
      <c r="G543" t="s">
        <v>1</v>
      </c>
      <c r="H543" t="s">
        <v>0</v>
      </c>
      <c r="I543" t="s">
        <v>359</v>
      </c>
      <c r="J543" t="s">
        <v>360</v>
      </c>
      <c r="K543" s="55" t="s">
        <v>2318</v>
      </c>
      <c r="L543" s="55" t="s">
        <v>2318</v>
      </c>
      <c r="M543" t="s">
        <v>115</v>
      </c>
      <c r="N543" t="s">
        <v>116</v>
      </c>
      <c r="O543" s="3">
        <v>0</v>
      </c>
      <c r="P543" s="3">
        <v>0</v>
      </c>
      <c r="Q543" s="3">
        <v>24</v>
      </c>
      <c r="R543" s="3">
        <v>3.12</v>
      </c>
      <c r="S543" s="3">
        <v>0</v>
      </c>
      <c r="T543" s="3">
        <v>0</v>
      </c>
      <c r="U543" s="3">
        <v>27.12</v>
      </c>
      <c r="V543" s="3">
        <v>0</v>
      </c>
      <c r="W543" t="s">
        <v>1</v>
      </c>
    </row>
    <row r="544" spans="5:23" x14ac:dyDescent="0.25">
      <c r="E544" t="s">
        <v>2060</v>
      </c>
      <c r="F544" t="s">
        <v>2067</v>
      </c>
      <c r="G544" t="s">
        <v>1</v>
      </c>
      <c r="H544" t="s">
        <v>0</v>
      </c>
      <c r="I544" t="s">
        <v>359</v>
      </c>
      <c r="J544" t="s">
        <v>360</v>
      </c>
      <c r="K544" s="55" t="s">
        <v>2319</v>
      </c>
      <c r="L544" s="55" t="s">
        <v>2319</v>
      </c>
      <c r="M544" t="s">
        <v>281</v>
      </c>
      <c r="N544" t="s">
        <v>282</v>
      </c>
      <c r="O544" s="3">
        <v>0</v>
      </c>
      <c r="P544" s="3">
        <v>0</v>
      </c>
      <c r="Q544" s="3">
        <v>35</v>
      </c>
      <c r="R544" s="3">
        <v>4.55</v>
      </c>
      <c r="S544" s="3">
        <v>0</v>
      </c>
      <c r="T544" s="3">
        <v>0</v>
      </c>
      <c r="U544" s="3">
        <v>39.549999999999997</v>
      </c>
      <c r="V544" s="3">
        <v>0</v>
      </c>
      <c r="W544" t="s">
        <v>1</v>
      </c>
    </row>
    <row r="545" spans="5:23" x14ac:dyDescent="0.25">
      <c r="E545" t="s">
        <v>2060</v>
      </c>
      <c r="F545" t="s">
        <v>2067</v>
      </c>
      <c r="G545" t="s">
        <v>1</v>
      </c>
      <c r="H545" t="s">
        <v>0</v>
      </c>
      <c r="I545" t="s">
        <v>359</v>
      </c>
      <c r="J545" t="s">
        <v>360</v>
      </c>
      <c r="K545" s="55" t="s">
        <v>2320</v>
      </c>
      <c r="L545" s="55" t="s">
        <v>2320</v>
      </c>
      <c r="M545" t="s">
        <v>100</v>
      </c>
      <c r="N545" t="s">
        <v>101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t="s">
        <v>1</v>
      </c>
    </row>
    <row r="546" spans="5:23" x14ac:dyDescent="0.25">
      <c r="E546" t="s">
        <v>2060</v>
      </c>
      <c r="F546" t="s">
        <v>2067</v>
      </c>
      <c r="G546" t="s">
        <v>1</v>
      </c>
      <c r="H546" t="s">
        <v>0</v>
      </c>
      <c r="I546" t="s">
        <v>359</v>
      </c>
      <c r="J546" t="s">
        <v>360</v>
      </c>
      <c r="K546" s="55" t="s">
        <v>2321</v>
      </c>
      <c r="L546" s="55" t="s">
        <v>2321</v>
      </c>
      <c r="M546" t="s">
        <v>100</v>
      </c>
      <c r="N546" t="s">
        <v>101</v>
      </c>
      <c r="O546" s="3">
        <v>0</v>
      </c>
      <c r="P546" s="3">
        <v>0</v>
      </c>
      <c r="Q546" s="3">
        <v>520</v>
      </c>
      <c r="R546" s="3">
        <v>67.600000000000009</v>
      </c>
      <c r="S546" s="3">
        <v>0</v>
      </c>
      <c r="T546" s="3">
        <v>0</v>
      </c>
      <c r="U546" s="3">
        <v>587.6</v>
      </c>
      <c r="V546" s="3">
        <v>0</v>
      </c>
      <c r="W546" t="s">
        <v>1</v>
      </c>
    </row>
    <row r="547" spans="5:23" x14ac:dyDescent="0.25">
      <c r="E547" t="s">
        <v>2099</v>
      </c>
      <c r="F547" t="s">
        <v>2064</v>
      </c>
      <c r="G547" t="s">
        <v>1</v>
      </c>
      <c r="H547" t="s">
        <v>0</v>
      </c>
      <c r="I547" t="s">
        <v>359</v>
      </c>
      <c r="J547" t="s">
        <v>360</v>
      </c>
      <c r="K547" s="55" t="s">
        <v>2690</v>
      </c>
      <c r="L547" s="55" t="s">
        <v>2690</v>
      </c>
      <c r="M547" t="s">
        <v>354</v>
      </c>
      <c r="N547" t="s">
        <v>355</v>
      </c>
      <c r="O547" s="3">
        <v>0</v>
      </c>
      <c r="P547" s="3">
        <v>0</v>
      </c>
      <c r="Q547" s="3">
        <v>15</v>
      </c>
      <c r="R547" s="3">
        <v>1.9500000000000002</v>
      </c>
      <c r="S547" s="3">
        <v>0</v>
      </c>
      <c r="T547" s="3">
        <v>0</v>
      </c>
      <c r="U547" s="3">
        <v>16.95</v>
      </c>
      <c r="V547" s="3">
        <v>0</v>
      </c>
      <c r="W547" t="s">
        <v>1</v>
      </c>
    </row>
    <row r="548" spans="5:23" x14ac:dyDescent="0.25">
      <c r="E548" t="s">
        <v>2099</v>
      </c>
      <c r="F548" t="s">
        <v>2064</v>
      </c>
      <c r="G548" t="s">
        <v>1</v>
      </c>
      <c r="H548" t="s">
        <v>0</v>
      </c>
      <c r="I548" t="s">
        <v>359</v>
      </c>
      <c r="J548" t="s">
        <v>360</v>
      </c>
      <c r="K548" s="55" t="s">
        <v>1835</v>
      </c>
      <c r="L548" s="55" t="s">
        <v>1835</v>
      </c>
      <c r="M548" t="s">
        <v>354</v>
      </c>
      <c r="N548" t="s">
        <v>355</v>
      </c>
      <c r="O548" s="3">
        <v>0</v>
      </c>
      <c r="P548" s="3">
        <v>0</v>
      </c>
      <c r="Q548" s="3">
        <v>250</v>
      </c>
      <c r="R548" s="3">
        <v>32.5</v>
      </c>
      <c r="S548" s="3">
        <v>0</v>
      </c>
      <c r="T548" s="3">
        <v>0</v>
      </c>
      <c r="U548" s="3">
        <v>282.5</v>
      </c>
      <c r="V548" s="3">
        <v>0</v>
      </c>
      <c r="W548" t="s">
        <v>1</v>
      </c>
    </row>
    <row r="549" spans="5:23" x14ac:dyDescent="0.25">
      <c r="E549" t="s">
        <v>2099</v>
      </c>
      <c r="F549" t="s">
        <v>2064</v>
      </c>
      <c r="G549" t="s">
        <v>1</v>
      </c>
      <c r="H549" t="s">
        <v>0</v>
      </c>
      <c r="I549" t="s">
        <v>359</v>
      </c>
      <c r="J549" t="s">
        <v>360</v>
      </c>
      <c r="K549" s="55" t="s">
        <v>2691</v>
      </c>
      <c r="L549" s="55" t="s">
        <v>2691</v>
      </c>
      <c r="M549" t="s">
        <v>115</v>
      </c>
      <c r="N549" t="s">
        <v>116</v>
      </c>
      <c r="O549" s="3">
        <v>0</v>
      </c>
      <c r="P549" s="3">
        <v>0</v>
      </c>
      <c r="Q549" s="3">
        <v>25</v>
      </c>
      <c r="R549" s="3">
        <v>3.25</v>
      </c>
      <c r="S549" s="3">
        <v>0</v>
      </c>
      <c r="T549" s="3">
        <v>0</v>
      </c>
      <c r="U549" s="3">
        <v>28.25</v>
      </c>
      <c r="V549" s="3">
        <v>0</v>
      </c>
      <c r="W549" t="s">
        <v>1</v>
      </c>
    </row>
    <row r="550" spans="5:23" x14ac:dyDescent="0.25">
      <c r="E550" t="s">
        <v>2099</v>
      </c>
      <c r="F550" t="s">
        <v>2064</v>
      </c>
      <c r="G550" t="s">
        <v>1</v>
      </c>
      <c r="H550" t="s">
        <v>0</v>
      </c>
      <c r="I550" t="s">
        <v>359</v>
      </c>
      <c r="J550" t="s">
        <v>360</v>
      </c>
      <c r="K550" s="55" t="s">
        <v>2692</v>
      </c>
      <c r="L550" s="55" t="s">
        <v>2692</v>
      </c>
      <c r="M550" t="s">
        <v>262</v>
      </c>
      <c r="N550" t="s">
        <v>263</v>
      </c>
      <c r="O550" s="3">
        <v>0</v>
      </c>
      <c r="P550" s="3">
        <v>0</v>
      </c>
      <c r="Q550" s="3">
        <v>15</v>
      </c>
      <c r="R550" s="3">
        <v>1.9500000000000002</v>
      </c>
      <c r="S550" s="3">
        <v>0</v>
      </c>
      <c r="T550" s="3">
        <v>0</v>
      </c>
      <c r="U550" s="3">
        <v>16.95</v>
      </c>
      <c r="V550" s="3">
        <v>0</v>
      </c>
      <c r="W550" t="s">
        <v>1</v>
      </c>
    </row>
    <row r="551" spans="5:23" x14ac:dyDescent="0.25">
      <c r="E551" t="s">
        <v>2099</v>
      </c>
      <c r="F551" t="s">
        <v>2064</v>
      </c>
      <c r="G551" t="s">
        <v>1</v>
      </c>
      <c r="H551" t="s">
        <v>0</v>
      </c>
      <c r="I551" t="s">
        <v>359</v>
      </c>
      <c r="J551" t="s">
        <v>360</v>
      </c>
      <c r="K551" s="55" t="s">
        <v>2693</v>
      </c>
      <c r="L551" s="55" t="s">
        <v>2693</v>
      </c>
      <c r="M551" t="s">
        <v>172</v>
      </c>
      <c r="N551" t="s">
        <v>173</v>
      </c>
      <c r="O551" s="3">
        <v>0</v>
      </c>
      <c r="P551" s="3">
        <v>0</v>
      </c>
      <c r="Q551" s="3">
        <v>47</v>
      </c>
      <c r="R551" s="3">
        <v>6.11</v>
      </c>
      <c r="S551" s="3">
        <v>0</v>
      </c>
      <c r="T551" s="3">
        <v>0</v>
      </c>
      <c r="U551" s="3">
        <v>53.11</v>
      </c>
      <c r="V551" s="3">
        <v>0</v>
      </c>
      <c r="W551" t="s">
        <v>1</v>
      </c>
    </row>
    <row r="552" spans="5:23" x14ac:dyDescent="0.25">
      <c r="E552" t="s">
        <v>2099</v>
      </c>
      <c r="F552" t="s">
        <v>2100</v>
      </c>
      <c r="G552" t="s">
        <v>1</v>
      </c>
      <c r="H552" t="s">
        <v>0</v>
      </c>
      <c r="I552" t="s">
        <v>359</v>
      </c>
      <c r="J552" t="s">
        <v>360</v>
      </c>
      <c r="K552" s="55" t="s">
        <v>2685</v>
      </c>
      <c r="L552" s="55" t="s">
        <v>2685</v>
      </c>
      <c r="M552" t="s">
        <v>281</v>
      </c>
      <c r="N552" t="s">
        <v>282</v>
      </c>
      <c r="O552" s="3">
        <v>0</v>
      </c>
      <c r="P552" s="3">
        <v>0</v>
      </c>
      <c r="Q552" s="3">
        <v>10.4</v>
      </c>
      <c r="R552" s="3">
        <v>1.3520000000000001</v>
      </c>
      <c r="S552" s="3">
        <v>0</v>
      </c>
      <c r="T552" s="3">
        <v>0</v>
      </c>
      <c r="U552" s="3">
        <v>11.752000000000001</v>
      </c>
      <c r="V552" s="3">
        <v>0</v>
      </c>
      <c r="W552" t="s">
        <v>1</v>
      </c>
    </row>
    <row r="553" spans="5:23" x14ac:dyDescent="0.25">
      <c r="E553" t="s">
        <v>2099</v>
      </c>
      <c r="F553" t="s">
        <v>2100</v>
      </c>
      <c r="G553" t="s">
        <v>1</v>
      </c>
      <c r="H553" t="s">
        <v>0</v>
      </c>
      <c r="I553" t="s">
        <v>359</v>
      </c>
      <c r="J553" t="s">
        <v>360</v>
      </c>
      <c r="K553" s="55" t="s">
        <v>2686</v>
      </c>
      <c r="L553" s="55" t="s">
        <v>2686</v>
      </c>
      <c r="M553" t="s">
        <v>281</v>
      </c>
      <c r="N553" t="s">
        <v>282</v>
      </c>
      <c r="O553" s="3">
        <v>0</v>
      </c>
      <c r="P553" s="3">
        <v>0</v>
      </c>
      <c r="Q553" s="3">
        <v>150</v>
      </c>
      <c r="R553" s="3">
        <v>19.5</v>
      </c>
      <c r="S553" s="3">
        <v>0</v>
      </c>
      <c r="T553" s="3">
        <v>0</v>
      </c>
      <c r="U553" s="3">
        <v>169.5</v>
      </c>
      <c r="V553" s="3">
        <v>0</v>
      </c>
      <c r="W553" t="s">
        <v>1</v>
      </c>
    </row>
    <row r="554" spans="5:23" x14ac:dyDescent="0.25">
      <c r="E554" t="s">
        <v>2099</v>
      </c>
      <c r="F554" t="s">
        <v>2100</v>
      </c>
      <c r="G554" t="s">
        <v>1</v>
      </c>
      <c r="H554" t="s">
        <v>0</v>
      </c>
      <c r="I554" t="s">
        <v>359</v>
      </c>
      <c r="J554" t="s">
        <v>360</v>
      </c>
      <c r="K554" s="55" t="s">
        <v>2687</v>
      </c>
      <c r="L554" s="55" t="s">
        <v>2687</v>
      </c>
      <c r="M554" t="s">
        <v>115</v>
      </c>
      <c r="N554" t="s">
        <v>116</v>
      </c>
      <c r="O554" s="3">
        <v>0</v>
      </c>
      <c r="P554" s="3">
        <v>0</v>
      </c>
      <c r="Q554" s="3">
        <v>95</v>
      </c>
      <c r="R554" s="3">
        <v>12.35</v>
      </c>
      <c r="S554" s="3">
        <v>0</v>
      </c>
      <c r="T554" s="3">
        <v>0</v>
      </c>
      <c r="U554" s="3">
        <v>107.35</v>
      </c>
      <c r="V554" s="3">
        <v>0</v>
      </c>
      <c r="W554" t="s">
        <v>1</v>
      </c>
    </row>
    <row r="555" spans="5:23" x14ac:dyDescent="0.25">
      <c r="E555" t="s">
        <v>2099</v>
      </c>
      <c r="F555" t="s">
        <v>2100</v>
      </c>
      <c r="G555" t="s">
        <v>1</v>
      </c>
      <c r="H555" t="s">
        <v>0</v>
      </c>
      <c r="I555" t="s">
        <v>359</v>
      </c>
      <c r="J555" t="s">
        <v>360</v>
      </c>
      <c r="K555" s="55" t="s">
        <v>2688</v>
      </c>
      <c r="L555" s="55" t="s">
        <v>2688</v>
      </c>
      <c r="M555" t="s">
        <v>115</v>
      </c>
      <c r="N555" t="s">
        <v>116</v>
      </c>
      <c r="O555" s="3">
        <v>0</v>
      </c>
      <c r="P555" s="3">
        <v>0</v>
      </c>
      <c r="Q555" s="3">
        <v>244</v>
      </c>
      <c r="R555" s="3">
        <v>31.720000000000002</v>
      </c>
      <c r="S555" s="3">
        <v>0</v>
      </c>
      <c r="T555" s="3">
        <v>0</v>
      </c>
      <c r="U555" s="3">
        <v>275.72000000000003</v>
      </c>
      <c r="V555" s="3">
        <v>0</v>
      </c>
      <c r="W555" t="s">
        <v>1</v>
      </c>
    </row>
    <row r="556" spans="5:23" x14ac:dyDescent="0.25">
      <c r="E556" t="s">
        <v>2099</v>
      </c>
      <c r="F556" t="s">
        <v>2100</v>
      </c>
      <c r="G556" t="s">
        <v>1</v>
      </c>
      <c r="H556" t="s">
        <v>0</v>
      </c>
      <c r="I556" t="s">
        <v>359</v>
      </c>
      <c r="J556" t="s">
        <v>360</v>
      </c>
      <c r="K556" s="55" t="s">
        <v>2689</v>
      </c>
      <c r="L556" s="55" t="s">
        <v>2689</v>
      </c>
      <c r="M556" t="s">
        <v>706</v>
      </c>
      <c r="N556" t="s">
        <v>707</v>
      </c>
      <c r="O556" s="3">
        <v>0</v>
      </c>
      <c r="P556" s="3">
        <v>0</v>
      </c>
      <c r="Q556" s="3">
        <v>6.88</v>
      </c>
      <c r="R556" s="3">
        <v>0.89439999999999997</v>
      </c>
      <c r="S556" s="3">
        <v>0</v>
      </c>
      <c r="T556" s="3">
        <v>0</v>
      </c>
      <c r="U556" s="3">
        <v>7.7744</v>
      </c>
      <c r="V556" s="3">
        <v>0</v>
      </c>
      <c r="W556" t="s">
        <v>1</v>
      </c>
    </row>
    <row r="557" spans="5:23" x14ac:dyDescent="0.25">
      <c r="E557" t="s">
        <v>2099</v>
      </c>
      <c r="F557" t="s">
        <v>2063</v>
      </c>
      <c r="G557" t="s">
        <v>1</v>
      </c>
      <c r="H557" t="s">
        <v>0</v>
      </c>
      <c r="I557" t="s">
        <v>359</v>
      </c>
      <c r="J557" t="s">
        <v>360</v>
      </c>
      <c r="K557" s="55" t="s">
        <v>2681</v>
      </c>
      <c r="L557" s="55" t="s">
        <v>2681</v>
      </c>
      <c r="M557" t="s">
        <v>262</v>
      </c>
      <c r="N557" t="s">
        <v>263</v>
      </c>
      <c r="O557" s="3">
        <v>0</v>
      </c>
      <c r="P557" s="3">
        <v>0</v>
      </c>
      <c r="Q557" s="3">
        <v>25</v>
      </c>
      <c r="R557" s="3">
        <v>3.25</v>
      </c>
      <c r="S557" s="3">
        <v>0</v>
      </c>
      <c r="T557" s="3">
        <v>0</v>
      </c>
      <c r="U557" s="3">
        <v>28.25</v>
      </c>
      <c r="V557" s="3">
        <v>0</v>
      </c>
      <c r="W557" t="s">
        <v>1</v>
      </c>
    </row>
    <row r="558" spans="5:23" x14ac:dyDescent="0.25">
      <c r="E558" t="s">
        <v>2099</v>
      </c>
      <c r="F558" t="s">
        <v>2063</v>
      </c>
      <c r="G558" t="s">
        <v>1</v>
      </c>
      <c r="H558" t="s">
        <v>0</v>
      </c>
      <c r="I558" t="s">
        <v>359</v>
      </c>
      <c r="J558" t="s">
        <v>360</v>
      </c>
      <c r="K558" s="55" t="s">
        <v>2682</v>
      </c>
      <c r="L558" s="55" t="s">
        <v>2682</v>
      </c>
      <c r="M558" t="s">
        <v>262</v>
      </c>
      <c r="N558" t="s">
        <v>263</v>
      </c>
      <c r="O558" s="3">
        <v>0</v>
      </c>
      <c r="P558" s="3">
        <v>0</v>
      </c>
      <c r="Q558" s="3">
        <v>80</v>
      </c>
      <c r="R558" s="3">
        <v>10.4</v>
      </c>
      <c r="S558" s="3">
        <v>0</v>
      </c>
      <c r="T558" s="3">
        <v>0</v>
      </c>
      <c r="U558" s="3">
        <v>90.4</v>
      </c>
      <c r="V558" s="3">
        <v>0</v>
      </c>
      <c r="W558" t="s">
        <v>1</v>
      </c>
    </row>
    <row r="559" spans="5:23" x14ac:dyDescent="0.25">
      <c r="E559" t="s">
        <v>2099</v>
      </c>
      <c r="F559" t="s">
        <v>2063</v>
      </c>
      <c r="G559" t="s">
        <v>1</v>
      </c>
      <c r="H559" t="s">
        <v>0</v>
      </c>
      <c r="I559" t="s">
        <v>359</v>
      </c>
      <c r="J559" t="s">
        <v>360</v>
      </c>
      <c r="K559" s="55" t="s">
        <v>2683</v>
      </c>
      <c r="L559" s="55" t="s">
        <v>2683</v>
      </c>
      <c r="M559" t="s">
        <v>295</v>
      </c>
      <c r="N559" t="s">
        <v>296</v>
      </c>
      <c r="O559" s="3">
        <v>0</v>
      </c>
      <c r="P559" s="3">
        <v>0</v>
      </c>
      <c r="Q559" s="3">
        <v>24</v>
      </c>
      <c r="R559" s="3">
        <v>3.12</v>
      </c>
      <c r="S559" s="3">
        <v>0</v>
      </c>
      <c r="T559" s="3">
        <v>0</v>
      </c>
      <c r="U559" s="3">
        <v>27.12</v>
      </c>
      <c r="V559" s="3">
        <v>0</v>
      </c>
      <c r="W559" t="s">
        <v>1</v>
      </c>
    </row>
    <row r="560" spans="5:23" x14ac:dyDescent="0.25">
      <c r="E560" t="s">
        <v>2099</v>
      </c>
      <c r="F560" t="s">
        <v>2063</v>
      </c>
      <c r="G560" t="s">
        <v>1</v>
      </c>
      <c r="H560" t="s">
        <v>0</v>
      </c>
      <c r="I560" t="s">
        <v>359</v>
      </c>
      <c r="J560" t="s">
        <v>360</v>
      </c>
      <c r="K560" s="55" t="s">
        <v>2684</v>
      </c>
      <c r="L560" s="55" t="s">
        <v>2684</v>
      </c>
      <c r="M560" t="s">
        <v>115</v>
      </c>
      <c r="N560" t="s">
        <v>116</v>
      </c>
      <c r="O560" s="3">
        <v>0</v>
      </c>
      <c r="P560" s="3">
        <v>0</v>
      </c>
      <c r="Q560" s="3">
        <v>10</v>
      </c>
      <c r="R560" s="3">
        <v>1.3</v>
      </c>
      <c r="S560" s="3">
        <v>0</v>
      </c>
      <c r="T560" s="3">
        <v>0</v>
      </c>
      <c r="U560" s="3">
        <v>11.3</v>
      </c>
      <c r="V560" s="3">
        <v>0</v>
      </c>
      <c r="W560" t="s">
        <v>1</v>
      </c>
    </row>
    <row r="561" spans="5:23" x14ac:dyDescent="0.25">
      <c r="E561" t="s">
        <v>2099</v>
      </c>
      <c r="F561" t="s">
        <v>2062</v>
      </c>
      <c r="G561" t="s">
        <v>1</v>
      </c>
      <c r="H561" t="s">
        <v>0</v>
      </c>
      <c r="I561" t="s">
        <v>359</v>
      </c>
      <c r="J561" t="s">
        <v>360</v>
      </c>
      <c r="K561" s="55" t="s">
        <v>2669</v>
      </c>
      <c r="L561" s="55" t="s">
        <v>2669</v>
      </c>
      <c r="M561" t="s">
        <v>183</v>
      </c>
      <c r="N561" t="s">
        <v>184</v>
      </c>
      <c r="O561" s="3">
        <v>0</v>
      </c>
      <c r="P561" s="3">
        <v>0</v>
      </c>
      <c r="Q561" s="3">
        <v>67.45</v>
      </c>
      <c r="R561" s="3">
        <v>8.7685000000000013</v>
      </c>
      <c r="S561" s="3">
        <v>0</v>
      </c>
      <c r="T561" s="3">
        <v>0</v>
      </c>
      <c r="U561" s="3">
        <v>76.218500000000006</v>
      </c>
      <c r="V561" s="3">
        <v>0</v>
      </c>
      <c r="W561" t="s">
        <v>1</v>
      </c>
    </row>
    <row r="562" spans="5:23" x14ac:dyDescent="0.25">
      <c r="E562" t="s">
        <v>2099</v>
      </c>
      <c r="F562" t="s">
        <v>2062</v>
      </c>
      <c r="G562" t="s">
        <v>1</v>
      </c>
      <c r="H562" t="s">
        <v>0</v>
      </c>
      <c r="I562" t="s">
        <v>359</v>
      </c>
      <c r="J562" t="s">
        <v>360</v>
      </c>
      <c r="K562" s="55" t="s">
        <v>2670</v>
      </c>
      <c r="L562" s="55" t="s">
        <v>2670</v>
      </c>
      <c r="M562" t="s">
        <v>183</v>
      </c>
      <c r="N562" t="s">
        <v>184</v>
      </c>
      <c r="O562" s="3">
        <v>0</v>
      </c>
      <c r="P562" s="3">
        <v>0</v>
      </c>
      <c r="Q562" s="3">
        <v>12</v>
      </c>
      <c r="R562" s="3">
        <v>1.56</v>
      </c>
      <c r="S562" s="3">
        <v>0</v>
      </c>
      <c r="T562" s="3">
        <v>0</v>
      </c>
      <c r="U562" s="3">
        <v>13.56</v>
      </c>
      <c r="V562" s="3">
        <v>0</v>
      </c>
      <c r="W562" t="s">
        <v>1</v>
      </c>
    </row>
    <row r="563" spans="5:23" x14ac:dyDescent="0.25">
      <c r="E563" t="s">
        <v>2099</v>
      </c>
      <c r="F563" t="s">
        <v>2062</v>
      </c>
      <c r="G563" t="s">
        <v>1</v>
      </c>
      <c r="H563" t="s">
        <v>0</v>
      </c>
      <c r="I563" t="s">
        <v>359</v>
      </c>
      <c r="J563" t="s">
        <v>360</v>
      </c>
      <c r="K563" s="55" t="s">
        <v>2671</v>
      </c>
      <c r="L563" s="55" t="s">
        <v>2671</v>
      </c>
      <c r="M563" t="s">
        <v>100</v>
      </c>
      <c r="N563" t="s">
        <v>101</v>
      </c>
      <c r="O563" s="3">
        <v>0</v>
      </c>
      <c r="P563" s="3">
        <v>0</v>
      </c>
      <c r="Q563" s="3">
        <v>36.72</v>
      </c>
      <c r="R563" s="3">
        <v>4.7736000000000001</v>
      </c>
      <c r="S563" s="3">
        <v>0</v>
      </c>
      <c r="T563" s="3">
        <v>0</v>
      </c>
      <c r="U563" s="3">
        <v>41.493600000000001</v>
      </c>
      <c r="V563" s="3">
        <v>0</v>
      </c>
      <c r="W563" t="s">
        <v>1</v>
      </c>
    </row>
    <row r="564" spans="5:23" x14ac:dyDescent="0.25">
      <c r="E564" t="s">
        <v>2099</v>
      </c>
      <c r="F564" t="s">
        <v>2062</v>
      </c>
      <c r="G564" t="s">
        <v>1</v>
      </c>
      <c r="H564" t="s">
        <v>0</v>
      </c>
      <c r="I564" t="s">
        <v>359</v>
      </c>
      <c r="J564" t="s">
        <v>360</v>
      </c>
      <c r="K564" s="55" t="s">
        <v>2672</v>
      </c>
      <c r="L564" s="55" t="s">
        <v>2672</v>
      </c>
      <c r="M564" t="s">
        <v>100</v>
      </c>
      <c r="N564" t="s">
        <v>101</v>
      </c>
      <c r="O564" s="3">
        <v>0</v>
      </c>
      <c r="P564" s="3">
        <v>0</v>
      </c>
      <c r="Q564" s="3">
        <v>60</v>
      </c>
      <c r="R564" s="3">
        <v>7.8000000000000007</v>
      </c>
      <c r="S564" s="3">
        <v>0</v>
      </c>
      <c r="T564" s="3">
        <v>0</v>
      </c>
      <c r="U564" s="3">
        <v>67.8</v>
      </c>
      <c r="V564" s="3">
        <v>0</v>
      </c>
      <c r="W564" t="s">
        <v>1</v>
      </c>
    </row>
    <row r="565" spans="5:23" x14ac:dyDescent="0.25">
      <c r="E565" t="s">
        <v>2099</v>
      </c>
      <c r="F565" t="s">
        <v>2062</v>
      </c>
      <c r="G565" t="s">
        <v>1</v>
      </c>
      <c r="H565" t="s">
        <v>0</v>
      </c>
      <c r="I565" t="s">
        <v>359</v>
      </c>
      <c r="J565" t="s">
        <v>360</v>
      </c>
      <c r="K565" s="55" t="s">
        <v>2673</v>
      </c>
      <c r="L565" s="55" t="s">
        <v>2673</v>
      </c>
      <c r="M565" t="s">
        <v>170</v>
      </c>
      <c r="N565" t="s">
        <v>171</v>
      </c>
      <c r="O565" s="3">
        <v>0</v>
      </c>
      <c r="P565" s="3">
        <v>0</v>
      </c>
      <c r="Q565" s="3">
        <v>5</v>
      </c>
      <c r="R565" s="3">
        <v>0.65</v>
      </c>
      <c r="S565" s="3">
        <v>0</v>
      </c>
      <c r="T565" s="3">
        <v>0</v>
      </c>
      <c r="U565" s="3">
        <v>5.65</v>
      </c>
      <c r="V565" s="3">
        <v>0</v>
      </c>
      <c r="W565" t="s">
        <v>1</v>
      </c>
    </row>
    <row r="566" spans="5:23" x14ac:dyDescent="0.25">
      <c r="E566" t="s">
        <v>2099</v>
      </c>
      <c r="F566" t="s">
        <v>2062</v>
      </c>
      <c r="G566" t="s">
        <v>1</v>
      </c>
      <c r="H566" t="s">
        <v>0</v>
      </c>
      <c r="I566" t="s">
        <v>359</v>
      </c>
      <c r="J566" t="s">
        <v>360</v>
      </c>
      <c r="K566" s="55" t="s">
        <v>2674</v>
      </c>
      <c r="L566" s="55" t="s">
        <v>2674</v>
      </c>
      <c r="M566" t="s">
        <v>170</v>
      </c>
      <c r="N566" t="s">
        <v>171</v>
      </c>
      <c r="O566" s="3">
        <v>0</v>
      </c>
      <c r="P566" s="3">
        <v>0</v>
      </c>
      <c r="Q566" s="3">
        <v>1012.5</v>
      </c>
      <c r="R566" s="3">
        <v>131.625</v>
      </c>
      <c r="S566" s="3">
        <v>0</v>
      </c>
      <c r="T566" s="3">
        <v>0</v>
      </c>
      <c r="U566" s="3">
        <v>1144.125</v>
      </c>
      <c r="V566" s="3">
        <v>0</v>
      </c>
      <c r="W566" t="s">
        <v>1</v>
      </c>
    </row>
    <row r="567" spans="5:23" x14ac:dyDescent="0.25">
      <c r="E567" t="s">
        <v>2099</v>
      </c>
      <c r="F567" t="s">
        <v>2062</v>
      </c>
      <c r="G567" t="s">
        <v>1</v>
      </c>
      <c r="H567" t="s">
        <v>0</v>
      </c>
      <c r="I567" t="s">
        <v>359</v>
      </c>
      <c r="J567" t="s">
        <v>360</v>
      </c>
      <c r="K567" s="55" t="s">
        <v>2675</v>
      </c>
      <c r="L567" s="55" t="s">
        <v>2675</v>
      </c>
      <c r="M567" t="s">
        <v>100</v>
      </c>
      <c r="N567" t="s">
        <v>101</v>
      </c>
      <c r="O567" s="3">
        <v>0</v>
      </c>
      <c r="P567" s="3">
        <v>0</v>
      </c>
      <c r="Q567" s="3">
        <v>80</v>
      </c>
      <c r="R567" s="3">
        <v>10.4</v>
      </c>
      <c r="S567" s="3">
        <v>0</v>
      </c>
      <c r="T567" s="3">
        <v>0</v>
      </c>
      <c r="U567" s="3">
        <v>90.4</v>
      </c>
      <c r="V567" s="3">
        <v>0</v>
      </c>
      <c r="W567" t="s">
        <v>1</v>
      </c>
    </row>
    <row r="568" spans="5:23" x14ac:dyDescent="0.25">
      <c r="E568" t="s">
        <v>2099</v>
      </c>
      <c r="F568" t="s">
        <v>2062</v>
      </c>
      <c r="G568" t="s">
        <v>1</v>
      </c>
      <c r="H568" t="s">
        <v>0</v>
      </c>
      <c r="I568" t="s">
        <v>359</v>
      </c>
      <c r="J568" t="s">
        <v>360</v>
      </c>
      <c r="K568" s="55" t="s">
        <v>2676</v>
      </c>
      <c r="L568" s="55" t="s">
        <v>2676</v>
      </c>
      <c r="M568" t="s">
        <v>106</v>
      </c>
      <c r="N568" t="s">
        <v>107</v>
      </c>
      <c r="O568" s="3">
        <v>0</v>
      </c>
      <c r="P568" s="3">
        <v>0</v>
      </c>
      <c r="Q568" s="3">
        <v>500</v>
      </c>
      <c r="R568" s="3">
        <v>65</v>
      </c>
      <c r="S568" s="3">
        <v>0</v>
      </c>
      <c r="T568" s="3">
        <v>0</v>
      </c>
      <c r="U568" s="3">
        <v>565</v>
      </c>
      <c r="V568" s="3">
        <v>0</v>
      </c>
      <c r="W568" t="s">
        <v>1</v>
      </c>
    </row>
    <row r="569" spans="5:23" x14ac:dyDescent="0.25">
      <c r="E569" t="s">
        <v>2099</v>
      </c>
      <c r="F569" t="s">
        <v>2062</v>
      </c>
      <c r="G569" t="s">
        <v>1</v>
      </c>
      <c r="H569" t="s">
        <v>0</v>
      </c>
      <c r="I569" t="s">
        <v>359</v>
      </c>
      <c r="J569" t="s">
        <v>360</v>
      </c>
      <c r="K569" s="55" t="s">
        <v>2677</v>
      </c>
      <c r="L569" s="55" t="s">
        <v>2677</v>
      </c>
      <c r="M569" t="s">
        <v>106</v>
      </c>
      <c r="N569" t="s">
        <v>107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t="s">
        <v>1</v>
      </c>
    </row>
    <row r="570" spans="5:23" x14ac:dyDescent="0.25">
      <c r="E570" t="s">
        <v>2099</v>
      </c>
      <c r="F570" t="s">
        <v>2062</v>
      </c>
      <c r="G570" t="s">
        <v>1</v>
      </c>
      <c r="H570" t="s">
        <v>0</v>
      </c>
      <c r="I570" t="s">
        <v>359</v>
      </c>
      <c r="J570" t="s">
        <v>360</v>
      </c>
      <c r="K570" s="55" t="s">
        <v>2678</v>
      </c>
      <c r="L570" s="55" t="s">
        <v>2678</v>
      </c>
      <c r="M570" t="s">
        <v>106</v>
      </c>
      <c r="N570" t="s">
        <v>107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t="s">
        <v>1</v>
      </c>
    </row>
    <row r="571" spans="5:23" x14ac:dyDescent="0.25">
      <c r="E571" t="s">
        <v>2099</v>
      </c>
      <c r="F571" t="s">
        <v>2062</v>
      </c>
      <c r="G571" t="s">
        <v>1</v>
      </c>
      <c r="H571" t="s">
        <v>0</v>
      </c>
      <c r="I571" t="s">
        <v>359</v>
      </c>
      <c r="J571" t="s">
        <v>360</v>
      </c>
      <c r="K571" s="55" t="s">
        <v>2679</v>
      </c>
      <c r="L571" s="55" t="s">
        <v>2679</v>
      </c>
      <c r="M571" t="s">
        <v>106</v>
      </c>
      <c r="N571" t="s">
        <v>107</v>
      </c>
      <c r="O571" s="3">
        <v>0</v>
      </c>
      <c r="P571" s="3">
        <v>0</v>
      </c>
      <c r="Q571" s="3">
        <v>80</v>
      </c>
      <c r="R571" s="3">
        <v>10.4</v>
      </c>
      <c r="S571" s="3">
        <v>0</v>
      </c>
      <c r="T571" s="3">
        <v>0</v>
      </c>
      <c r="U571" s="3">
        <v>90.4</v>
      </c>
      <c r="V571" s="3">
        <v>0</v>
      </c>
      <c r="W571" t="s">
        <v>1</v>
      </c>
    </row>
    <row r="572" spans="5:23" x14ac:dyDescent="0.25">
      <c r="E572" t="s">
        <v>2099</v>
      </c>
      <c r="F572" t="s">
        <v>2062</v>
      </c>
      <c r="G572" t="s">
        <v>1</v>
      </c>
      <c r="H572" t="s">
        <v>0</v>
      </c>
      <c r="I572" t="s">
        <v>359</v>
      </c>
      <c r="J572" t="s">
        <v>360</v>
      </c>
      <c r="K572" s="55" t="s">
        <v>2680</v>
      </c>
      <c r="L572" s="55" t="s">
        <v>2680</v>
      </c>
      <c r="M572" t="s">
        <v>106</v>
      </c>
      <c r="N572" t="s">
        <v>107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t="s">
        <v>1</v>
      </c>
    </row>
    <row r="573" spans="5:23" x14ac:dyDescent="0.25">
      <c r="E573" t="s">
        <v>2099</v>
      </c>
      <c r="F573" t="s">
        <v>2103</v>
      </c>
      <c r="G573" t="s">
        <v>1</v>
      </c>
      <c r="H573" t="s">
        <v>0</v>
      </c>
      <c r="I573" t="s">
        <v>359</v>
      </c>
      <c r="J573" t="s">
        <v>360</v>
      </c>
      <c r="K573" s="55" t="s">
        <v>2666</v>
      </c>
      <c r="L573" s="55" t="s">
        <v>2666</v>
      </c>
      <c r="M573" t="s">
        <v>183</v>
      </c>
      <c r="N573" t="s">
        <v>184</v>
      </c>
      <c r="O573" s="3">
        <v>0</v>
      </c>
      <c r="P573" s="3">
        <v>0</v>
      </c>
      <c r="Q573" s="3">
        <v>303</v>
      </c>
      <c r="R573" s="3">
        <v>39.39</v>
      </c>
      <c r="S573" s="3">
        <v>0</v>
      </c>
      <c r="T573" s="3">
        <v>0</v>
      </c>
      <c r="U573" s="3">
        <v>342.39</v>
      </c>
      <c r="V573" s="3">
        <v>0</v>
      </c>
      <c r="W573" t="s">
        <v>1</v>
      </c>
    </row>
    <row r="574" spans="5:23" x14ac:dyDescent="0.25">
      <c r="E574" t="s">
        <v>2099</v>
      </c>
      <c r="F574" t="s">
        <v>2103</v>
      </c>
      <c r="G574" t="s">
        <v>1</v>
      </c>
      <c r="H574" t="s">
        <v>0</v>
      </c>
      <c r="I574" t="s">
        <v>359</v>
      </c>
      <c r="J574" t="s">
        <v>360</v>
      </c>
      <c r="K574" s="55" t="s">
        <v>2667</v>
      </c>
      <c r="L574" s="55" t="s">
        <v>2667</v>
      </c>
      <c r="M574" t="s">
        <v>115</v>
      </c>
      <c r="N574" t="s">
        <v>116</v>
      </c>
      <c r="O574" s="3">
        <v>0</v>
      </c>
      <c r="P574" s="3">
        <v>0</v>
      </c>
      <c r="Q574" s="3">
        <v>24</v>
      </c>
      <c r="R574" s="3">
        <v>3.12</v>
      </c>
      <c r="S574" s="3">
        <v>0</v>
      </c>
      <c r="T574" s="3">
        <v>0</v>
      </c>
      <c r="U574" s="3">
        <v>27.12</v>
      </c>
      <c r="V574" s="3">
        <v>0</v>
      </c>
      <c r="W574" t="s">
        <v>1</v>
      </c>
    </row>
    <row r="575" spans="5:23" x14ac:dyDescent="0.25">
      <c r="E575" t="s">
        <v>2099</v>
      </c>
      <c r="F575" t="s">
        <v>2103</v>
      </c>
      <c r="G575" t="s">
        <v>1</v>
      </c>
      <c r="H575" t="s">
        <v>0</v>
      </c>
      <c r="I575" t="s">
        <v>359</v>
      </c>
      <c r="J575" t="s">
        <v>360</v>
      </c>
      <c r="K575" s="55" t="s">
        <v>2668</v>
      </c>
      <c r="L575" s="55" t="s">
        <v>2668</v>
      </c>
      <c r="M575" t="s">
        <v>115</v>
      </c>
      <c r="N575" t="s">
        <v>116</v>
      </c>
      <c r="O575" s="3">
        <v>0</v>
      </c>
      <c r="P575" s="3">
        <v>0</v>
      </c>
      <c r="Q575" s="3">
        <v>12</v>
      </c>
      <c r="R575" s="3">
        <v>1.56</v>
      </c>
      <c r="S575" s="3">
        <v>0</v>
      </c>
      <c r="T575" s="3">
        <v>0</v>
      </c>
      <c r="U575" s="3">
        <v>13.56</v>
      </c>
      <c r="V575" s="3">
        <v>0</v>
      </c>
      <c r="W575" t="s">
        <v>1</v>
      </c>
    </row>
    <row r="576" spans="5:23" x14ac:dyDescent="0.25">
      <c r="E576" t="s">
        <v>2099</v>
      </c>
      <c r="F576" t="s">
        <v>2107</v>
      </c>
      <c r="G576" t="s">
        <v>1</v>
      </c>
      <c r="H576" t="s">
        <v>0</v>
      </c>
      <c r="I576" t="s">
        <v>359</v>
      </c>
      <c r="J576" t="s">
        <v>360</v>
      </c>
      <c r="K576" s="55" t="s">
        <v>2660</v>
      </c>
      <c r="L576" s="55" t="s">
        <v>2660</v>
      </c>
      <c r="M576" t="s">
        <v>281</v>
      </c>
      <c r="N576" t="s">
        <v>282</v>
      </c>
      <c r="O576" s="3">
        <v>0</v>
      </c>
      <c r="P576" s="3">
        <v>0</v>
      </c>
      <c r="Q576" s="3">
        <v>22.84</v>
      </c>
      <c r="R576" s="3">
        <v>2.9692000000000003</v>
      </c>
      <c r="S576" s="3">
        <v>0</v>
      </c>
      <c r="T576" s="3">
        <v>0</v>
      </c>
      <c r="U576" s="3">
        <v>25.809200000000001</v>
      </c>
      <c r="V576" s="3">
        <v>0</v>
      </c>
      <c r="W576" t="s">
        <v>1</v>
      </c>
    </row>
    <row r="577" spans="5:23" x14ac:dyDescent="0.25">
      <c r="E577" t="s">
        <v>2099</v>
      </c>
      <c r="F577" t="s">
        <v>2107</v>
      </c>
      <c r="G577" t="s">
        <v>1</v>
      </c>
      <c r="H577" t="s">
        <v>0</v>
      </c>
      <c r="I577" t="s">
        <v>359</v>
      </c>
      <c r="J577" t="s">
        <v>360</v>
      </c>
      <c r="K577" s="55" t="s">
        <v>2659</v>
      </c>
      <c r="L577" s="55" t="s">
        <v>2659</v>
      </c>
      <c r="M577" t="s">
        <v>281</v>
      </c>
      <c r="N577" t="s">
        <v>282</v>
      </c>
      <c r="O577" s="3">
        <v>0</v>
      </c>
      <c r="P577" s="3">
        <v>0</v>
      </c>
      <c r="Q577" s="3">
        <v>550</v>
      </c>
      <c r="R577" s="3">
        <v>71.5</v>
      </c>
      <c r="S577" s="3">
        <v>0</v>
      </c>
      <c r="T577" s="3">
        <v>0</v>
      </c>
      <c r="U577" s="3">
        <v>621.5</v>
      </c>
      <c r="V577" s="3">
        <v>0</v>
      </c>
      <c r="W577" t="s">
        <v>1</v>
      </c>
    </row>
    <row r="578" spans="5:23" x14ac:dyDescent="0.25">
      <c r="E578" t="s">
        <v>2099</v>
      </c>
      <c r="F578" t="s">
        <v>2107</v>
      </c>
      <c r="G578" t="s">
        <v>1</v>
      </c>
      <c r="H578" t="s">
        <v>0</v>
      </c>
      <c r="I578" t="s">
        <v>359</v>
      </c>
      <c r="J578" t="s">
        <v>360</v>
      </c>
      <c r="K578" s="55" t="s">
        <v>2661</v>
      </c>
      <c r="L578" s="55" t="s">
        <v>2661</v>
      </c>
      <c r="M578" t="s">
        <v>115</v>
      </c>
      <c r="N578" t="s">
        <v>116</v>
      </c>
      <c r="O578" s="3">
        <v>0</v>
      </c>
      <c r="P578" s="3">
        <v>0</v>
      </c>
      <c r="Q578" s="3">
        <v>20</v>
      </c>
      <c r="R578" s="3">
        <v>2.6</v>
      </c>
      <c r="S578" s="3">
        <v>0</v>
      </c>
      <c r="T578" s="3">
        <v>0</v>
      </c>
      <c r="U578" s="3">
        <v>22.6</v>
      </c>
      <c r="V578" s="3">
        <v>0</v>
      </c>
      <c r="W578" t="s">
        <v>1</v>
      </c>
    </row>
    <row r="579" spans="5:23" x14ac:dyDescent="0.25">
      <c r="E579" t="s">
        <v>2099</v>
      </c>
      <c r="F579" t="s">
        <v>2107</v>
      </c>
      <c r="G579" t="s">
        <v>1</v>
      </c>
      <c r="H579" t="s">
        <v>0</v>
      </c>
      <c r="I579" t="s">
        <v>359</v>
      </c>
      <c r="J579" t="s">
        <v>360</v>
      </c>
      <c r="K579" s="55" t="s">
        <v>2662</v>
      </c>
      <c r="L579" s="55" t="s">
        <v>2662</v>
      </c>
      <c r="M579" t="s">
        <v>115</v>
      </c>
      <c r="N579" t="s">
        <v>116</v>
      </c>
      <c r="O579" s="3">
        <v>0</v>
      </c>
      <c r="P579" s="3">
        <v>0</v>
      </c>
      <c r="Q579" s="3">
        <v>12</v>
      </c>
      <c r="R579" s="3">
        <v>1.56</v>
      </c>
      <c r="S579" s="3">
        <v>0</v>
      </c>
      <c r="T579" s="3">
        <v>0</v>
      </c>
      <c r="U579" s="3">
        <v>13.56</v>
      </c>
      <c r="V579" s="3">
        <v>0</v>
      </c>
      <c r="W579" t="s">
        <v>1</v>
      </c>
    </row>
    <row r="580" spans="5:23" x14ac:dyDescent="0.25">
      <c r="E580" t="s">
        <v>2099</v>
      </c>
      <c r="F580" t="s">
        <v>2107</v>
      </c>
      <c r="G580" t="s">
        <v>1</v>
      </c>
      <c r="H580" t="s">
        <v>0</v>
      </c>
      <c r="I580" t="s">
        <v>359</v>
      </c>
      <c r="J580" t="s">
        <v>360</v>
      </c>
      <c r="K580" s="55" t="s">
        <v>2663</v>
      </c>
      <c r="L580" s="55" t="s">
        <v>2663</v>
      </c>
      <c r="M580" t="s">
        <v>160</v>
      </c>
      <c r="N580" t="s">
        <v>161</v>
      </c>
      <c r="O580" s="3">
        <v>0</v>
      </c>
      <c r="P580" s="3">
        <v>0</v>
      </c>
      <c r="Q580" s="3">
        <v>60</v>
      </c>
      <c r="R580" s="3">
        <v>7.8000000000000007</v>
      </c>
      <c r="S580" s="3">
        <v>0</v>
      </c>
      <c r="T580" s="3">
        <v>0</v>
      </c>
      <c r="U580" s="3">
        <v>67.8</v>
      </c>
      <c r="V580" s="3">
        <v>0</v>
      </c>
      <c r="W580" t="s">
        <v>1</v>
      </c>
    </row>
    <row r="581" spans="5:23" x14ac:dyDescent="0.25">
      <c r="E581" t="s">
        <v>2099</v>
      </c>
      <c r="F581" t="s">
        <v>2107</v>
      </c>
      <c r="G581" t="s">
        <v>1</v>
      </c>
      <c r="H581" t="s">
        <v>0</v>
      </c>
      <c r="I581" t="s">
        <v>359</v>
      </c>
      <c r="J581" t="s">
        <v>360</v>
      </c>
      <c r="K581" s="55" t="s">
        <v>2664</v>
      </c>
      <c r="L581" s="55" t="s">
        <v>2664</v>
      </c>
      <c r="M581" t="s">
        <v>115</v>
      </c>
      <c r="N581" t="s">
        <v>116</v>
      </c>
      <c r="O581" s="3">
        <v>0</v>
      </c>
      <c r="P581" s="3">
        <v>0</v>
      </c>
      <c r="Q581" s="3">
        <v>12</v>
      </c>
      <c r="R581" s="3">
        <v>1.56</v>
      </c>
      <c r="S581" s="3">
        <v>0</v>
      </c>
      <c r="T581" s="3">
        <v>0</v>
      </c>
      <c r="U581" s="3">
        <v>13.56</v>
      </c>
      <c r="V581" s="3">
        <v>0</v>
      </c>
      <c r="W581" t="s">
        <v>1</v>
      </c>
    </row>
    <row r="582" spans="5:23" x14ac:dyDescent="0.25">
      <c r="E582" t="s">
        <v>2099</v>
      </c>
      <c r="F582" t="s">
        <v>2107</v>
      </c>
      <c r="G582" t="s">
        <v>1</v>
      </c>
      <c r="H582" t="s">
        <v>0</v>
      </c>
      <c r="I582" t="s">
        <v>359</v>
      </c>
      <c r="J582" t="s">
        <v>360</v>
      </c>
      <c r="K582" s="55" t="s">
        <v>2665</v>
      </c>
      <c r="L582" s="55" t="s">
        <v>2665</v>
      </c>
      <c r="M582" t="s">
        <v>121</v>
      </c>
      <c r="N582" t="s">
        <v>122</v>
      </c>
      <c r="O582" s="3">
        <v>0</v>
      </c>
      <c r="P582" s="3">
        <v>0</v>
      </c>
      <c r="Q582" s="3">
        <v>515</v>
      </c>
      <c r="R582" s="3">
        <v>66.95</v>
      </c>
      <c r="S582" s="3">
        <v>0</v>
      </c>
      <c r="T582" s="3">
        <v>0</v>
      </c>
      <c r="U582" s="3">
        <v>581.95000000000005</v>
      </c>
      <c r="V582" s="3">
        <v>0</v>
      </c>
      <c r="W582" t="s">
        <v>1</v>
      </c>
    </row>
    <row r="583" spans="5:23" x14ac:dyDescent="0.25">
      <c r="E583" t="s">
        <v>2099</v>
      </c>
      <c r="F583" t="s">
        <v>2109</v>
      </c>
      <c r="G583" t="s">
        <v>1</v>
      </c>
      <c r="H583" t="s">
        <v>0</v>
      </c>
      <c r="I583" t="s">
        <v>359</v>
      </c>
      <c r="J583" t="s">
        <v>360</v>
      </c>
      <c r="K583" s="55" t="s">
        <v>2650</v>
      </c>
      <c r="L583" s="55" t="s">
        <v>2650</v>
      </c>
      <c r="M583" t="s">
        <v>160</v>
      </c>
      <c r="N583" t="s">
        <v>161</v>
      </c>
      <c r="O583" s="3">
        <v>0</v>
      </c>
      <c r="P583" s="3">
        <v>0</v>
      </c>
      <c r="Q583" s="3">
        <v>55</v>
      </c>
      <c r="R583" s="3">
        <v>7.15</v>
      </c>
      <c r="S583" s="3">
        <v>0</v>
      </c>
      <c r="T583" s="3">
        <v>0</v>
      </c>
      <c r="U583" s="3">
        <v>62.15</v>
      </c>
      <c r="V583" s="3">
        <v>0</v>
      </c>
      <c r="W583" t="s">
        <v>1</v>
      </c>
    </row>
    <row r="584" spans="5:23" x14ac:dyDescent="0.25">
      <c r="E584" t="s">
        <v>2099</v>
      </c>
      <c r="F584" t="s">
        <v>2109</v>
      </c>
      <c r="G584" t="s">
        <v>1</v>
      </c>
      <c r="H584" t="s">
        <v>0</v>
      </c>
      <c r="I584" t="s">
        <v>359</v>
      </c>
      <c r="J584" t="s">
        <v>360</v>
      </c>
      <c r="K584" s="55" t="s">
        <v>2651</v>
      </c>
      <c r="L584" s="55" t="s">
        <v>2651</v>
      </c>
      <c r="M584" t="s">
        <v>607</v>
      </c>
      <c r="N584" t="s">
        <v>608</v>
      </c>
      <c r="O584" s="3">
        <v>0</v>
      </c>
      <c r="P584" s="3">
        <v>0</v>
      </c>
      <c r="Q584" s="3">
        <v>60</v>
      </c>
      <c r="R584" s="3">
        <v>7.8000000000000007</v>
      </c>
      <c r="S584" s="3">
        <v>0</v>
      </c>
      <c r="T584" s="3">
        <v>0</v>
      </c>
      <c r="U584" s="3">
        <v>67.8</v>
      </c>
      <c r="V584" s="3">
        <v>0</v>
      </c>
      <c r="W584" t="s">
        <v>1</v>
      </c>
    </row>
    <row r="585" spans="5:23" x14ac:dyDescent="0.25">
      <c r="E585" t="s">
        <v>2099</v>
      </c>
      <c r="F585" t="s">
        <v>2109</v>
      </c>
      <c r="G585" t="s">
        <v>1</v>
      </c>
      <c r="H585" t="s">
        <v>0</v>
      </c>
      <c r="I585" t="s">
        <v>359</v>
      </c>
      <c r="J585" t="s">
        <v>360</v>
      </c>
      <c r="K585" s="55" t="s">
        <v>2652</v>
      </c>
      <c r="L585" s="55" t="s">
        <v>2652</v>
      </c>
      <c r="M585" t="s">
        <v>170</v>
      </c>
      <c r="N585" t="s">
        <v>171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t="s">
        <v>1</v>
      </c>
    </row>
    <row r="586" spans="5:23" x14ac:dyDescent="0.25">
      <c r="E586" t="s">
        <v>2099</v>
      </c>
      <c r="F586" t="s">
        <v>2109</v>
      </c>
      <c r="G586" t="s">
        <v>1</v>
      </c>
      <c r="H586" t="s">
        <v>0</v>
      </c>
      <c r="I586" t="s">
        <v>359</v>
      </c>
      <c r="J586" t="s">
        <v>360</v>
      </c>
      <c r="K586" s="55" t="s">
        <v>2653</v>
      </c>
      <c r="L586" s="55" t="s">
        <v>2653</v>
      </c>
      <c r="M586" t="s">
        <v>170</v>
      </c>
      <c r="N586" t="s">
        <v>171</v>
      </c>
      <c r="O586" s="3">
        <v>0</v>
      </c>
      <c r="P586" s="3">
        <v>0</v>
      </c>
      <c r="Q586" s="3">
        <v>65</v>
      </c>
      <c r="R586" s="3">
        <v>8.4500000000000011</v>
      </c>
      <c r="S586" s="3">
        <v>0</v>
      </c>
      <c r="T586" s="3">
        <v>0</v>
      </c>
      <c r="U586" s="3">
        <v>73.45</v>
      </c>
      <c r="V586" s="3">
        <v>0</v>
      </c>
      <c r="W586" t="s">
        <v>1</v>
      </c>
    </row>
    <row r="587" spans="5:23" x14ac:dyDescent="0.25">
      <c r="E587" t="s">
        <v>2099</v>
      </c>
      <c r="F587" t="s">
        <v>2109</v>
      </c>
      <c r="G587" t="s">
        <v>1</v>
      </c>
      <c r="H587" t="s">
        <v>0</v>
      </c>
      <c r="I587" t="s">
        <v>359</v>
      </c>
      <c r="J587" t="s">
        <v>360</v>
      </c>
      <c r="K587" s="55" t="s">
        <v>2654</v>
      </c>
      <c r="L587" s="55" t="s">
        <v>2654</v>
      </c>
      <c r="M587" t="s">
        <v>170</v>
      </c>
      <c r="N587" t="s">
        <v>171</v>
      </c>
      <c r="O587" s="3">
        <v>0</v>
      </c>
      <c r="P587" s="3">
        <v>0</v>
      </c>
      <c r="Q587" s="3">
        <v>50</v>
      </c>
      <c r="R587" s="3">
        <v>6.5</v>
      </c>
      <c r="S587" s="3">
        <v>0</v>
      </c>
      <c r="T587" s="3">
        <v>0</v>
      </c>
      <c r="U587" s="3">
        <v>56.5</v>
      </c>
      <c r="V587" s="3">
        <v>0</v>
      </c>
      <c r="W587" t="s">
        <v>1</v>
      </c>
    </row>
    <row r="588" spans="5:23" x14ac:dyDescent="0.25">
      <c r="E588" t="s">
        <v>2099</v>
      </c>
      <c r="F588" t="s">
        <v>2109</v>
      </c>
      <c r="G588" t="s">
        <v>1</v>
      </c>
      <c r="H588" t="s">
        <v>0</v>
      </c>
      <c r="I588" t="s">
        <v>359</v>
      </c>
      <c r="J588" t="s">
        <v>360</v>
      </c>
      <c r="K588" s="55" t="s">
        <v>2655</v>
      </c>
      <c r="L588" s="55" t="s">
        <v>2655</v>
      </c>
      <c r="M588" t="s">
        <v>100</v>
      </c>
      <c r="N588" t="s">
        <v>101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t="s">
        <v>1</v>
      </c>
    </row>
    <row r="589" spans="5:23" x14ac:dyDescent="0.25">
      <c r="E589" t="s">
        <v>2099</v>
      </c>
      <c r="F589" t="s">
        <v>2109</v>
      </c>
      <c r="G589" t="s">
        <v>1</v>
      </c>
      <c r="H589" t="s">
        <v>0</v>
      </c>
      <c r="I589" t="s">
        <v>359</v>
      </c>
      <c r="J589" t="s">
        <v>360</v>
      </c>
      <c r="K589" s="55" t="s">
        <v>2656</v>
      </c>
      <c r="L589" s="55" t="s">
        <v>2656</v>
      </c>
      <c r="M589" t="s">
        <v>100</v>
      </c>
      <c r="N589" t="s">
        <v>101</v>
      </c>
      <c r="O589" s="3">
        <v>0</v>
      </c>
      <c r="P589" s="3">
        <v>0</v>
      </c>
      <c r="Q589" s="3">
        <v>700</v>
      </c>
      <c r="R589" s="3">
        <v>91</v>
      </c>
      <c r="S589" s="3">
        <v>0</v>
      </c>
      <c r="T589" s="3">
        <v>0</v>
      </c>
      <c r="U589" s="3">
        <v>791</v>
      </c>
      <c r="V589" s="3">
        <v>0</v>
      </c>
      <c r="W589" t="s">
        <v>1</v>
      </c>
    </row>
    <row r="590" spans="5:23" x14ac:dyDescent="0.25">
      <c r="E590" t="s">
        <v>2099</v>
      </c>
      <c r="F590" t="s">
        <v>2109</v>
      </c>
      <c r="G590" t="s">
        <v>1</v>
      </c>
      <c r="H590" t="s">
        <v>0</v>
      </c>
      <c r="I590" t="s">
        <v>359</v>
      </c>
      <c r="J590" t="s">
        <v>360</v>
      </c>
      <c r="K590" s="55" t="s">
        <v>2657</v>
      </c>
      <c r="L590" s="55" t="s">
        <v>2657</v>
      </c>
      <c r="M590" t="s">
        <v>100</v>
      </c>
      <c r="N590" t="s">
        <v>101</v>
      </c>
      <c r="O590" s="3">
        <v>0</v>
      </c>
      <c r="P590" s="3">
        <v>0</v>
      </c>
      <c r="Q590" s="3">
        <v>750</v>
      </c>
      <c r="R590" s="3">
        <v>97.5</v>
      </c>
      <c r="S590" s="3">
        <v>0</v>
      </c>
      <c r="T590" s="3">
        <v>0</v>
      </c>
      <c r="U590" s="3">
        <v>847.5</v>
      </c>
      <c r="V590" s="3">
        <v>0</v>
      </c>
      <c r="W590" t="s">
        <v>1</v>
      </c>
    </row>
    <row r="591" spans="5:23" x14ac:dyDescent="0.25">
      <c r="E591" t="s">
        <v>2099</v>
      </c>
      <c r="F591" t="s">
        <v>2109</v>
      </c>
      <c r="G591" t="s">
        <v>1</v>
      </c>
      <c r="H591" t="s">
        <v>0</v>
      </c>
      <c r="I591" t="s">
        <v>359</v>
      </c>
      <c r="J591" t="s">
        <v>360</v>
      </c>
      <c r="K591" s="55" t="s">
        <v>2658</v>
      </c>
      <c r="L591" s="55" t="s">
        <v>2658</v>
      </c>
      <c r="M591" t="s">
        <v>100</v>
      </c>
      <c r="N591" t="s">
        <v>101</v>
      </c>
      <c r="O591" s="3">
        <v>0</v>
      </c>
      <c r="P591" s="3">
        <v>0</v>
      </c>
      <c r="Q591" s="3">
        <v>175</v>
      </c>
      <c r="R591" s="3">
        <v>22.75</v>
      </c>
      <c r="S591" s="3">
        <v>0</v>
      </c>
      <c r="T591" s="3">
        <v>0</v>
      </c>
      <c r="U591" s="3">
        <v>197.75</v>
      </c>
      <c r="V591" s="3">
        <v>0</v>
      </c>
      <c r="W591" t="s">
        <v>1</v>
      </c>
    </row>
    <row r="592" spans="5:23" x14ac:dyDescent="0.25">
      <c r="E592" t="s">
        <v>2099</v>
      </c>
      <c r="F592" t="s">
        <v>2110</v>
      </c>
      <c r="G592" t="s">
        <v>1</v>
      </c>
      <c r="H592" t="s">
        <v>0</v>
      </c>
      <c r="I592" t="s">
        <v>359</v>
      </c>
      <c r="J592" t="s">
        <v>360</v>
      </c>
      <c r="K592" s="55" t="s">
        <v>2646</v>
      </c>
      <c r="L592" s="55" t="s">
        <v>2646</v>
      </c>
      <c r="M592" t="s">
        <v>365</v>
      </c>
      <c r="N592" t="s">
        <v>112</v>
      </c>
      <c r="O592" s="3">
        <v>0</v>
      </c>
      <c r="P592" s="3">
        <v>0</v>
      </c>
      <c r="Q592" s="3">
        <v>309.42</v>
      </c>
      <c r="R592" s="3">
        <v>40.224600000000002</v>
      </c>
      <c r="S592" s="3">
        <v>0</v>
      </c>
      <c r="T592" s="3">
        <v>0</v>
      </c>
      <c r="U592" s="3">
        <v>349.64460000000003</v>
      </c>
      <c r="V592" s="3">
        <v>0</v>
      </c>
      <c r="W592" t="s">
        <v>1</v>
      </c>
    </row>
    <row r="593" spans="5:23" x14ac:dyDescent="0.25">
      <c r="E593" t="s">
        <v>2099</v>
      </c>
      <c r="F593" t="s">
        <v>2110</v>
      </c>
      <c r="G593" t="s">
        <v>1</v>
      </c>
      <c r="H593" t="s">
        <v>0</v>
      </c>
      <c r="I593" t="s">
        <v>359</v>
      </c>
      <c r="J593" t="s">
        <v>360</v>
      </c>
      <c r="K593" s="55" t="s">
        <v>2647</v>
      </c>
      <c r="L593" s="55" t="s">
        <v>2647</v>
      </c>
      <c r="M593" t="s">
        <v>365</v>
      </c>
      <c r="N593" t="s">
        <v>112</v>
      </c>
      <c r="O593" s="3">
        <v>0</v>
      </c>
      <c r="P593" s="3">
        <v>0</v>
      </c>
      <c r="Q593" s="3">
        <v>16</v>
      </c>
      <c r="R593" s="3">
        <v>2.08</v>
      </c>
      <c r="S593" s="3">
        <v>0</v>
      </c>
      <c r="T593" s="3">
        <v>0</v>
      </c>
      <c r="U593" s="3">
        <v>18.079999999999998</v>
      </c>
      <c r="V593" s="3">
        <v>0</v>
      </c>
      <c r="W593" t="s">
        <v>1</v>
      </c>
    </row>
    <row r="594" spans="5:23" x14ac:dyDescent="0.25">
      <c r="E594" t="s">
        <v>2099</v>
      </c>
      <c r="F594" t="s">
        <v>2110</v>
      </c>
      <c r="G594" t="s">
        <v>1</v>
      </c>
      <c r="H594" t="s">
        <v>0</v>
      </c>
      <c r="I594" t="s">
        <v>359</v>
      </c>
      <c r="J594" t="s">
        <v>360</v>
      </c>
      <c r="K594" s="55" t="s">
        <v>2648</v>
      </c>
      <c r="L594" s="55" t="s">
        <v>2648</v>
      </c>
      <c r="M594" t="s">
        <v>365</v>
      </c>
      <c r="N594" t="s">
        <v>112</v>
      </c>
      <c r="O594" s="3">
        <v>0</v>
      </c>
      <c r="P594" s="3">
        <v>0</v>
      </c>
      <c r="Q594" s="3">
        <v>104</v>
      </c>
      <c r="R594" s="3">
        <v>13.52</v>
      </c>
      <c r="S594" s="3">
        <v>0</v>
      </c>
      <c r="T594" s="3">
        <v>0</v>
      </c>
      <c r="U594" s="3">
        <v>117.52</v>
      </c>
      <c r="V594" s="3">
        <v>0</v>
      </c>
      <c r="W594" t="s">
        <v>1</v>
      </c>
    </row>
    <row r="595" spans="5:23" x14ac:dyDescent="0.25">
      <c r="E595" t="s">
        <v>2099</v>
      </c>
      <c r="F595" t="s">
        <v>2110</v>
      </c>
      <c r="G595" t="s">
        <v>1</v>
      </c>
      <c r="H595" t="s">
        <v>0</v>
      </c>
      <c r="I595" t="s">
        <v>359</v>
      </c>
      <c r="J595" t="s">
        <v>360</v>
      </c>
      <c r="K595" s="55" t="s">
        <v>2649</v>
      </c>
      <c r="L595" s="55" t="s">
        <v>2649</v>
      </c>
      <c r="M595" t="s">
        <v>208</v>
      </c>
      <c r="N595" t="s">
        <v>209</v>
      </c>
      <c r="O595" s="3">
        <v>0</v>
      </c>
      <c r="P595" s="3">
        <v>0</v>
      </c>
      <c r="Q595" s="3">
        <v>680</v>
      </c>
      <c r="R595" s="3">
        <v>88.4</v>
      </c>
      <c r="S595" s="3">
        <v>0</v>
      </c>
      <c r="T595" s="3">
        <v>0</v>
      </c>
      <c r="U595" s="3">
        <v>768.4</v>
      </c>
      <c r="V595" s="3">
        <v>0</v>
      </c>
      <c r="W595" t="s">
        <v>1</v>
      </c>
    </row>
    <row r="596" spans="5:23" x14ac:dyDescent="0.25">
      <c r="E596" t="s">
        <v>2099</v>
      </c>
      <c r="F596" t="s">
        <v>2113</v>
      </c>
      <c r="G596" t="s">
        <v>1</v>
      </c>
      <c r="H596" t="s">
        <v>0</v>
      </c>
      <c r="I596" t="s">
        <v>359</v>
      </c>
      <c r="J596" t="s">
        <v>360</v>
      </c>
      <c r="K596" s="55" t="s">
        <v>2634</v>
      </c>
      <c r="L596" s="55" t="s">
        <v>2634</v>
      </c>
      <c r="M596" t="s">
        <v>115</v>
      </c>
      <c r="N596" t="s">
        <v>116</v>
      </c>
      <c r="O596" s="3">
        <v>0</v>
      </c>
      <c r="P596" s="3">
        <v>0</v>
      </c>
      <c r="Q596" s="3">
        <v>72</v>
      </c>
      <c r="R596" s="3">
        <v>9.36</v>
      </c>
      <c r="S596" s="3">
        <v>0</v>
      </c>
      <c r="T596" s="3">
        <v>0</v>
      </c>
      <c r="U596" s="3">
        <v>81.36</v>
      </c>
      <c r="V596" s="3">
        <v>0</v>
      </c>
      <c r="W596" t="s">
        <v>1</v>
      </c>
    </row>
    <row r="597" spans="5:23" x14ac:dyDescent="0.25">
      <c r="E597" t="s">
        <v>2099</v>
      </c>
      <c r="F597" t="s">
        <v>2113</v>
      </c>
      <c r="G597" t="s">
        <v>1</v>
      </c>
      <c r="H597" t="s">
        <v>0</v>
      </c>
      <c r="I597" t="s">
        <v>359</v>
      </c>
      <c r="J597" t="s">
        <v>360</v>
      </c>
      <c r="K597" s="55" t="s">
        <v>2635</v>
      </c>
      <c r="L597" s="55" t="s">
        <v>2635</v>
      </c>
      <c r="M597" t="s">
        <v>220</v>
      </c>
      <c r="N597" t="s">
        <v>221</v>
      </c>
      <c r="O597" s="3">
        <v>0</v>
      </c>
      <c r="P597" s="3">
        <v>0</v>
      </c>
      <c r="Q597" s="3">
        <v>25</v>
      </c>
      <c r="R597" s="3">
        <v>3.25</v>
      </c>
      <c r="S597" s="3">
        <v>0</v>
      </c>
      <c r="T597" s="3">
        <v>0</v>
      </c>
      <c r="U597" s="3">
        <v>28.25</v>
      </c>
      <c r="V597" s="3">
        <v>0</v>
      </c>
      <c r="W597" t="s">
        <v>1</v>
      </c>
    </row>
    <row r="598" spans="5:23" x14ac:dyDescent="0.25">
      <c r="E598" t="s">
        <v>2099</v>
      </c>
      <c r="F598" t="s">
        <v>2113</v>
      </c>
      <c r="G598" t="s">
        <v>1</v>
      </c>
      <c r="H598" t="s">
        <v>0</v>
      </c>
      <c r="I598" t="s">
        <v>359</v>
      </c>
      <c r="J598" t="s">
        <v>360</v>
      </c>
      <c r="K598" s="55" t="s">
        <v>2636</v>
      </c>
      <c r="L598" s="55" t="s">
        <v>2636</v>
      </c>
      <c r="M598" t="s">
        <v>262</v>
      </c>
      <c r="N598" t="s">
        <v>263</v>
      </c>
      <c r="O598" s="3">
        <v>0</v>
      </c>
      <c r="P598" s="3">
        <v>0</v>
      </c>
      <c r="Q598" s="3">
        <v>12</v>
      </c>
      <c r="R598" s="3">
        <v>1.56</v>
      </c>
      <c r="S598" s="3">
        <v>0</v>
      </c>
      <c r="T598" s="3">
        <v>0</v>
      </c>
      <c r="U598" s="3">
        <v>13.56</v>
      </c>
      <c r="V598" s="3">
        <v>0</v>
      </c>
      <c r="W598" t="s">
        <v>1</v>
      </c>
    </row>
    <row r="599" spans="5:23" x14ac:dyDescent="0.25">
      <c r="E599" t="s">
        <v>2099</v>
      </c>
      <c r="F599" t="s">
        <v>2113</v>
      </c>
      <c r="G599" t="s">
        <v>1</v>
      </c>
      <c r="H599" t="s">
        <v>0</v>
      </c>
      <c r="I599" t="s">
        <v>359</v>
      </c>
      <c r="J599" t="s">
        <v>360</v>
      </c>
      <c r="K599" s="55" t="s">
        <v>2637</v>
      </c>
      <c r="L599" s="55" t="s">
        <v>2637</v>
      </c>
      <c r="M599" t="s">
        <v>2638</v>
      </c>
      <c r="N599" t="s">
        <v>2639</v>
      </c>
      <c r="O599" s="3">
        <v>0</v>
      </c>
      <c r="P599" s="3">
        <v>0</v>
      </c>
      <c r="Q599" s="3">
        <v>67.31</v>
      </c>
      <c r="R599" s="3">
        <v>8.7503000000000011</v>
      </c>
      <c r="S599" s="3">
        <v>0</v>
      </c>
      <c r="T599" s="3">
        <v>0</v>
      </c>
      <c r="U599" s="3">
        <v>76.060299999999998</v>
      </c>
      <c r="V599" s="3">
        <v>0</v>
      </c>
      <c r="W599" t="s">
        <v>1</v>
      </c>
    </row>
    <row r="600" spans="5:23" x14ac:dyDescent="0.25">
      <c r="E600" t="s">
        <v>2099</v>
      </c>
      <c r="F600" t="s">
        <v>2113</v>
      </c>
      <c r="G600" t="s">
        <v>1</v>
      </c>
      <c r="H600" t="s">
        <v>0</v>
      </c>
      <c r="I600" t="s">
        <v>359</v>
      </c>
      <c r="J600" t="s">
        <v>360</v>
      </c>
      <c r="K600" s="55" t="s">
        <v>2640</v>
      </c>
      <c r="L600" s="55" t="s">
        <v>2640</v>
      </c>
      <c r="M600" t="s">
        <v>2641</v>
      </c>
      <c r="N600" t="s">
        <v>2642</v>
      </c>
      <c r="O600" s="3">
        <v>0</v>
      </c>
      <c r="P600" s="3">
        <v>0</v>
      </c>
      <c r="Q600" s="3">
        <v>26.74</v>
      </c>
      <c r="R600" s="3">
        <v>3.4762</v>
      </c>
      <c r="S600" s="3">
        <v>0</v>
      </c>
      <c r="T600" s="3">
        <v>0</v>
      </c>
      <c r="U600" s="3">
        <v>30.216199999999997</v>
      </c>
      <c r="V600" s="3">
        <v>0</v>
      </c>
      <c r="W600" t="s">
        <v>1</v>
      </c>
    </row>
    <row r="601" spans="5:23" x14ac:dyDescent="0.25">
      <c r="E601" t="s">
        <v>2099</v>
      </c>
      <c r="F601" t="s">
        <v>2113</v>
      </c>
      <c r="G601" t="s">
        <v>1</v>
      </c>
      <c r="H601" t="s">
        <v>0</v>
      </c>
      <c r="I601" t="s">
        <v>359</v>
      </c>
      <c r="J601" t="s">
        <v>360</v>
      </c>
      <c r="K601" s="55" t="s">
        <v>2643</v>
      </c>
      <c r="L601" s="55" t="s">
        <v>2643</v>
      </c>
      <c r="M601" t="s">
        <v>641</v>
      </c>
      <c r="N601" t="s">
        <v>642</v>
      </c>
      <c r="O601" s="3">
        <v>0</v>
      </c>
      <c r="P601" s="3">
        <v>0</v>
      </c>
      <c r="Q601" s="3">
        <v>93.1</v>
      </c>
      <c r="R601" s="3">
        <v>12.103</v>
      </c>
      <c r="S601" s="3">
        <v>0</v>
      </c>
      <c r="T601" s="3">
        <v>0</v>
      </c>
      <c r="U601" s="3">
        <v>105.20299999999999</v>
      </c>
      <c r="V601" s="3">
        <v>0</v>
      </c>
      <c r="W601" t="s">
        <v>1</v>
      </c>
    </row>
    <row r="602" spans="5:23" x14ac:dyDescent="0.25">
      <c r="E602" t="s">
        <v>2099</v>
      </c>
      <c r="F602" t="s">
        <v>2113</v>
      </c>
      <c r="G602" t="s">
        <v>1</v>
      </c>
      <c r="H602" t="s">
        <v>0</v>
      </c>
      <c r="I602" t="s">
        <v>359</v>
      </c>
      <c r="J602" t="s">
        <v>360</v>
      </c>
      <c r="K602" s="55" t="s">
        <v>2644</v>
      </c>
      <c r="L602" s="55" t="s">
        <v>2644</v>
      </c>
      <c r="M602" t="s">
        <v>641</v>
      </c>
      <c r="N602" t="s">
        <v>642</v>
      </c>
      <c r="O602" s="3">
        <v>0</v>
      </c>
      <c r="P602" s="3">
        <v>0</v>
      </c>
      <c r="Q602" s="3">
        <v>15.62</v>
      </c>
      <c r="R602" s="3">
        <v>2.0306000000000002</v>
      </c>
      <c r="S602" s="3">
        <v>0</v>
      </c>
      <c r="T602" s="3">
        <v>0</v>
      </c>
      <c r="U602" s="3">
        <v>17.650600000000001</v>
      </c>
      <c r="V602" s="3">
        <v>0</v>
      </c>
      <c r="W602" t="s">
        <v>1</v>
      </c>
    </row>
    <row r="603" spans="5:23" x14ac:dyDescent="0.25">
      <c r="E603" t="s">
        <v>2099</v>
      </c>
      <c r="F603" t="s">
        <v>2113</v>
      </c>
      <c r="G603" t="s">
        <v>1</v>
      </c>
      <c r="H603" t="s">
        <v>0</v>
      </c>
      <c r="I603" t="s">
        <v>359</v>
      </c>
      <c r="J603" t="s">
        <v>360</v>
      </c>
      <c r="K603" s="55" t="s">
        <v>2645</v>
      </c>
      <c r="L603" s="55" t="s">
        <v>2645</v>
      </c>
      <c r="M603" t="s">
        <v>641</v>
      </c>
      <c r="N603" t="s">
        <v>642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t="s">
        <v>1</v>
      </c>
    </row>
    <row r="604" spans="5:23" x14ac:dyDescent="0.25">
      <c r="E604" t="s">
        <v>2099</v>
      </c>
      <c r="F604" t="s">
        <v>2114</v>
      </c>
      <c r="G604" t="s">
        <v>1</v>
      </c>
      <c r="H604" t="s">
        <v>0</v>
      </c>
      <c r="I604" t="s">
        <v>359</v>
      </c>
      <c r="J604" t="s">
        <v>360</v>
      </c>
      <c r="K604" s="55" t="s">
        <v>2627</v>
      </c>
      <c r="L604" s="55" t="s">
        <v>2627</v>
      </c>
      <c r="M604" t="s">
        <v>641</v>
      </c>
      <c r="N604" t="s">
        <v>642</v>
      </c>
      <c r="O604" s="3">
        <v>0</v>
      </c>
      <c r="P604" s="3">
        <v>0</v>
      </c>
      <c r="Q604" s="3">
        <v>25</v>
      </c>
      <c r="R604" s="3">
        <v>3.25</v>
      </c>
      <c r="S604" s="3">
        <v>0</v>
      </c>
      <c r="T604" s="3">
        <v>0</v>
      </c>
      <c r="U604" s="3">
        <v>28.25</v>
      </c>
      <c r="V604" s="3">
        <v>0</v>
      </c>
      <c r="W604" t="s">
        <v>1</v>
      </c>
    </row>
    <row r="605" spans="5:23" x14ac:dyDescent="0.25">
      <c r="E605" t="s">
        <v>2099</v>
      </c>
      <c r="F605" t="s">
        <v>2114</v>
      </c>
      <c r="G605" t="s">
        <v>1</v>
      </c>
      <c r="H605" t="s">
        <v>0</v>
      </c>
      <c r="I605" t="s">
        <v>359</v>
      </c>
      <c r="J605" t="s">
        <v>360</v>
      </c>
      <c r="K605" s="55" t="s">
        <v>2628</v>
      </c>
      <c r="L605" s="55" t="s">
        <v>2628</v>
      </c>
      <c r="M605" t="s">
        <v>115</v>
      </c>
      <c r="N605" t="s">
        <v>116</v>
      </c>
      <c r="O605" s="3">
        <v>0</v>
      </c>
      <c r="P605" s="3">
        <v>0</v>
      </c>
      <c r="Q605" s="3">
        <v>25</v>
      </c>
      <c r="R605" s="3">
        <v>3.25</v>
      </c>
      <c r="S605" s="3">
        <v>0</v>
      </c>
      <c r="T605" s="3">
        <v>0</v>
      </c>
      <c r="U605" s="3">
        <v>28.25</v>
      </c>
      <c r="V605" s="3">
        <v>0</v>
      </c>
      <c r="W605" t="s">
        <v>1</v>
      </c>
    </row>
    <row r="606" spans="5:23" x14ac:dyDescent="0.25">
      <c r="E606" t="s">
        <v>2099</v>
      </c>
      <c r="F606" t="s">
        <v>2114</v>
      </c>
      <c r="G606" t="s">
        <v>1</v>
      </c>
      <c r="H606" t="s">
        <v>0</v>
      </c>
      <c r="I606" t="s">
        <v>359</v>
      </c>
      <c r="J606" t="s">
        <v>360</v>
      </c>
      <c r="K606" s="55" t="s">
        <v>2629</v>
      </c>
      <c r="L606" s="55" t="s">
        <v>2629</v>
      </c>
      <c r="M606" t="s">
        <v>115</v>
      </c>
      <c r="N606" t="s">
        <v>116</v>
      </c>
      <c r="O606" s="3">
        <v>0</v>
      </c>
      <c r="P606" s="3">
        <v>0</v>
      </c>
      <c r="Q606" s="3">
        <v>24</v>
      </c>
      <c r="R606" s="3">
        <v>3.12</v>
      </c>
      <c r="S606" s="3">
        <v>0</v>
      </c>
      <c r="T606" s="3">
        <v>0</v>
      </c>
      <c r="U606" s="3">
        <v>27.12</v>
      </c>
      <c r="V606" s="3">
        <v>0</v>
      </c>
      <c r="W606" t="s">
        <v>1</v>
      </c>
    </row>
    <row r="607" spans="5:23" x14ac:dyDescent="0.25">
      <c r="E607" t="s">
        <v>2099</v>
      </c>
      <c r="F607" t="s">
        <v>2114</v>
      </c>
      <c r="G607" t="s">
        <v>1</v>
      </c>
      <c r="H607" t="s">
        <v>0</v>
      </c>
      <c r="I607" t="s">
        <v>359</v>
      </c>
      <c r="J607" t="s">
        <v>360</v>
      </c>
      <c r="K607" s="55" t="s">
        <v>2630</v>
      </c>
      <c r="L607" s="55" t="s">
        <v>2630</v>
      </c>
      <c r="M607" t="s">
        <v>115</v>
      </c>
      <c r="N607" t="s">
        <v>116</v>
      </c>
      <c r="O607" s="3">
        <v>0</v>
      </c>
      <c r="P607" s="3">
        <v>0</v>
      </c>
      <c r="Q607" s="3">
        <v>53</v>
      </c>
      <c r="R607" s="3">
        <v>6.8900000000000006</v>
      </c>
      <c r="S607" s="3">
        <v>0</v>
      </c>
      <c r="T607" s="3">
        <v>0</v>
      </c>
      <c r="U607" s="3">
        <v>59.89</v>
      </c>
      <c r="V607" s="3">
        <v>0</v>
      </c>
      <c r="W607" t="s">
        <v>1</v>
      </c>
    </row>
    <row r="608" spans="5:23" x14ac:dyDescent="0.25">
      <c r="E608" t="s">
        <v>2099</v>
      </c>
      <c r="F608" t="s">
        <v>2114</v>
      </c>
      <c r="G608" t="s">
        <v>1</v>
      </c>
      <c r="H608" t="s">
        <v>0</v>
      </c>
      <c r="I608" t="s">
        <v>359</v>
      </c>
      <c r="J608" t="s">
        <v>360</v>
      </c>
      <c r="K608" s="55" t="s">
        <v>2631</v>
      </c>
      <c r="L608" s="55" t="s">
        <v>2631</v>
      </c>
      <c r="M608" t="s">
        <v>1323</v>
      </c>
      <c r="N608" t="s">
        <v>1209</v>
      </c>
      <c r="O608" s="3">
        <v>0</v>
      </c>
      <c r="P608" s="3">
        <v>0</v>
      </c>
      <c r="Q608" s="3">
        <v>23.89</v>
      </c>
      <c r="R608" s="3">
        <v>3.1057000000000001</v>
      </c>
      <c r="S608" s="3">
        <v>0</v>
      </c>
      <c r="T608" s="3">
        <v>0</v>
      </c>
      <c r="U608" s="3">
        <v>26.995699999999999</v>
      </c>
      <c r="V608" s="3">
        <v>0</v>
      </c>
      <c r="W608" t="s">
        <v>1</v>
      </c>
    </row>
    <row r="609" spans="5:23" x14ac:dyDescent="0.25">
      <c r="E609" t="s">
        <v>2099</v>
      </c>
      <c r="F609" t="s">
        <v>2114</v>
      </c>
      <c r="G609" t="s">
        <v>1</v>
      </c>
      <c r="H609" t="s">
        <v>0</v>
      </c>
      <c r="I609" t="s">
        <v>359</v>
      </c>
      <c r="J609" t="s">
        <v>360</v>
      </c>
      <c r="K609" s="55" t="s">
        <v>2632</v>
      </c>
      <c r="L609" s="55" t="s">
        <v>2632</v>
      </c>
      <c r="M609" t="s">
        <v>1323</v>
      </c>
      <c r="N609" t="s">
        <v>1209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t="s">
        <v>1</v>
      </c>
    </row>
    <row r="610" spans="5:23" x14ac:dyDescent="0.25">
      <c r="E610" t="s">
        <v>2099</v>
      </c>
      <c r="F610" t="s">
        <v>2114</v>
      </c>
      <c r="G610" t="s">
        <v>1</v>
      </c>
      <c r="H610" t="s">
        <v>0</v>
      </c>
      <c r="I610" t="s">
        <v>359</v>
      </c>
      <c r="J610" t="s">
        <v>360</v>
      </c>
      <c r="K610" s="55" t="s">
        <v>2633</v>
      </c>
      <c r="L610" s="55" t="s">
        <v>2633</v>
      </c>
      <c r="M610" t="s">
        <v>352</v>
      </c>
      <c r="N610" t="s">
        <v>353</v>
      </c>
      <c r="O610" s="3">
        <v>0</v>
      </c>
      <c r="P610" s="3">
        <v>0</v>
      </c>
      <c r="Q610" s="3">
        <v>35</v>
      </c>
      <c r="R610" s="3">
        <v>4.55</v>
      </c>
      <c r="S610" s="3">
        <v>0</v>
      </c>
      <c r="T610" s="3">
        <v>0</v>
      </c>
      <c r="U610" s="3">
        <v>39.549999999999997</v>
      </c>
      <c r="V610" s="3">
        <v>0</v>
      </c>
      <c r="W610" t="s">
        <v>1</v>
      </c>
    </row>
    <row r="611" spans="5:23" x14ac:dyDescent="0.25">
      <c r="E611" t="s">
        <v>2099</v>
      </c>
      <c r="F611" t="s">
        <v>2622</v>
      </c>
      <c r="G611" t="s">
        <v>1</v>
      </c>
      <c r="H611" t="s">
        <v>0</v>
      </c>
      <c r="I611" t="s">
        <v>359</v>
      </c>
      <c r="J611" t="s">
        <v>360</v>
      </c>
      <c r="K611" s="55" t="s">
        <v>2623</v>
      </c>
      <c r="L611" s="55" t="s">
        <v>2623</v>
      </c>
      <c r="M611" t="s">
        <v>2624</v>
      </c>
      <c r="N611" t="s">
        <v>2625</v>
      </c>
      <c r="O611" s="3">
        <v>0</v>
      </c>
      <c r="P611" s="3">
        <v>0</v>
      </c>
      <c r="Q611" s="3">
        <v>35</v>
      </c>
      <c r="R611" s="3">
        <v>4.55</v>
      </c>
      <c r="S611" s="3">
        <v>0</v>
      </c>
      <c r="T611" s="3">
        <v>0</v>
      </c>
      <c r="U611" s="3">
        <v>39.549999999999997</v>
      </c>
      <c r="V611" s="3">
        <v>0</v>
      </c>
      <c r="W611" t="s">
        <v>1</v>
      </c>
    </row>
    <row r="612" spans="5:23" x14ac:dyDescent="0.25">
      <c r="E612" t="s">
        <v>2099</v>
      </c>
      <c r="F612" t="s">
        <v>2622</v>
      </c>
      <c r="G612" t="s">
        <v>1</v>
      </c>
      <c r="H612" t="s">
        <v>0</v>
      </c>
      <c r="I612" t="s">
        <v>359</v>
      </c>
      <c r="J612" t="s">
        <v>360</v>
      </c>
      <c r="K612" s="55" t="s">
        <v>2626</v>
      </c>
      <c r="L612" s="55" t="s">
        <v>2626</v>
      </c>
      <c r="M612" t="s">
        <v>2624</v>
      </c>
      <c r="N612" t="s">
        <v>2625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t="s">
        <v>1</v>
      </c>
    </row>
    <row r="613" spans="5:23" x14ac:dyDescent="0.25">
      <c r="E613" t="s">
        <v>2099</v>
      </c>
      <c r="F613" t="s">
        <v>2116</v>
      </c>
      <c r="G613" t="s">
        <v>1</v>
      </c>
      <c r="H613" t="s">
        <v>0</v>
      </c>
      <c r="I613" t="s">
        <v>359</v>
      </c>
      <c r="J613" t="s">
        <v>360</v>
      </c>
      <c r="K613" s="55" t="s">
        <v>2612</v>
      </c>
      <c r="L613" s="55" t="s">
        <v>2612</v>
      </c>
      <c r="M613" t="s">
        <v>249</v>
      </c>
      <c r="N613" t="s">
        <v>250</v>
      </c>
      <c r="O613" s="3">
        <v>0</v>
      </c>
      <c r="P613" s="3">
        <v>0</v>
      </c>
      <c r="Q613" s="3">
        <v>11.06</v>
      </c>
      <c r="R613" s="3">
        <v>1.4378000000000002</v>
      </c>
      <c r="S613" s="3">
        <v>0</v>
      </c>
      <c r="T613" s="3">
        <v>0</v>
      </c>
      <c r="U613" s="3">
        <v>12.497800000000002</v>
      </c>
      <c r="V613" s="3">
        <v>0</v>
      </c>
      <c r="W613" t="s">
        <v>1</v>
      </c>
    </row>
    <row r="614" spans="5:23" x14ac:dyDescent="0.25">
      <c r="E614" t="s">
        <v>2099</v>
      </c>
      <c r="F614" t="s">
        <v>2116</v>
      </c>
      <c r="G614" t="s">
        <v>1</v>
      </c>
      <c r="H614" t="s">
        <v>0</v>
      </c>
      <c r="I614" t="s">
        <v>359</v>
      </c>
      <c r="J614" t="s">
        <v>360</v>
      </c>
      <c r="K614" s="55" t="s">
        <v>2613</v>
      </c>
      <c r="L614" s="55" t="s">
        <v>2613</v>
      </c>
      <c r="M614" t="s">
        <v>249</v>
      </c>
      <c r="N614" t="s">
        <v>250</v>
      </c>
      <c r="O614" s="3">
        <v>0</v>
      </c>
      <c r="P614" s="3">
        <v>0</v>
      </c>
      <c r="Q614" s="3">
        <v>21.32</v>
      </c>
      <c r="R614" s="3">
        <v>2.7716000000000003</v>
      </c>
      <c r="S614" s="3">
        <v>0</v>
      </c>
      <c r="T614" s="3">
        <v>0</v>
      </c>
      <c r="U614" s="3">
        <v>24.0916</v>
      </c>
      <c r="V614" s="3">
        <v>0</v>
      </c>
      <c r="W614" t="s">
        <v>1</v>
      </c>
    </row>
    <row r="615" spans="5:23" x14ac:dyDescent="0.25">
      <c r="E615" t="s">
        <v>2099</v>
      </c>
      <c r="F615" t="s">
        <v>2116</v>
      </c>
      <c r="G615" t="s">
        <v>1</v>
      </c>
      <c r="H615" t="s">
        <v>0</v>
      </c>
      <c r="I615" t="s">
        <v>359</v>
      </c>
      <c r="J615" t="s">
        <v>360</v>
      </c>
      <c r="K615" s="55" t="s">
        <v>2614</v>
      </c>
      <c r="L615" s="55" t="s">
        <v>2614</v>
      </c>
      <c r="M615" t="s">
        <v>100</v>
      </c>
      <c r="N615" t="s">
        <v>101</v>
      </c>
      <c r="O615" s="3">
        <v>0</v>
      </c>
      <c r="P615" s="3">
        <v>0</v>
      </c>
      <c r="Q615" s="3">
        <v>60.16</v>
      </c>
      <c r="R615" s="3">
        <v>7.8208000000000002</v>
      </c>
      <c r="S615" s="3">
        <v>0</v>
      </c>
      <c r="T615" s="3">
        <v>0</v>
      </c>
      <c r="U615" s="3">
        <v>67.980800000000002</v>
      </c>
      <c r="V615" s="3">
        <v>0</v>
      </c>
      <c r="W615" t="s">
        <v>1</v>
      </c>
    </row>
    <row r="616" spans="5:23" x14ac:dyDescent="0.25">
      <c r="E616" t="s">
        <v>2099</v>
      </c>
      <c r="F616" t="s">
        <v>2116</v>
      </c>
      <c r="G616" t="s">
        <v>1</v>
      </c>
      <c r="H616" t="s">
        <v>0</v>
      </c>
      <c r="I616" t="s">
        <v>359</v>
      </c>
      <c r="J616" t="s">
        <v>360</v>
      </c>
      <c r="K616" s="55" t="s">
        <v>2615</v>
      </c>
      <c r="L616" s="55" t="s">
        <v>2615</v>
      </c>
      <c r="M616" t="s">
        <v>134</v>
      </c>
      <c r="N616" t="s">
        <v>135</v>
      </c>
      <c r="O616" s="3">
        <v>0</v>
      </c>
      <c r="P616" s="3">
        <v>0</v>
      </c>
      <c r="Q616" s="3">
        <v>20</v>
      </c>
      <c r="R616" s="3">
        <v>2.6</v>
      </c>
      <c r="S616" s="3">
        <v>0</v>
      </c>
      <c r="T616" s="3">
        <v>0</v>
      </c>
      <c r="U616" s="3">
        <v>22.6</v>
      </c>
      <c r="V616" s="3">
        <v>0</v>
      </c>
      <c r="W616" t="s">
        <v>1</v>
      </c>
    </row>
    <row r="617" spans="5:23" x14ac:dyDescent="0.25">
      <c r="E617" t="s">
        <v>2099</v>
      </c>
      <c r="F617" t="s">
        <v>2116</v>
      </c>
      <c r="G617" t="s">
        <v>1</v>
      </c>
      <c r="H617" t="s">
        <v>0</v>
      </c>
      <c r="I617" t="s">
        <v>359</v>
      </c>
      <c r="J617" t="s">
        <v>360</v>
      </c>
      <c r="K617" s="55" t="s">
        <v>2616</v>
      </c>
      <c r="L617" s="55" t="s">
        <v>2616</v>
      </c>
      <c r="M617" t="s">
        <v>100</v>
      </c>
      <c r="N617" t="s">
        <v>101</v>
      </c>
      <c r="O617" s="3">
        <v>0</v>
      </c>
      <c r="P617" s="3">
        <v>0</v>
      </c>
      <c r="Q617" s="3">
        <v>60.16</v>
      </c>
      <c r="R617" s="3">
        <v>7.8208000000000002</v>
      </c>
      <c r="S617" s="3">
        <v>0</v>
      </c>
      <c r="T617" s="3">
        <v>0</v>
      </c>
      <c r="U617" s="3">
        <v>67.980800000000002</v>
      </c>
      <c r="V617" s="3">
        <v>0</v>
      </c>
      <c r="W617" t="s">
        <v>1</v>
      </c>
    </row>
    <row r="618" spans="5:23" x14ac:dyDescent="0.25">
      <c r="E618" t="s">
        <v>2099</v>
      </c>
      <c r="F618" t="s">
        <v>2116</v>
      </c>
      <c r="G618" t="s">
        <v>1</v>
      </c>
      <c r="H618" t="s">
        <v>0</v>
      </c>
      <c r="I618" t="s">
        <v>359</v>
      </c>
      <c r="J618" t="s">
        <v>360</v>
      </c>
      <c r="K618" s="55" t="s">
        <v>2617</v>
      </c>
      <c r="L618" s="55" t="s">
        <v>2617</v>
      </c>
      <c r="M618" t="s">
        <v>100</v>
      </c>
      <c r="N618" t="s">
        <v>101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t="s">
        <v>1</v>
      </c>
    </row>
    <row r="619" spans="5:23" x14ac:dyDescent="0.25">
      <c r="E619" t="s">
        <v>2099</v>
      </c>
      <c r="F619" t="s">
        <v>2116</v>
      </c>
      <c r="G619" t="s">
        <v>1</v>
      </c>
      <c r="H619" t="s">
        <v>0</v>
      </c>
      <c r="I619" t="s">
        <v>359</v>
      </c>
      <c r="J619" t="s">
        <v>360</v>
      </c>
      <c r="K619" s="55" t="s">
        <v>2618</v>
      </c>
      <c r="L619" s="55" t="s">
        <v>2618</v>
      </c>
      <c r="M619" t="s">
        <v>220</v>
      </c>
      <c r="N619" t="s">
        <v>221</v>
      </c>
      <c r="O619" s="3">
        <v>0</v>
      </c>
      <c r="P619" s="3">
        <v>0</v>
      </c>
      <c r="Q619" s="3">
        <v>22.12</v>
      </c>
      <c r="R619" s="3">
        <v>2.8756000000000004</v>
      </c>
      <c r="S619" s="3">
        <v>0</v>
      </c>
      <c r="T619" s="3">
        <v>0</v>
      </c>
      <c r="U619" s="3">
        <v>24.995600000000003</v>
      </c>
      <c r="V619" s="3">
        <v>0</v>
      </c>
      <c r="W619" t="s">
        <v>1</v>
      </c>
    </row>
    <row r="620" spans="5:23" x14ac:dyDescent="0.25">
      <c r="E620" t="s">
        <v>2099</v>
      </c>
      <c r="F620" t="s">
        <v>2116</v>
      </c>
      <c r="G620" t="s">
        <v>1</v>
      </c>
      <c r="H620" t="s">
        <v>0</v>
      </c>
      <c r="I620" t="s">
        <v>359</v>
      </c>
      <c r="J620" t="s">
        <v>360</v>
      </c>
      <c r="K620" s="55" t="s">
        <v>2619</v>
      </c>
      <c r="L620" s="55" t="s">
        <v>2619</v>
      </c>
      <c r="M620" t="s">
        <v>134</v>
      </c>
      <c r="N620" t="s">
        <v>135</v>
      </c>
      <c r="O620" s="3">
        <v>0</v>
      </c>
      <c r="P620" s="3">
        <v>0</v>
      </c>
      <c r="Q620" s="3">
        <v>35</v>
      </c>
      <c r="R620" s="3">
        <v>4.55</v>
      </c>
      <c r="S620" s="3">
        <v>0</v>
      </c>
      <c r="T620" s="3">
        <v>0</v>
      </c>
      <c r="U620" s="3">
        <v>39.549999999999997</v>
      </c>
      <c r="V620" s="3">
        <v>0</v>
      </c>
      <c r="W620" t="s">
        <v>1</v>
      </c>
    </row>
    <row r="621" spans="5:23" x14ac:dyDescent="0.25">
      <c r="E621" t="s">
        <v>2099</v>
      </c>
      <c r="F621" t="s">
        <v>2116</v>
      </c>
      <c r="G621" t="s">
        <v>1</v>
      </c>
      <c r="H621" t="s">
        <v>0</v>
      </c>
      <c r="I621" t="s">
        <v>359</v>
      </c>
      <c r="J621" t="s">
        <v>360</v>
      </c>
      <c r="K621" s="55" t="s">
        <v>2620</v>
      </c>
      <c r="L621" s="55" t="s">
        <v>2620</v>
      </c>
      <c r="M621" t="s">
        <v>293</v>
      </c>
      <c r="N621" t="s">
        <v>294</v>
      </c>
      <c r="O621" s="3">
        <v>0</v>
      </c>
      <c r="P621" s="3">
        <v>0</v>
      </c>
      <c r="Q621" s="3">
        <v>35</v>
      </c>
      <c r="R621" s="3">
        <v>4.55</v>
      </c>
      <c r="S621" s="3">
        <v>0</v>
      </c>
      <c r="T621" s="3">
        <v>0</v>
      </c>
      <c r="U621" s="3">
        <v>39.549999999999997</v>
      </c>
      <c r="V621" s="3">
        <v>0</v>
      </c>
      <c r="W621" t="s">
        <v>1</v>
      </c>
    </row>
    <row r="622" spans="5:23" x14ac:dyDescent="0.25">
      <c r="E622" t="s">
        <v>2099</v>
      </c>
      <c r="F622" t="s">
        <v>2116</v>
      </c>
      <c r="G622" t="s">
        <v>1</v>
      </c>
      <c r="H622" t="s">
        <v>0</v>
      </c>
      <c r="I622" t="s">
        <v>359</v>
      </c>
      <c r="J622" t="s">
        <v>360</v>
      </c>
      <c r="K622" s="55" t="s">
        <v>2621</v>
      </c>
      <c r="L622" s="55" t="s">
        <v>2621</v>
      </c>
      <c r="M622" t="s">
        <v>293</v>
      </c>
      <c r="N622" t="s">
        <v>294</v>
      </c>
      <c r="O622" s="3">
        <v>0</v>
      </c>
      <c r="P622" s="3">
        <v>0</v>
      </c>
      <c r="Q622" s="3">
        <v>525</v>
      </c>
      <c r="R622" s="3">
        <v>68.25</v>
      </c>
      <c r="S622" s="3">
        <v>0</v>
      </c>
      <c r="T622" s="3">
        <v>0</v>
      </c>
      <c r="U622" s="3">
        <v>593.25</v>
      </c>
      <c r="V622" s="3">
        <v>0</v>
      </c>
      <c r="W622" t="s">
        <v>1</v>
      </c>
    </row>
    <row r="623" spans="5:23" x14ac:dyDescent="0.25">
      <c r="E623" t="s">
        <v>2099</v>
      </c>
      <c r="F623" t="s">
        <v>2061</v>
      </c>
      <c r="G623" t="s">
        <v>1</v>
      </c>
      <c r="H623" t="s">
        <v>0</v>
      </c>
      <c r="I623" t="s">
        <v>359</v>
      </c>
      <c r="J623" t="s">
        <v>360</v>
      </c>
      <c r="K623" s="55" t="s">
        <v>2603</v>
      </c>
      <c r="L623" s="55" t="s">
        <v>2603</v>
      </c>
      <c r="M623" t="s">
        <v>324</v>
      </c>
      <c r="N623" t="s">
        <v>325</v>
      </c>
      <c r="O623" s="3">
        <v>0</v>
      </c>
      <c r="P623" s="3">
        <v>0</v>
      </c>
      <c r="Q623" s="3">
        <v>6</v>
      </c>
      <c r="R623" s="3">
        <v>0.78</v>
      </c>
      <c r="S623" s="3">
        <v>0</v>
      </c>
      <c r="T623" s="3">
        <v>0</v>
      </c>
      <c r="U623" s="3">
        <v>6.78</v>
      </c>
      <c r="V623" s="3">
        <v>0</v>
      </c>
      <c r="W623" t="s">
        <v>1</v>
      </c>
    </row>
    <row r="624" spans="5:23" x14ac:dyDescent="0.25">
      <c r="E624" t="s">
        <v>2099</v>
      </c>
      <c r="F624" t="s">
        <v>2061</v>
      </c>
      <c r="G624" t="s">
        <v>1</v>
      </c>
      <c r="H624" t="s">
        <v>0</v>
      </c>
      <c r="I624" t="s">
        <v>359</v>
      </c>
      <c r="J624" t="s">
        <v>360</v>
      </c>
      <c r="K624" s="55" t="s">
        <v>2604</v>
      </c>
      <c r="L624" s="55" t="s">
        <v>2604</v>
      </c>
      <c r="M624" t="s">
        <v>262</v>
      </c>
      <c r="N624" t="s">
        <v>263</v>
      </c>
      <c r="O624" s="3">
        <v>0</v>
      </c>
      <c r="P624" s="3">
        <v>0</v>
      </c>
      <c r="Q624" s="3">
        <v>30</v>
      </c>
      <c r="R624" s="3">
        <v>3.9000000000000004</v>
      </c>
      <c r="S624" s="3">
        <v>0</v>
      </c>
      <c r="T624" s="3">
        <v>0</v>
      </c>
      <c r="U624" s="3">
        <v>33.9</v>
      </c>
      <c r="V624" s="3">
        <v>0</v>
      </c>
      <c r="W624" t="s">
        <v>1</v>
      </c>
    </row>
    <row r="625" spans="5:23" x14ac:dyDescent="0.25">
      <c r="E625" t="s">
        <v>2099</v>
      </c>
      <c r="F625" t="s">
        <v>2061</v>
      </c>
      <c r="G625" t="s">
        <v>1</v>
      </c>
      <c r="H625" t="s">
        <v>0</v>
      </c>
      <c r="I625" t="s">
        <v>359</v>
      </c>
      <c r="J625" t="s">
        <v>360</v>
      </c>
      <c r="K625" s="55" t="s">
        <v>2605</v>
      </c>
      <c r="L625" s="55" t="s">
        <v>2605</v>
      </c>
      <c r="M625" t="s">
        <v>262</v>
      </c>
      <c r="N625" t="s">
        <v>263</v>
      </c>
      <c r="O625" s="3">
        <v>0</v>
      </c>
      <c r="P625" s="3">
        <v>0</v>
      </c>
      <c r="Q625" s="3">
        <v>6</v>
      </c>
      <c r="R625" s="3">
        <v>0.78</v>
      </c>
      <c r="S625" s="3">
        <v>0</v>
      </c>
      <c r="T625" s="3">
        <v>0</v>
      </c>
      <c r="U625" s="3">
        <v>6.78</v>
      </c>
      <c r="V625" s="3">
        <v>0</v>
      </c>
      <c r="W625" t="s">
        <v>1</v>
      </c>
    </row>
    <row r="626" spans="5:23" x14ac:dyDescent="0.25">
      <c r="E626" t="s">
        <v>2099</v>
      </c>
      <c r="F626" t="s">
        <v>2061</v>
      </c>
      <c r="G626" t="s">
        <v>1</v>
      </c>
      <c r="H626" t="s">
        <v>0</v>
      </c>
      <c r="I626" t="s">
        <v>359</v>
      </c>
      <c r="J626" t="s">
        <v>360</v>
      </c>
      <c r="K626" s="55" t="s">
        <v>2606</v>
      </c>
      <c r="L626" s="55" t="s">
        <v>2606</v>
      </c>
      <c r="M626" t="s">
        <v>262</v>
      </c>
      <c r="N626" t="s">
        <v>263</v>
      </c>
      <c r="O626" s="3">
        <v>0</v>
      </c>
      <c r="P626" s="3">
        <v>0</v>
      </c>
      <c r="Q626" s="3">
        <v>10</v>
      </c>
      <c r="R626" s="3">
        <v>1.3</v>
      </c>
      <c r="S626" s="3">
        <v>0</v>
      </c>
      <c r="T626" s="3">
        <v>0</v>
      </c>
      <c r="U626" s="3">
        <v>11.3</v>
      </c>
      <c r="V626" s="3">
        <v>0</v>
      </c>
      <c r="W626" t="s">
        <v>1</v>
      </c>
    </row>
    <row r="627" spans="5:23" x14ac:dyDescent="0.25">
      <c r="E627" t="s">
        <v>2099</v>
      </c>
      <c r="F627" t="s">
        <v>2061</v>
      </c>
      <c r="G627" t="s">
        <v>1</v>
      </c>
      <c r="H627" t="s">
        <v>0</v>
      </c>
      <c r="I627" t="s">
        <v>359</v>
      </c>
      <c r="J627" t="s">
        <v>360</v>
      </c>
      <c r="K627" s="55" t="s">
        <v>2607</v>
      </c>
      <c r="L627" s="55" t="s">
        <v>2607</v>
      </c>
      <c r="M627" t="s">
        <v>115</v>
      </c>
      <c r="N627" t="s">
        <v>116</v>
      </c>
      <c r="O627" s="3">
        <v>0</v>
      </c>
      <c r="P627" s="3">
        <v>0</v>
      </c>
      <c r="Q627" s="3">
        <v>176.99</v>
      </c>
      <c r="R627" s="3">
        <v>23.008700000000001</v>
      </c>
      <c r="S627" s="3">
        <v>0</v>
      </c>
      <c r="T627" s="3">
        <v>0</v>
      </c>
      <c r="U627" s="3">
        <v>199.99870000000001</v>
      </c>
      <c r="V627" s="3">
        <v>0</v>
      </c>
      <c r="W627" t="s">
        <v>1</v>
      </c>
    </row>
    <row r="628" spans="5:23" x14ac:dyDescent="0.25">
      <c r="E628" t="s">
        <v>2099</v>
      </c>
      <c r="F628" t="s">
        <v>2061</v>
      </c>
      <c r="G628" t="s">
        <v>1</v>
      </c>
      <c r="H628" t="s">
        <v>0</v>
      </c>
      <c r="I628" t="s">
        <v>359</v>
      </c>
      <c r="J628" t="s">
        <v>360</v>
      </c>
      <c r="K628" s="55" t="s">
        <v>2608</v>
      </c>
      <c r="L628" s="55" t="s">
        <v>2608</v>
      </c>
      <c r="M628" t="s">
        <v>115</v>
      </c>
      <c r="N628" t="s">
        <v>116</v>
      </c>
      <c r="O628" s="3">
        <v>0</v>
      </c>
      <c r="P628" s="3">
        <v>0</v>
      </c>
      <c r="Q628" s="3">
        <v>70</v>
      </c>
      <c r="R628" s="3">
        <v>9.1</v>
      </c>
      <c r="S628" s="3">
        <v>0</v>
      </c>
      <c r="T628" s="3">
        <v>0</v>
      </c>
      <c r="U628" s="3">
        <v>79.099999999999994</v>
      </c>
      <c r="V628" s="3">
        <v>0</v>
      </c>
      <c r="W628" t="s">
        <v>1</v>
      </c>
    </row>
    <row r="629" spans="5:23" x14ac:dyDescent="0.25">
      <c r="E629" t="s">
        <v>2099</v>
      </c>
      <c r="F629" t="s">
        <v>2061</v>
      </c>
      <c r="G629" t="s">
        <v>1</v>
      </c>
      <c r="H629" t="s">
        <v>0</v>
      </c>
      <c r="I629" t="s">
        <v>359</v>
      </c>
      <c r="J629" t="s">
        <v>360</v>
      </c>
      <c r="K629" s="55" t="s">
        <v>2609</v>
      </c>
      <c r="L629" s="55" t="s">
        <v>2609</v>
      </c>
      <c r="M629" t="s">
        <v>100</v>
      </c>
      <c r="N629" t="s">
        <v>101</v>
      </c>
      <c r="O629" s="3">
        <v>0</v>
      </c>
      <c r="P629" s="3">
        <v>0</v>
      </c>
      <c r="Q629" s="3">
        <v>57.6</v>
      </c>
      <c r="R629" s="3">
        <v>7.4880000000000004</v>
      </c>
      <c r="S629" s="3">
        <v>0</v>
      </c>
      <c r="T629" s="3">
        <v>0</v>
      </c>
      <c r="U629" s="3">
        <v>65.088000000000008</v>
      </c>
      <c r="V629" s="3">
        <v>0</v>
      </c>
      <c r="W629" t="s">
        <v>1</v>
      </c>
    </row>
    <row r="630" spans="5:23" x14ac:dyDescent="0.25">
      <c r="E630" t="s">
        <v>2099</v>
      </c>
      <c r="F630" t="s">
        <v>2061</v>
      </c>
      <c r="G630" t="s">
        <v>1</v>
      </c>
      <c r="H630" t="s">
        <v>0</v>
      </c>
      <c r="I630" t="s">
        <v>359</v>
      </c>
      <c r="J630" t="s">
        <v>360</v>
      </c>
      <c r="K630" s="55" t="s">
        <v>2610</v>
      </c>
      <c r="L630" s="55" t="s">
        <v>2610</v>
      </c>
      <c r="M630" t="s">
        <v>100</v>
      </c>
      <c r="N630" t="s">
        <v>101</v>
      </c>
      <c r="O630" s="3">
        <v>0</v>
      </c>
      <c r="P630" s="3">
        <v>0</v>
      </c>
      <c r="Q630" s="3">
        <v>57.6</v>
      </c>
      <c r="R630" s="3">
        <v>7.4880000000000004</v>
      </c>
      <c r="S630" s="3">
        <v>0</v>
      </c>
      <c r="T630" s="3">
        <v>0</v>
      </c>
      <c r="U630" s="3">
        <v>65.088000000000008</v>
      </c>
      <c r="V630" s="3">
        <v>0</v>
      </c>
      <c r="W630" t="s">
        <v>1</v>
      </c>
    </row>
    <row r="631" spans="5:23" x14ac:dyDescent="0.25">
      <c r="E631" t="s">
        <v>2099</v>
      </c>
      <c r="F631" t="s">
        <v>2061</v>
      </c>
      <c r="G631" t="s">
        <v>1</v>
      </c>
      <c r="H631" t="s">
        <v>0</v>
      </c>
      <c r="I631" t="s">
        <v>359</v>
      </c>
      <c r="J631" t="s">
        <v>360</v>
      </c>
      <c r="K631" s="55" t="s">
        <v>2611</v>
      </c>
      <c r="L631" s="55" t="s">
        <v>2611</v>
      </c>
      <c r="M631" t="s">
        <v>281</v>
      </c>
      <c r="N631" t="s">
        <v>282</v>
      </c>
      <c r="O631" s="3">
        <v>0</v>
      </c>
      <c r="P631" s="3">
        <v>0</v>
      </c>
      <c r="Q631" s="3">
        <v>126</v>
      </c>
      <c r="R631" s="3">
        <v>16.38</v>
      </c>
      <c r="S631" s="3">
        <v>0</v>
      </c>
      <c r="T631" s="3">
        <v>0</v>
      </c>
      <c r="U631" s="3">
        <v>142.38</v>
      </c>
      <c r="V631" s="3">
        <v>0</v>
      </c>
      <c r="W631" t="s">
        <v>1</v>
      </c>
    </row>
    <row r="632" spans="5:23" x14ac:dyDescent="0.25">
      <c r="E632" t="s">
        <v>2099</v>
      </c>
      <c r="F632" t="s">
        <v>2119</v>
      </c>
      <c r="G632" t="s">
        <v>1</v>
      </c>
      <c r="H632" t="s">
        <v>0</v>
      </c>
      <c r="I632" t="s">
        <v>359</v>
      </c>
      <c r="J632" t="s">
        <v>360</v>
      </c>
      <c r="K632" s="55" t="s">
        <v>2602</v>
      </c>
      <c r="L632" s="55" t="s">
        <v>2602</v>
      </c>
      <c r="M632" t="s">
        <v>344</v>
      </c>
      <c r="N632" t="s">
        <v>345</v>
      </c>
      <c r="O632" s="3">
        <v>0</v>
      </c>
      <c r="P632" s="3">
        <v>0</v>
      </c>
      <c r="Q632" s="3">
        <v>110.62</v>
      </c>
      <c r="R632" s="3">
        <v>14.380600000000001</v>
      </c>
      <c r="S632" s="3">
        <v>0</v>
      </c>
      <c r="T632" s="3">
        <v>0</v>
      </c>
      <c r="U632" s="3">
        <v>125.00060000000001</v>
      </c>
      <c r="V632" s="3">
        <v>0</v>
      </c>
      <c r="W632" t="s">
        <v>1</v>
      </c>
    </row>
    <row r="633" spans="5:23" x14ac:dyDescent="0.25">
      <c r="E633" t="s">
        <v>2099</v>
      </c>
      <c r="F633" t="s">
        <v>2120</v>
      </c>
      <c r="G633" t="s">
        <v>1</v>
      </c>
      <c r="H633" t="s">
        <v>0</v>
      </c>
      <c r="I633" t="s">
        <v>359</v>
      </c>
      <c r="J633" t="s">
        <v>360</v>
      </c>
      <c r="K633" s="55" t="s">
        <v>2600</v>
      </c>
      <c r="L633" s="55" t="s">
        <v>2600</v>
      </c>
      <c r="M633" t="s">
        <v>100</v>
      </c>
      <c r="N633" t="s">
        <v>101</v>
      </c>
      <c r="O633" s="3">
        <v>0</v>
      </c>
      <c r="P633" s="3">
        <v>0</v>
      </c>
      <c r="Q633" s="3">
        <v>56.25</v>
      </c>
      <c r="R633" s="3">
        <v>7.3125</v>
      </c>
      <c r="S633" s="3">
        <v>0</v>
      </c>
      <c r="T633" s="3">
        <v>0</v>
      </c>
      <c r="U633" s="3">
        <v>63.5625</v>
      </c>
      <c r="V633" s="3">
        <v>0</v>
      </c>
      <c r="W633" t="s">
        <v>1</v>
      </c>
    </row>
    <row r="634" spans="5:23" x14ac:dyDescent="0.25">
      <c r="E634" t="s">
        <v>2099</v>
      </c>
      <c r="F634" t="s">
        <v>2120</v>
      </c>
      <c r="G634" t="s">
        <v>1</v>
      </c>
      <c r="H634" t="s">
        <v>0</v>
      </c>
      <c r="I634" t="s">
        <v>359</v>
      </c>
      <c r="J634" t="s">
        <v>360</v>
      </c>
      <c r="K634" s="55" t="s">
        <v>2601</v>
      </c>
      <c r="L634" s="55" t="s">
        <v>2601</v>
      </c>
      <c r="M634" t="s">
        <v>100</v>
      </c>
      <c r="N634" t="s">
        <v>101</v>
      </c>
      <c r="O634" s="3">
        <v>0</v>
      </c>
      <c r="P634" s="3">
        <v>0</v>
      </c>
      <c r="Q634" s="3">
        <v>60</v>
      </c>
      <c r="R634" s="3">
        <v>7.8000000000000007</v>
      </c>
      <c r="S634" s="3">
        <v>0</v>
      </c>
      <c r="T634" s="3">
        <v>0</v>
      </c>
      <c r="U634" s="3">
        <v>67.8</v>
      </c>
      <c r="V634" s="3">
        <v>0</v>
      </c>
      <c r="W634" t="s">
        <v>1</v>
      </c>
    </row>
    <row r="635" spans="5:23" x14ac:dyDescent="0.25">
      <c r="E635" t="s">
        <v>2099</v>
      </c>
      <c r="F635" t="s">
        <v>2121</v>
      </c>
      <c r="G635" t="s">
        <v>1</v>
      </c>
      <c r="H635" t="s">
        <v>0</v>
      </c>
      <c r="I635" t="s">
        <v>359</v>
      </c>
      <c r="J635" t="s">
        <v>360</v>
      </c>
      <c r="K635" s="55" t="s">
        <v>2594</v>
      </c>
      <c r="L635" s="55" t="s">
        <v>2594</v>
      </c>
      <c r="M635" t="s">
        <v>129</v>
      </c>
      <c r="N635" t="s">
        <v>130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t="s">
        <v>1</v>
      </c>
    </row>
    <row r="636" spans="5:23" x14ac:dyDescent="0.25">
      <c r="E636" t="s">
        <v>2099</v>
      </c>
      <c r="F636" t="s">
        <v>2121</v>
      </c>
      <c r="G636" t="s">
        <v>1</v>
      </c>
      <c r="H636" t="s">
        <v>0</v>
      </c>
      <c r="I636" t="s">
        <v>359</v>
      </c>
      <c r="J636" t="s">
        <v>360</v>
      </c>
      <c r="K636" s="55" t="s">
        <v>2595</v>
      </c>
      <c r="L636" s="55" t="s">
        <v>2595</v>
      </c>
      <c r="M636" t="s">
        <v>129</v>
      </c>
      <c r="N636" t="s">
        <v>130</v>
      </c>
      <c r="O636" s="3">
        <v>0</v>
      </c>
      <c r="P636" s="3">
        <v>0</v>
      </c>
      <c r="Q636" s="3">
        <v>35</v>
      </c>
      <c r="R636" s="3">
        <v>4.55</v>
      </c>
      <c r="S636" s="3">
        <v>0</v>
      </c>
      <c r="T636" s="3">
        <v>0</v>
      </c>
      <c r="U636" s="3">
        <v>39.549999999999997</v>
      </c>
      <c r="V636" s="3">
        <v>0</v>
      </c>
      <c r="W636" t="s">
        <v>1</v>
      </c>
    </row>
    <row r="637" spans="5:23" x14ac:dyDescent="0.25">
      <c r="E637" t="s">
        <v>2099</v>
      </c>
      <c r="F637" t="s">
        <v>2121</v>
      </c>
      <c r="G637" t="s">
        <v>1</v>
      </c>
      <c r="H637" t="s">
        <v>0</v>
      </c>
      <c r="I637" t="s">
        <v>359</v>
      </c>
      <c r="J637" t="s">
        <v>360</v>
      </c>
      <c r="K637" s="55" t="s">
        <v>2596</v>
      </c>
      <c r="L637" s="55" t="s">
        <v>2596</v>
      </c>
      <c r="M637">
        <v>0</v>
      </c>
      <c r="N637" t="s">
        <v>203</v>
      </c>
      <c r="O637" s="3">
        <v>0</v>
      </c>
      <c r="P637" s="3">
        <v>0</v>
      </c>
      <c r="Q637" s="3">
        <v>88.5</v>
      </c>
      <c r="R637" s="3">
        <v>11.505000000000001</v>
      </c>
      <c r="S637" s="3">
        <v>0</v>
      </c>
      <c r="T637" s="3">
        <v>0</v>
      </c>
      <c r="U637" s="3">
        <v>100.005</v>
      </c>
      <c r="V637" s="3" t="s">
        <v>1017</v>
      </c>
      <c r="W637" t="s">
        <v>1</v>
      </c>
    </row>
    <row r="638" spans="5:23" x14ac:dyDescent="0.25">
      <c r="E638" t="s">
        <v>2099</v>
      </c>
      <c r="F638" t="s">
        <v>2121</v>
      </c>
      <c r="G638" t="s">
        <v>1</v>
      </c>
      <c r="H638" t="s">
        <v>0</v>
      </c>
      <c r="I638" t="s">
        <v>359</v>
      </c>
      <c r="J638" t="s">
        <v>360</v>
      </c>
      <c r="K638" s="55" t="s">
        <v>2597</v>
      </c>
      <c r="L638" s="55" t="s">
        <v>2597</v>
      </c>
      <c r="M638" t="s">
        <v>183</v>
      </c>
      <c r="N638" t="s">
        <v>184</v>
      </c>
      <c r="O638" s="3">
        <v>0</v>
      </c>
      <c r="P638" s="3">
        <v>0</v>
      </c>
      <c r="Q638" s="3">
        <v>197</v>
      </c>
      <c r="R638" s="3">
        <v>25.61</v>
      </c>
      <c r="S638" s="3">
        <v>0</v>
      </c>
      <c r="T638" s="3">
        <v>0</v>
      </c>
      <c r="U638" s="3">
        <v>222.61</v>
      </c>
      <c r="V638" s="3">
        <v>0</v>
      </c>
      <c r="W638" t="s">
        <v>1</v>
      </c>
    </row>
    <row r="639" spans="5:23" x14ac:dyDescent="0.25">
      <c r="E639" t="s">
        <v>2099</v>
      </c>
      <c r="F639" t="s">
        <v>2121</v>
      </c>
      <c r="G639" t="s">
        <v>1</v>
      </c>
      <c r="H639" t="s">
        <v>0</v>
      </c>
      <c r="I639" t="s">
        <v>359</v>
      </c>
      <c r="J639" t="s">
        <v>360</v>
      </c>
      <c r="K639" s="55" t="s">
        <v>2598</v>
      </c>
      <c r="L639" s="55" t="s">
        <v>2598</v>
      </c>
      <c r="M639" t="s">
        <v>201</v>
      </c>
      <c r="N639" t="s">
        <v>202</v>
      </c>
      <c r="O639" s="3">
        <v>0</v>
      </c>
      <c r="P639" s="3">
        <v>0</v>
      </c>
      <c r="Q639" s="3">
        <v>11.06</v>
      </c>
      <c r="R639" s="3">
        <v>1.4378000000000002</v>
      </c>
      <c r="S639" s="3">
        <v>0</v>
      </c>
      <c r="T639" s="3">
        <v>0</v>
      </c>
      <c r="U639" s="3">
        <v>12.497800000000002</v>
      </c>
      <c r="V639" s="3">
        <v>0</v>
      </c>
      <c r="W639" t="s">
        <v>1</v>
      </c>
    </row>
    <row r="640" spans="5:23" x14ac:dyDescent="0.25">
      <c r="E640" t="s">
        <v>2099</v>
      </c>
      <c r="F640" t="s">
        <v>2121</v>
      </c>
      <c r="G640" t="s">
        <v>1</v>
      </c>
      <c r="H640" t="s">
        <v>0</v>
      </c>
      <c r="I640" t="s">
        <v>359</v>
      </c>
      <c r="J640" t="s">
        <v>360</v>
      </c>
      <c r="K640" s="55" t="s">
        <v>2599</v>
      </c>
      <c r="L640" s="55" t="s">
        <v>2599</v>
      </c>
      <c r="M640" t="s">
        <v>160</v>
      </c>
      <c r="N640" t="s">
        <v>161</v>
      </c>
      <c r="O640" s="3">
        <v>0</v>
      </c>
      <c r="P640" s="3">
        <v>0</v>
      </c>
      <c r="Q640" s="3">
        <v>180</v>
      </c>
      <c r="R640" s="3">
        <v>23.400000000000002</v>
      </c>
      <c r="S640" s="3">
        <v>0</v>
      </c>
      <c r="T640" s="3">
        <v>0</v>
      </c>
      <c r="U640" s="3">
        <v>203.4</v>
      </c>
      <c r="V640" s="3">
        <v>0</v>
      </c>
      <c r="W640" t="s">
        <v>1</v>
      </c>
    </row>
    <row r="641" spans="5:23" x14ac:dyDescent="0.25">
      <c r="E641" t="s">
        <v>2099</v>
      </c>
      <c r="F641" t="s">
        <v>2124</v>
      </c>
      <c r="G641" t="s">
        <v>1</v>
      </c>
      <c r="H641" t="s">
        <v>0</v>
      </c>
      <c r="I641" t="s">
        <v>359</v>
      </c>
      <c r="J641" t="s">
        <v>360</v>
      </c>
      <c r="K641" s="55" t="s">
        <v>2589</v>
      </c>
      <c r="L641" s="55" t="s">
        <v>2589</v>
      </c>
      <c r="M641" t="s">
        <v>174</v>
      </c>
      <c r="N641" t="s">
        <v>175</v>
      </c>
      <c r="O641" s="3">
        <v>0</v>
      </c>
      <c r="P641" s="3">
        <v>0</v>
      </c>
      <c r="Q641" s="3">
        <v>15</v>
      </c>
      <c r="R641" s="3">
        <v>1.9500000000000002</v>
      </c>
      <c r="S641" s="3">
        <v>0</v>
      </c>
      <c r="T641" s="3">
        <v>0</v>
      </c>
      <c r="U641" s="3">
        <v>16.95</v>
      </c>
      <c r="V641" s="3">
        <v>0</v>
      </c>
      <c r="W641" t="s">
        <v>1</v>
      </c>
    </row>
    <row r="642" spans="5:23" x14ac:dyDescent="0.25">
      <c r="E642" t="s">
        <v>2099</v>
      </c>
      <c r="F642" t="s">
        <v>2124</v>
      </c>
      <c r="G642" t="s">
        <v>1</v>
      </c>
      <c r="H642" t="s">
        <v>0</v>
      </c>
      <c r="I642" t="s">
        <v>359</v>
      </c>
      <c r="J642" t="s">
        <v>360</v>
      </c>
      <c r="K642" s="55" t="s">
        <v>2590</v>
      </c>
      <c r="L642" s="55" t="s">
        <v>2590</v>
      </c>
      <c r="M642" t="s">
        <v>694</v>
      </c>
      <c r="N642" t="s">
        <v>695</v>
      </c>
      <c r="O642" s="3">
        <v>0</v>
      </c>
      <c r="P642" s="3">
        <v>0</v>
      </c>
      <c r="Q642" s="3">
        <v>7.52</v>
      </c>
      <c r="R642" s="3">
        <v>0.97760000000000002</v>
      </c>
      <c r="S642" s="3">
        <v>0</v>
      </c>
      <c r="T642" s="3">
        <v>0</v>
      </c>
      <c r="U642" s="3">
        <v>8.4976000000000003</v>
      </c>
      <c r="V642" s="3">
        <v>0</v>
      </c>
      <c r="W642" t="s">
        <v>1</v>
      </c>
    </row>
    <row r="643" spans="5:23" x14ac:dyDescent="0.25">
      <c r="E643" t="s">
        <v>2099</v>
      </c>
      <c r="F643" t="s">
        <v>2124</v>
      </c>
      <c r="G643" t="s">
        <v>1</v>
      </c>
      <c r="H643" t="s">
        <v>0</v>
      </c>
      <c r="I643" t="s">
        <v>359</v>
      </c>
      <c r="J643" t="s">
        <v>360</v>
      </c>
      <c r="K643" s="55" t="s">
        <v>2591</v>
      </c>
      <c r="L643" s="55" t="s">
        <v>2591</v>
      </c>
      <c r="M643" t="s">
        <v>113</v>
      </c>
      <c r="N643" t="s">
        <v>114</v>
      </c>
      <c r="O643" s="3">
        <v>0</v>
      </c>
      <c r="P643" s="3">
        <v>0</v>
      </c>
      <c r="Q643" s="3">
        <v>80</v>
      </c>
      <c r="R643" s="3">
        <v>10.4</v>
      </c>
      <c r="S643" s="3">
        <v>0</v>
      </c>
      <c r="T643" s="3">
        <v>0</v>
      </c>
      <c r="U643" s="3">
        <v>90.4</v>
      </c>
      <c r="V643" s="3">
        <v>0</v>
      </c>
      <c r="W643" t="s">
        <v>1</v>
      </c>
    </row>
    <row r="644" spans="5:23" x14ac:dyDescent="0.25">
      <c r="E644" t="s">
        <v>2099</v>
      </c>
      <c r="F644" t="s">
        <v>2124</v>
      </c>
      <c r="G644" t="s">
        <v>1</v>
      </c>
      <c r="H644" t="s">
        <v>0</v>
      </c>
      <c r="I644" t="s">
        <v>359</v>
      </c>
      <c r="J644" t="s">
        <v>360</v>
      </c>
      <c r="K644" s="55" t="s">
        <v>2592</v>
      </c>
      <c r="L644" s="55" t="s">
        <v>2592</v>
      </c>
      <c r="M644">
        <v>0</v>
      </c>
      <c r="N644" t="s">
        <v>203</v>
      </c>
      <c r="O644" s="3">
        <v>0</v>
      </c>
      <c r="P644" s="3">
        <v>0</v>
      </c>
      <c r="Q644" s="3">
        <v>20</v>
      </c>
      <c r="R644" s="3">
        <v>2.6</v>
      </c>
      <c r="S644" s="3">
        <v>0</v>
      </c>
      <c r="T644" s="3">
        <v>0</v>
      </c>
      <c r="U644" s="3">
        <v>22.6</v>
      </c>
      <c r="V644" s="3" t="s">
        <v>1017</v>
      </c>
      <c r="W644" t="s">
        <v>1</v>
      </c>
    </row>
    <row r="645" spans="5:23" x14ac:dyDescent="0.25">
      <c r="E645" t="s">
        <v>2099</v>
      </c>
      <c r="F645" t="s">
        <v>2124</v>
      </c>
      <c r="G645" t="s">
        <v>1</v>
      </c>
      <c r="H645" t="s">
        <v>0</v>
      </c>
      <c r="I645" t="s">
        <v>359</v>
      </c>
      <c r="J645" t="s">
        <v>360</v>
      </c>
      <c r="K645" s="55" t="s">
        <v>2593</v>
      </c>
      <c r="L645" s="55" t="s">
        <v>2593</v>
      </c>
      <c r="M645" t="s">
        <v>208</v>
      </c>
      <c r="N645" t="s">
        <v>209</v>
      </c>
      <c r="O645" s="3">
        <v>0</v>
      </c>
      <c r="P645" s="3">
        <v>0</v>
      </c>
      <c r="Q645" s="3">
        <v>452</v>
      </c>
      <c r="R645" s="3">
        <v>58.760000000000005</v>
      </c>
      <c r="S645" s="3">
        <v>0</v>
      </c>
      <c r="T645" s="3">
        <v>0</v>
      </c>
      <c r="U645" s="3">
        <v>510.76</v>
      </c>
      <c r="V645" s="3">
        <v>0</v>
      </c>
      <c r="W645" t="s">
        <v>1</v>
      </c>
    </row>
    <row r="646" spans="5:23" x14ac:dyDescent="0.25">
      <c r="E646" t="s">
        <v>2099</v>
      </c>
      <c r="F646" t="s">
        <v>2125</v>
      </c>
      <c r="G646" t="s">
        <v>1</v>
      </c>
      <c r="H646" t="s">
        <v>0</v>
      </c>
      <c r="I646" t="s">
        <v>359</v>
      </c>
      <c r="J646" t="s">
        <v>360</v>
      </c>
      <c r="K646" s="55" t="s">
        <v>2572</v>
      </c>
      <c r="L646" s="55" t="s">
        <v>2572</v>
      </c>
      <c r="M646">
        <v>0</v>
      </c>
      <c r="N646" t="s">
        <v>2573</v>
      </c>
      <c r="O646" s="3">
        <v>0</v>
      </c>
      <c r="P646" s="3">
        <v>0</v>
      </c>
      <c r="Q646" s="3">
        <v>40.619999999999997</v>
      </c>
      <c r="R646" s="3">
        <v>5.2805999999999997</v>
      </c>
      <c r="S646" s="3">
        <v>0</v>
      </c>
      <c r="T646" s="3">
        <v>0</v>
      </c>
      <c r="U646" s="3">
        <v>45.900599999999997</v>
      </c>
      <c r="V646" s="3" t="s">
        <v>2574</v>
      </c>
      <c r="W646" t="s">
        <v>1</v>
      </c>
    </row>
    <row r="647" spans="5:23" x14ac:dyDescent="0.25">
      <c r="E647" t="s">
        <v>2099</v>
      </c>
      <c r="F647" t="s">
        <v>2125</v>
      </c>
      <c r="G647" t="s">
        <v>1</v>
      </c>
      <c r="H647" t="s">
        <v>0</v>
      </c>
      <c r="I647" t="s">
        <v>359</v>
      </c>
      <c r="J647" t="s">
        <v>360</v>
      </c>
      <c r="K647" s="55" t="s">
        <v>2575</v>
      </c>
      <c r="L647" s="55" t="s">
        <v>2575</v>
      </c>
      <c r="M647" t="s">
        <v>208</v>
      </c>
      <c r="N647" t="s">
        <v>209</v>
      </c>
      <c r="O647" s="3">
        <v>0</v>
      </c>
      <c r="P647" s="3">
        <v>0</v>
      </c>
      <c r="Q647" s="3">
        <v>440</v>
      </c>
      <c r="R647" s="3">
        <v>57.2</v>
      </c>
      <c r="S647" s="3">
        <v>0</v>
      </c>
      <c r="T647" s="3">
        <v>0</v>
      </c>
      <c r="U647" s="3">
        <v>497.2</v>
      </c>
      <c r="V647" s="3">
        <v>0</v>
      </c>
      <c r="W647" t="s">
        <v>1</v>
      </c>
    </row>
    <row r="648" spans="5:23" x14ac:dyDescent="0.25">
      <c r="E648" t="s">
        <v>2099</v>
      </c>
      <c r="F648" t="s">
        <v>2125</v>
      </c>
      <c r="G648" t="s">
        <v>1</v>
      </c>
      <c r="H648" t="s">
        <v>0</v>
      </c>
      <c r="I648" t="s">
        <v>359</v>
      </c>
      <c r="J648" t="s">
        <v>360</v>
      </c>
      <c r="K648" s="55" t="s">
        <v>2576</v>
      </c>
      <c r="L648" s="55" t="s">
        <v>2576</v>
      </c>
      <c r="M648" t="s">
        <v>262</v>
      </c>
      <c r="N648" t="s">
        <v>263</v>
      </c>
      <c r="O648" s="3">
        <v>0</v>
      </c>
      <c r="P648" s="3">
        <v>0</v>
      </c>
      <c r="Q648" s="3">
        <v>56</v>
      </c>
      <c r="R648" s="3">
        <v>7.28</v>
      </c>
      <c r="S648" s="3">
        <v>0</v>
      </c>
      <c r="T648" s="3">
        <v>0</v>
      </c>
      <c r="U648" s="3">
        <v>63.28</v>
      </c>
      <c r="V648" s="3">
        <v>0</v>
      </c>
      <c r="W648" t="s">
        <v>1</v>
      </c>
    </row>
    <row r="649" spans="5:23" x14ac:dyDescent="0.25">
      <c r="E649" t="s">
        <v>2099</v>
      </c>
      <c r="F649" t="s">
        <v>2125</v>
      </c>
      <c r="G649" t="s">
        <v>1</v>
      </c>
      <c r="H649" t="s">
        <v>0</v>
      </c>
      <c r="I649" t="s">
        <v>359</v>
      </c>
      <c r="J649" t="s">
        <v>360</v>
      </c>
      <c r="K649" s="55" t="s">
        <v>2577</v>
      </c>
      <c r="L649" s="55" t="s">
        <v>2577</v>
      </c>
      <c r="M649" t="s">
        <v>262</v>
      </c>
      <c r="N649" t="s">
        <v>263</v>
      </c>
      <c r="O649" s="3">
        <v>0</v>
      </c>
      <c r="P649" s="3">
        <v>0</v>
      </c>
      <c r="Q649" s="3">
        <v>50</v>
      </c>
      <c r="R649" s="3">
        <v>6.5</v>
      </c>
      <c r="S649" s="3">
        <v>0</v>
      </c>
      <c r="T649" s="3">
        <v>0</v>
      </c>
      <c r="U649" s="3">
        <v>56.5</v>
      </c>
      <c r="V649" s="3">
        <v>0</v>
      </c>
      <c r="W649" t="s">
        <v>1</v>
      </c>
    </row>
    <row r="650" spans="5:23" x14ac:dyDescent="0.25">
      <c r="E650" t="s">
        <v>2099</v>
      </c>
      <c r="F650" t="s">
        <v>2125</v>
      </c>
      <c r="G650" t="s">
        <v>1</v>
      </c>
      <c r="H650" t="s">
        <v>0</v>
      </c>
      <c r="I650" t="s">
        <v>359</v>
      </c>
      <c r="J650" t="s">
        <v>360</v>
      </c>
      <c r="K650" s="55" t="s">
        <v>2578</v>
      </c>
      <c r="L650" s="55" t="s">
        <v>2578</v>
      </c>
      <c r="M650" t="s">
        <v>262</v>
      </c>
      <c r="N650" t="s">
        <v>263</v>
      </c>
      <c r="O650" s="3">
        <v>0</v>
      </c>
      <c r="P650" s="3">
        <v>0</v>
      </c>
      <c r="Q650" s="3">
        <v>15</v>
      </c>
      <c r="R650" s="3">
        <v>1.9500000000000002</v>
      </c>
      <c r="S650" s="3">
        <v>0</v>
      </c>
      <c r="T650" s="3">
        <v>0</v>
      </c>
      <c r="U650" s="3">
        <v>16.95</v>
      </c>
      <c r="V650" s="3">
        <v>0</v>
      </c>
      <c r="W650" t="s">
        <v>1</v>
      </c>
    </row>
    <row r="651" spans="5:23" x14ac:dyDescent="0.25">
      <c r="E651" t="s">
        <v>2099</v>
      </c>
      <c r="F651" t="s">
        <v>2125</v>
      </c>
      <c r="G651" t="s">
        <v>1</v>
      </c>
      <c r="H651" t="s">
        <v>0</v>
      </c>
      <c r="I651" t="s">
        <v>359</v>
      </c>
      <c r="J651" t="s">
        <v>360</v>
      </c>
      <c r="K651" s="55" t="s">
        <v>2579</v>
      </c>
      <c r="L651" s="55" t="s">
        <v>2579</v>
      </c>
      <c r="M651" t="s">
        <v>201</v>
      </c>
      <c r="N651" t="s">
        <v>202</v>
      </c>
      <c r="O651" s="3">
        <v>0</v>
      </c>
      <c r="P651" s="3">
        <v>0</v>
      </c>
      <c r="Q651" s="3">
        <v>33.18</v>
      </c>
      <c r="R651" s="3">
        <v>4.3133999999999997</v>
      </c>
      <c r="S651" s="3">
        <v>0</v>
      </c>
      <c r="T651" s="3">
        <v>0</v>
      </c>
      <c r="U651" s="3">
        <v>37.493400000000001</v>
      </c>
      <c r="V651" s="3">
        <v>0</v>
      </c>
      <c r="W651" t="s">
        <v>1</v>
      </c>
    </row>
    <row r="652" spans="5:23" x14ac:dyDescent="0.25">
      <c r="E652" t="s">
        <v>2099</v>
      </c>
      <c r="F652" t="s">
        <v>2125</v>
      </c>
      <c r="G652" t="s">
        <v>1</v>
      </c>
      <c r="H652" t="s">
        <v>0</v>
      </c>
      <c r="I652" t="s">
        <v>359</v>
      </c>
      <c r="J652" t="s">
        <v>360</v>
      </c>
      <c r="K652" s="55" t="s">
        <v>2580</v>
      </c>
      <c r="L652" s="55" t="s">
        <v>2580</v>
      </c>
      <c r="M652" t="s">
        <v>262</v>
      </c>
      <c r="N652" t="s">
        <v>263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t="s">
        <v>1</v>
      </c>
    </row>
    <row r="653" spans="5:23" x14ac:dyDescent="0.25">
      <c r="E653" t="s">
        <v>2099</v>
      </c>
      <c r="F653" t="s">
        <v>2125</v>
      </c>
      <c r="G653" t="s">
        <v>1</v>
      </c>
      <c r="H653" t="s">
        <v>0</v>
      </c>
      <c r="I653" t="s">
        <v>359</v>
      </c>
      <c r="J653" t="s">
        <v>360</v>
      </c>
      <c r="K653" s="55" t="s">
        <v>2581</v>
      </c>
      <c r="L653" s="55" t="s">
        <v>2581</v>
      </c>
      <c r="M653" t="s">
        <v>281</v>
      </c>
      <c r="N653" t="s">
        <v>282</v>
      </c>
      <c r="O653" s="3">
        <v>0</v>
      </c>
      <c r="P653" s="3">
        <v>0</v>
      </c>
      <c r="Q653" s="3">
        <v>205.25</v>
      </c>
      <c r="R653" s="3">
        <v>26.682500000000001</v>
      </c>
      <c r="S653" s="3">
        <v>0</v>
      </c>
      <c r="T653" s="3">
        <v>0</v>
      </c>
      <c r="U653" s="3">
        <v>231.9325</v>
      </c>
      <c r="V653" s="3">
        <v>0</v>
      </c>
      <c r="W653" t="s">
        <v>1</v>
      </c>
    </row>
    <row r="654" spans="5:23" x14ac:dyDescent="0.25">
      <c r="E654" t="s">
        <v>2099</v>
      </c>
      <c r="F654" t="s">
        <v>2125</v>
      </c>
      <c r="G654" t="s">
        <v>1</v>
      </c>
      <c r="H654" t="s">
        <v>0</v>
      </c>
      <c r="I654" t="s">
        <v>359</v>
      </c>
      <c r="J654" t="s">
        <v>360</v>
      </c>
      <c r="K654" s="55" t="s">
        <v>2582</v>
      </c>
      <c r="L654" s="55" t="s">
        <v>2582</v>
      </c>
      <c r="M654" t="s">
        <v>281</v>
      </c>
      <c r="N654" t="s">
        <v>282</v>
      </c>
      <c r="O654" s="3">
        <v>0</v>
      </c>
      <c r="P654" s="3">
        <v>0</v>
      </c>
      <c r="Q654" s="3">
        <v>70</v>
      </c>
      <c r="R654" s="3">
        <v>9.1</v>
      </c>
      <c r="S654" s="3">
        <v>0</v>
      </c>
      <c r="T654" s="3">
        <v>0</v>
      </c>
      <c r="U654" s="3">
        <v>79.099999999999994</v>
      </c>
      <c r="V654" s="3">
        <v>0</v>
      </c>
      <c r="W654" t="s">
        <v>1</v>
      </c>
    </row>
    <row r="655" spans="5:23" x14ac:dyDescent="0.25">
      <c r="E655" t="s">
        <v>2099</v>
      </c>
      <c r="F655" t="s">
        <v>2125</v>
      </c>
      <c r="G655" t="s">
        <v>1</v>
      </c>
      <c r="H655" t="s">
        <v>0</v>
      </c>
      <c r="I655" t="s">
        <v>359</v>
      </c>
      <c r="J655" t="s">
        <v>360</v>
      </c>
      <c r="K655" s="55" t="s">
        <v>2583</v>
      </c>
      <c r="L655" s="55" t="s">
        <v>2583</v>
      </c>
      <c r="M655" t="s">
        <v>129</v>
      </c>
      <c r="N655" t="s">
        <v>130</v>
      </c>
      <c r="O655" s="3">
        <v>0</v>
      </c>
      <c r="P655" s="3">
        <v>0</v>
      </c>
      <c r="Q655" s="3">
        <v>50</v>
      </c>
      <c r="R655" s="3">
        <v>6.5</v>
      </c>
      <c r="S655" s="3">
        <v>0</v>
      </c>
      <c r="T655" s="3">
        <v>0</v>
      </c>
      <c r="U655" s="3">
        <v>56.5</v>
      </c>
      <c r="V655" s="3">
        <v>0</v>
      </c>
      <c r="W655" t="s">
        <v>1</v>
      </c>
    </row>
    <row r="656" spans="5:23" x14ac:dyDescent="0.25">
      <c r="E656" t="s">
        <v>2099</v>
      </c>
      <c r="F656" t="s">
        <v>2125</v>
      </c>
      <c r="G656" t="s">
        <v>1</v>
      </c>
      <c r="H656" t="s">
        <v>0</v>
      </c>
      <c r="I656" t="s">
        <v>359</v>
      </c>
      <c r="J656" t="s">
        <v>360</v>
      </c>
      <c r="K656" s="55" t="s">
        <v>2584</v>
      </c>
      <c r="L656" s="55" t="s">
        <v>2584</v>
      </c>
      <c r="M656" t="s">
        <v>142</v>
      </c>
      <c r="N656" t="s">
        <v>143</v>
      </c>
      <c r="O656" s="3">
        <v>0</v>
      </c>
      <c r="P656" s="3">
        <v>0</v>
      </c>
      <c r="Q656" s="3">
        <v>90.62</v>
      </c>
      <c r="R656" s="3">
        <v>11.780600000000002</v>
      </c>
      <c r="S656" s="3">
        <v>0</v>
      </c>
      <c r="T656" s="3">
        <v>0</v>
      </c>
      <c r="U656" s="3">
        <v>102.40060000000001</v>
      </c>
      <c r="V656" s="3">
        <v>0</v>
      </c>
      <c r="W656" t="s">
        <v>1</v>
      </c>
    </row>
    <row r="657" spans="5:23" x14ac:dyDescent="0.25">
      <c r="E657" t="s">
        <v>2099</v>
      </c>
      <c r="F657" t="s">
        <v>2125</v>
      </c>
      <c r="G657" t="s">
        <v>1</v>
      </c>
      <c r="H657" t="s">
        <v>0</v>
      </c>
      <c r="I657" t="s">
        <v>359</v>
      </c>
      <c r="J657" t="s">
        <v>360</v>
      </c>
      <c r="K657" s="55" t="s">
        <v>2585</v>
      </c>
      <c r="L657" s="55" t="s">
        <v>2585</v>
      </c>
      <c r="M657" t="s">
        <v>106</v>
      </c>
      <c r="N657" t="s">
        <v>107</v>
      </c>
      <c r="O657" s="3">
        <v>0</v>
      </c>
      <c r="P657" s="3">
        <v>0</v>
      </c>
      <c r="Q657" s="3">
        <v>52.17</v>
      </c>
      <c r="R657" s="3">
        <v>6.7821000000000007</v>
      </c>
      <c r="S657" s="3">
        <v>0</v>
      </c>
      <c r="T657" s="3">
        <v>0</v>
      </c>
      <c r="U657" s="3">
        <v>58.952100000000002</v>
      </c>
      <c r="V657" s="3">
        <v>0</v>
      </c>
      <c r="W657" t="s">
        <v>1</v>
      </c>
    </row>
    <row r="658" spans="5:23" x14ac:dyDescent="0.25">
      <c r="E658" t="s">
        <v>2099</v>
      </c>
      <c r="F658" t="s">
        <v>2125</v>
      </c>
      <c r="G658" t="s">
        <v>1</v>
      </c>
      <c r="H658" t="s">
        <v>0</v>
      </c>
      <c r="I658" t="s">
        <v>359</v>
      </c>
      <c r="J658" t="s">
        <v>360</v>
      </c>
      <c r="K658" s="55" t="s">
        <v>2586</v>
      </c>
      <c r="L658" s="55" t="s">
        <v>2586</v>
      </c>
      <c r="M658" t="s">
        <v>113</v>
      </c>
      <c r="N658" t="s">
        <v>114</v>
      </c>
      <c r="O658" s="3">
        <v>0</v>
      </c>
      <c r="P658" s="3">
        <v>0</v>
      </c>
      <c r="Q658" s="3">
        <v>25</v>
      </c>
      <c r="R658" s="3">
        <v>3.25</v>
      </c>
      <c r="S658" s="3">
        <v>0</v>
      </c>
      <c r="T658" s="3">
        <v>0</v>
      </c>
      <c r="U658" s="3">
        <v>28.25</v>
      </c>
      <c r="V658" s="3">
        <v>0</v>
      </c>
      <c r="W658" t="s">
        <v>1</v>
      </c>
    </row>
    <row r="659" spans="5:23" x14ac:dyDescent="0.25">
      <c r="E659" t="s">
        <v>2099</v>
      </c>
      <c r="F659" t="s">
        <v>2125</v>
      </c>
      <c r="G659" t="s">
        <v>1</v>
      </c>
      <c r="H659" t="s">
        <v>0</v>
      </c>
      <c r="I659" t="s">
        <v>359</v>
      </c>
      <c r="J659" t="s">
        <v>360</v>
      </c>
      <c r="K659" s="55" t="s">
        <v>2587</v>
      </c>
      <c r="L659" s="55" t="s">
        <v>2587</v>
      </c>
      <c r="M659" t="s">
        <v>106</v>
      </c>
      <c r="N659" t="s">
        <v>107</v>
      </c>
      <c r="O659" s="3">
        <v>0</v>
      </c>
      <c r="P659" s="3">
        <v>0</v>
      </c>
      <c r="Q659" s="3">
        <v>148</v>
      </c>
      <c r="R659" s="3">
        <v>19.240000000000002</v>
      </c>
      <c r="S659" s="3">
        <v>0</v>
      </c>
      <c r="T659" s="3">
        <v>0</v>
      </c>
      <c r="U659" s="3">
        <v>167.24</v>
      </c>
      <c r="V659" s="3">
        <v>0</v>
      </c>
      <c r="W659" t="s">
        <v>1</v>
      </c>
    </row>
    <row r="660" spans="5:23" x14ac:dyDescent="0.25">
      <c r="E660" t="s">
        <v>2099</v>
      </c>
      <c r="F660" t="s">
        <v>2125</v>
      </c>
      <c r="G660" t="s">
        <v>1</v>
      </c>
      <c r="H660" t="s">
        <v>0</v>
      </c>
      <c r="I660" t="s">
        <v>359</v>
      </c>
      <c r="J660" t="s">
        <v>360</v>
      </c>
      <c r="K660" s="55" t="s">
        <v>2588</v>
      </c>
      <c r="L660" s="55" t="s">
        <v>2588</v>
      </c>
      <c r="M660" t="s">
        <v>106</v>
      </c>
      <c r="N660" t="s">
        <v>107</v>
      </c>
      <c r="O660" s="3">
        <v>0</v>
      </c>
      <c r="P660" s="3">
        <v>0</v>
      </c>
      <c r="Q660" s="3">
        <v>52.17</v>
      </c>
      <c r="R660" s="3">
        <v>6.7821000000000007</v>
      </c>
      <c r="S660" s="3">
        <v>0</v>
      </c>
      <c r="T660" s="3">
        <v>0</v>
      </c>
      <c r="U660" s="3">
        <v>58.952100000000002</v>
      </c>
      <c r="V660" s="3">
        <v>0</v>
      </c>
      <c r="W660" t="s">
        <v>1</v>
      </c>
    </row>
    <row r="661" spans="5:23" x14ac:dyDescent="0.25">
      <c r="E661" t="s">
        <v>2099</v>
      </c>
      <c r="F661" t="s">
        <v>2126</v>
      </c>
      <c r="G661" t="s">
        <v>1</v>
      </c>
      <c r="H661" t="s">
        <v>0</v>
      </c>
      <c r="I661" t="s">
        <v>359</v>
      </c>
      <c r="J661" t="s">
        <v>360</v>
      </c>
      <c r="K661" s="55" t="s">
        <v>2566</v>
      </c>
      <c r="L661" s="55" t="s">
        <v>2566</v>
      </c>
      <c r="M661" t="s">
        <v>262</v>
      </c>
      <c r="N661" t="s">
        <v>263</v>
      </c>
      <c r="O661" s="3">
        <v>0</v>
      </c>
      <c r="P661" s="3">
        <v>0</v>
      </c>
      <c r="Q661" s="3">
        <v>30</v>
      </c>
      <c r="R661" s="3">
        <v>3.9000000000000004</v>
      </c>
      <c r="S661" s="3">
        <v>0</v>
      </c>
      <c r="T661" s="3">
        <v>0</v>
      </c>
      <c r="U661" s="3">
        <v>33.9</v>
      </c>
      <c r="V661" s="3">
        <v>0</v>
      </c>
      <c r="W661" t="s">
        <v>1</v>
      </c>
    </row>
    <row r="662" spans="5:23" x14ac:dyDescent="0.25">
      <c r="E662" t="s">
        <v>2099</v>
      </c>
      <c r="F662" t="s">
        <v>2126</v>
      </c>
      <c r="G662" t="s">
        <v>1</v>
      </c>
      <c r="H662" t="s">
        <v>0</v>
      </c>
      <c r="I662" t="s">
        <v>359</v>
      </c>
      <c r="J662" t="s">
        <v>360</v>
      </c>
      <c r="K662" s="55" t="s">
        <v>2567</v>
      </c>
      <c r="L662" s="55" t="s">
        <v>2567</v>
      </c>
      <c r="M662" t="s">
        <v>607</v>
      </c>
      <c r="N662" t="s">
        <v>608</v>
      </c>
      <c r="O662" s="3">
        <v>0</v>
      </c>
      <c r="P662" s="3">
        <v>0</v>
      </c>
      <c r="Q662" s="3">
        <v>45</v>
      </c>
      <c r="R662" s="3">
        <v>5.8500000000000005</v>
      </c>
      <c r="S662" s="3">
        <v>0</v>
      </c>
      <c r="T662" s="3">
        <v>0</v>
      </c>
      <c r="U662" s="3">
        <v>50.85</v>
      </c>
      <c r="V662" s="3">
        <v>0</v>
      </c>
      <c r="W662" t="s">
        <v>1</v>
      </c>
    </row>
    <row r="663" spans="5:23" x14ac:dyDescent="0.25">
      <c r="E663" t="s">
        <v>2099</v>
      </c>
      <c r="F663" t="s">
        <v>2126</v>
      </c>
      <c r="G663" t="s">
        <v>1</v>
      </c>
      <c r="H663" t="s">
        <v>0</v>
      </c>
      <c r="I663" t="s">
        <v>359</v>
      </c>
      <c r="J663" t="s">
        <v>360</v>
      </c>
      <c r="K663" s="55" t="s">
        <v>2568</v>
      </c>
      <c r="L663" s="55" t="s">
        <v>2568</v>
      </c>
      <c r="M663" t="s">
        <v>607</v>
      </c>
      <c r="N663" t="s">
        <v>608</v>
      </c>
      <c r="O663" s="3">
        <v>0</v>
      </c>
      <c r="P663" s="3">
        <v>0</v>
      </c>
      <c r="Q663" s="3">
        <v>45</v>
      </c>
      <c r="R663" s="3">
        <v>5.8500000000000005</v>
      </c>
      <c r="S663" s="3">
        <v>0</v>
      </c>
      <c r="T663" s="3">
        <v>0</v>
      </c>
      <c r="U663" s="3">
        <v>50.85</v>
      </c>
      <c r="V663" s="3">
        <v>0</v>
      </c>
      <c r="W663" t="s">
        <v>1</v>
      </c>
    </row>
    <row r="664" spans="5:23" x14ac:dyDescent="0.25">
      <c r="E664" t="s">
        <v>2099</v>
      </c>
      <c r="F664" t="s">
        <v>2126</v>
      </c>
      <c r="G664" t="s">
        <v>1</v>
      </c>
      <c r="H664" t="s">
        <v>0</v>
      </c>
      <c r="I664" t="s">
        <v>359</v>
      </c>
      <c r="J664" t="s">
        <v>360</v>
      </c>
      <c r="K664" s="55" t="s">
        <v>2569</v>
      </c>
      <c r="L664" s="55" t="s">
        <v>2569</v>
      </c>
      <c r="M664" t="s">
        <v>121</v>
      </c>
      <c r="N664" t="s">
        <v>122</v>
      </c>
      <c r="O664" s="3">
        <v>0</v>
      </c>
      <c r="P664" s="3">
        <v>0</v>
      </c>
      <c r="Q664" s="3">
        <v>262</v>
      </c>
      <c r="R664" s="3">
        <v>34.06</v>
      </c>
      <c r="S664" s="3">
        <v>0</v>
      </c>
      <c r="T664" s="3">
        <v>0</v>
      </c>
      <c r="U664" s="3">
        <v>296.06</v>
      </c>
      <c r="V664" s="3">
        <v>0</v>
      </c>
      <c r="W664" t="s">
        <v>1</v>
      </c>
    </row>
    <row r="665" spans="5:23" x14ac:dyDescent="0.25">
      <c r="E665" t="s">
        <v>2099</v>
      </c>
      <c r="F665" t="s">
        <v>2126</v>
      </c>
      <c r="G665" t="s">
        <v>1</v>
      </c>
      <c r="H665" t="s">
        <v>0</v>
      </c>
      <c r="I665" t="s">
        <v>359</v>
      </c>
      <c r="J665" t="s">
        <v>360</v>
      </c>
      <c r="K665" s="55" t="s">
        <v>2570</v>
      </c>
      <c r="L665" s="55" t="s">
        <v>2570</v>
      </c>
      <c r="M665">
        <v>0</v>
      </c>
      <c r="N665" t="s">
        <v>273</v>
      </c>
      <c r="O665" s="3">
        <v>0</v>
      </c>
      <c r="P665" s="3">
        <v>0</v>
      </c>
      <c r="Q665" s="3">
        <v>6.19</v>
      </c>
      <c r="R665" s="3">
        <v>0.80470000000000008</v>
      </c>
      <c r="S665" s="3">
        <v>0</v>
      </c>
      <c r="T665" s="3">
        <v>0</v>
      </c>
      <c r="U665" s="3">
        <v>6.9947000000000008</v>
      </c>
      <c r="V665" s="3" t="s">
        <v>1001</v>
      </c>
      <c r="W665" t="s">
        <v>1</v>
      </c>
    </row>
    <row r="666" spans="5:23" x14ac:dyDescent="0.25">
      <c r="E666" t="s">
        <v>2099</v>
      </c>
      <c r="F666" t="s">
        <v>2126</v>
      </c>
      <c r="G666" t="s">
        <v>1</v>
      </c>
      <c r="H666" t="s">
        <v>0</v>
      </c>
      <c r="I666" t="s">
        <v>359</v>
      </c>
      <c r="J666" t="s">
        <v>360</v>
      </c>
      <c r="K666" s="55" t="s">
        <v>2571</v>
      </c>
      <c r="L666" s="55" t="s">
        <v>2571</v>
      </c>
      <c r="M666" t="s">
        <v>208</v>
      </c>
      <c r="N666" t="s">
        <v>209</v>
      </c>
      <c r="O666" s="3">
        <v>0</v>
      </c>
      <c r="P666" s="3">
        <v>0</v>
      </c>
      <c r="Q666" s="3">
        <v>360</v>
      </c>
      <c r="R666" s="3">
        <v>46.800000000000004</v>
      </c>
      <c r="S666" s="3">
        <v>0</v>
      </c>
      <c r="T666" s="3">
        <v>0</v>
      </c>
      <c r="U666" s="3">
        <v>406.8</v>
      </c>
      <c r="V666" s="3">
        <v>0</v>
      </c>
      <c r="W666" t="s">
        <v>1</v>
      </c>
    </row>
    <row r="667" spans="5:23" x14ac:dyDescent="0.25">
      <c r="E667" t="s">
        <v>2099</v>
      </c>
      <c r="F667" t="s">
        <v>2127</v>
      </c>
      <c r="G667" t="s">
        <v>1</v>
      </c>
      <c r="H667" t="s">
        <v>0</v>
      </c>
      <c r="I667" t="s">
        <v>359</v>
      </c>
      <c r="J667" t="s">
        <v>360</v>
      </c>
      <c r="K667" s="55" t="s">
        <v>2550</v>
      </c>
      <c r="L667" s="55" t="s">
        <v>2550</v>
      </c>
      <c r="M667" t="s">
        <v>607</v>
      </c>
      <c r="N667" t="s">
        <v>608</v>
      </c>
      <c r="O667" s="3">
        <v>0</v>
      </c>
      <c r="P667" s="3">
        <v>0</v>
      </c>
      <c r="Q667" s="3">
        <v>45</v>
      </c>
      <c r="R667" s="3">
        <v>5.8500000000000005</v>
      </c>
      <c r="S667" s="3">
        <v>0</v>
      </c>
      <c r="T667" s="3">
        <v>0</v>
      </c>
      <c r="U667" s="3">
        <v>50.85</v>
      </c>
      <c r="V667" s="3">
        <v>0</v>
      </c>
      <c r="W667" t="s">
        <v>1</v>
      </c>
    </row>
    <row r="668" spans="5:23" x14ac:dyDescent="0.25">
      <c r="E668" t="s">
        <v>2099</v>
      </c>
      <c r="F668" t="s">
        <v>2127</v>
      </c>
      <c r="G668" t="s">
        <v>1</v>
      </c>
      <c r="H668" t="s">
        <v>0</v>
      </c>
      <c r="I668" t="s">
        <v>359</v>
      </c>
      <c r="J668" t="s">
        <v>360</v>
      </c>
      <c r="K668" s="55" t="s">
        <v>2551</v>
      </c>
      <c r="L668" s="55" t="s">
        <v>2551</v>
      </c>
      <c r="M668" t="s">
        <v>607</v>
      </c>
      <c r="N668" t="s">
        <v>608</v>
      </c>
      <c r="O668" s="3">
        <v>0</v>
      </c>
      <c r="P668" s="3">
        <v>0</v>
      </c>
      <c r="Q668" s="3">
        <v>45</v>
      </c>
      <c r="R668" s="3">
        <v>5.8500000000000005</v>
      </c>
      <c r="S668" s="3">
        <v>0</v>
      </c>
      <c r="T668" s="3">
        <v>0</v>
      </c>
      <c r="U668" s="3">
        <v>50.85</v>
      </c>
      <c r="V668" s="3">
        <v>0</v>
      </c>
      <c r="W668" t="s">
        <v>1</v>
      </c>
    </row>
    <row r="669" spans="5:23" x14ac:dyDescent="0.25">
      <c r="E669" t="s">
        <v>2099</v>
      </c>
      <c r="F669" t="s">
        <v>2127</v>
      </c>
      <c r="G669" t="s">
        <v>1</v>
      </c>
      <c r="H669" t="s">
        <v>0</v>
      </c>
      <c r="I669" t="s">
        <v>359</v>
      </c>
      <c r="J669" t="s">
        <v>360</v>
      </c>
      <c r="K669" s="55" t="s">
        <v>2552</v>
      </c>
      <c r="L669" s="55" t="s">
        <v>2552</v>
      </c>
      <c r="M669" t="s">
        <v>115</v>
      </c>
      <c r="N669" t="s">
        <v>116</v>
      </c>
      <c r="O669" s="3">
        <v>0</v>
      </c>
      <c r="P669" s="3">
        <v>0</v>
      </c>
      <c r="Q669" s="3">
        <v>12</v>
      </c>
      <c r="R669" s="3">
        <v>1.56</v>
      </c>
      <c r="S669" s="3">
        <v>0</v>
      </c>
      <c r="T669" s="3">
        <v>0</v>
      </c>
      <c r="U669" s="3">
        <v>13.56</v>
      </c>
      <c r="V669" s="3">
        <v>0</v>
      </c>
      <c r="W669" t="s">
        <v>1</v>
      </c>
    </row>
    <row r="670" spans="5:23" x14ac:dyDescent="0.25">
      <c r="E670" t="s">
        <v>2099</v>
      </c>
      <c r="F670" t="s">
        <v>2127</v>
      </c>
      <c r="G670" t="s">
        <v>1</v>
      </c>
      <c r="H670" t="s">
        <v>0</v>
      </c>
      <c r="I670" t="s">
        <v>359</v>
      </c>
      <c r="J670" t="s">
        <v>360</v>
      </c>
      <c r="K670" s="55" t="s">
        <v>2553</v>
      </c>
      <c r="L670" s="55" t="s">
        <v>2553</v>
      </c>
      <c r="M670" t="s">
        <v>115</v>
      </c>
      <c r="N670" t="s">
        <v>116</v>
      </c>
      <c r="O670" s="3">
        <v>0</v>
      </c>
      <c r="P670" s="3">
        <v>0</v>
      </c>
      <c r="Q670" s="3">
        <v>25</v>
      </c>
      <c r="R670" s="3">
        <v>3.25</v>
      </c>
      <c r="S670" s="3">
        <v>0</v>
      </c>
      <c r="T670" s="3">
        <v>0</v>
      </c>
      <c r="U670" s="3">
        <v>28.25</v>
      </c>
      <c r="V670" s="3">
        <v>0</v>
      </c>
      <c r="W670" t="s">
        <v>1</v>
      </c>
    </row>
    <row r="671" spans="5:23" x14ac:dyDescent="0.25">
      <c r="E671" t="s">
        <v>2099</v>
      </c>
      <c r="F671" t="s">
        <v>2127</v>
      </c>
      <c r="G671" t="s">
        <v>1</v>
      </c>
      <c r="H671" t="s">
        <v>0</v>
      </c>
      <c r="I671" t="s">
        <v>359</v>
      </c>
      <c r="J671" t="s">
        <v>360</v>
      </c>
      <c r="K671" s="55" t="s">
        <v>2554</v>
      </c>
      <c r="L671" s="55" t="s">
        <v>2554</v>
      </c>
      <c r="M671" t="s">
        <v>281</v>
      </c>
      <c r="N671" t="s">
        <v>282</v>
      </c>
      <c r="O671" s="3">
        <v>0</v>
      </c>
      <c r="P671" s="3">
        <v>0</v>
      </c>
      <c r="Q671" s="3">
        <v>60</v>
      </c>
      <c r="R671" s="3">
        <v>7.8000000000000007</v>
      </c>
      <c r="S671" s="3">
        <v>0</v>
      </c>
      <c r="T671" s="3">
        <v>0</v>
      </c>
      <c r="U671" s="3">
        <v>67.8</v>
      </c>
      <c r="V671" s="3">
        <v>0</v>
      </c>
      <c r="W671" t="s">
        <v>1</v>
      </c>
    </row>
    <row r="672" spans="5:23" x14ac:dyDescent="0.25">
      <c r="E672" t="s">
        <v>2099</v>
      </c>
      <c r="F672" t="s">
        <v>2127</v>
      </c>
      <c r="G672" t="s">
        <v>1</v>
      </c>
      <c r="H672" t="s">
        <v>0</v>
      </c>
      <c r="I672" t="s">
        <v>359</v>
      </c>
      <c r="J672" t="s">
        <v>360</v>
      </c>
      <c r="K672" s="55" t="s">
        <v>2555</v>
      </c>
      <c r="L672" s="55" t="s">
        <v>2555</v>
      </c>
      <c r="M672" t="s">
        <v>115</v>
      </c>
      <c r="N672" t="s">
        <v>116</v>
      </c>
      <c r="O672" s="3">
        <v>0</v>
      </c>
      <c r="P672" s="3">
        <v>0</v>
      </c>
      <c r="Q672" s="3">
        <v>65</v>
      </c>
      <c r="R672" s="3">
        <v>8.4500000000000011</v>
      </c>
      <c r="S672" s="3">
        <v>0</v>
      </c>
      <c r="T672" s="3">
        <v>0</v>
      </c>
      <c r="U672" s="3">
        <v>73.45</v>
      </c>
      <c r="V672" s="3">
        <v>0</v>
      </c>
      <c r="W672" t="s">
        <v>1</v>
      </c>
    </row>
    <row r="673" spans="5:23" x14ac:dyDescent="0.25">
      <c r="E673" t="s">
        <v>2099</v>
      </c>
      <c r="F673" t="s">
        <v>2127</v>
      </c>
      <c r="G673" t="s">
        <v>1</v>
      </c>
      <c r="H673" t="s">
        <v>0</v>
      </c>
      <c r="I673" t="s">
        <v>359</v>
      </c>
      <c r="J673" t="s">
        <v>360</v>
      </c>
      <c r="K673" s="55" t="s">
        <v>2556</v>
      </c>
      <c r="L673" s="55" t="s">
        <v>2556</v>
      </c>
      <c r="M673" t="s">
        <v>136</v>
      </c>
      <c r="N673" t="s">
        <v>137</v>
      </c>
      <c r="O673" s="3">
        <v>0</v>
      </c>
      <c r="P673" s="3">
        <v>0</v>
      </c>
      <c r="Q673" s="3">
        <v>35.4</v>
      </c>
      <c r="R673" s="3">
        <v>4.6020000000000003</v>
      </c>
      <c r="S673" s="3">
        <v>0</v>
      </c>
      <c r="T673" s="3">
        <v>0</v>
      </c>
      <c r="U673" s="3">
        <v>40.001999999999995</v>
      </c>
      <c r="V673" s="3">
        <v>0</v>
      </c>
      <c r="W673" t="s">
        <v>1</v>
      </c>
    </row>
    <row r="674" spans="5:23" x14ac:dyDescent="0.25">
      <c r="E674" t="s">
        <v>2099</v>
      </c>
      <c r="F674" t="s">
        <v>2127</v>
      </c>
      <c r="G674" t="s">
        <v>1</v>
      </c>
      <c r="H674" t="s">
        <v>0</v>
      </c>
      <c r="I674" t="s">
        <v>359</v>
      </c>
      <c r="J674" t="s">
        <v>360</v>
      </c>
      <c r="K674" s="55" t="s">
        <v>2557</v>
      </c>
      <c r="L674" s="55" t="s">
        <v>2557</v>
      </c>
      <c r="M674" t="s">
        <v>136</v>
      </c>
      <c r="N674" t="s">
        <v>137</v>
      </c>
      <c r="O674" s="3">
        <v>0</v>
      </c>
      <c r="P674" s="3">
        <v>0</v>
      </c>
      <c r="Q674" s="3">
        <v>250</v>
      </c>
      <c r="R674" s="3">
        <v>32.5</v>
      </c>
      <c r="S674" s="3">
        <v>0</v>
      </c>
      <c r="T674" s="3">
        <v>0</v>
      </c>
      <c r="U674" s="3">
        <v>282.5</v>
      </c>
      <c r="V674" s="3">
        <v>0</v>
      </c>
      <c r="W674" t="s">
        <v>1</v>
      </c>
    </row>
    <row r="675" spans="5:23" x14ac:dyDescent="0.25">
      <c r="E675" t="s">
        <v>2099</v>
      </c>
      <c r="F675" t="s">
        <v>2127</v>
      </c>
      <c r="G675" t="s">
        <v>1</v>
      </c>
      <c r="H675" t="s">
        <v>0</v>
      </c>
      <c r="I675" t="s">
        <v>359</v>
      </c>
      <c r="J675" t="s">
        <v>360</v>
      </c>
      <c r="K675" s="55" t="s">
        <v>2558</v>
      </c>
      <c r="L675" s="55" t="s">
        <v>2558</v>
      </c>
      <c r="M675" t="s">
        <v>2559</v>
      </c>
      <c r="N675" t="s">
        <v>2560</v>
      </c>
      <c r="O675" s="3">
        <v>0</v>
      </c>
      <c r="P675" s="3">
        <v>0</v>
      </c>
      <c r="Q675" s="3">
        <v>53.1</v>
      </c>
      <c r="R675" s="3">
        <v>6.9030000000000005</v>
      </c>
      <c r="S675" s="3">
        <v>0</v>
      </c>
      <c r="T675" s="3">
        <v>0</v>
      </c>
      <c r="U675" s="3">
        <v>60.003</v>
      </c>
      <c r="V675" s="3">
        <v>0</v>
      </c>
      <c r="W675" t="s">
        <v>1</v>
      </c>
    </row>
    <row r="676" spans="5:23" x14ac:dyDescent="0.25">
      <c r="E676" t="s">
        <v>2099</v>
      </c>
      <c r="F676" t="s">
        <v>2127</v>
      </c>
      <c r="G676" t="s">
        <v>1</v>
      </c>
      <c r="H676" t="s">
        <v>0</v>
      </c>
      <c r="I676" t="s">
        <v>359</v>
      </c>
      <c r="J676" t="s">
        <v>360</v>
      </c>
      <c r="K676" s="55" t="s">
        <v>2561</v>
      </c>
      <c r="L676" s="55" t="s">
        <v>2561</v>
      </c>
      <c r="M676" t="s">
        <v>134</v>
      </c>
      <c r="N676" t="s">
        <v>135</v>
      </c>
      <c r="O676" s="3">
        <v>0</v>
      </c>
      <c r="P676" s="3">
        <v>0</v>
      </c>
      <c r="Q676" s="3">
        <v>105</v>
      </c>
      <c r="R676" s="3">
        <v>13.65</v>
      </c>
      <c r="S676" s="3">
        <v>0</v>
      </c>
      <c r="T676" s="3">
        <v>0</v>
      </c>
      <c r="U676" s="3">
        <v>118.65</v>
      </c>
      <c r="V676" s="3">
        <v>0</v>
      </c>
      <c r="W676" t="s">
        <v>1</v>
      </c>
    </row>
    <row r="677" spans="5:23" x14ac:dyDescent="0.25">
      <c r="E677" t="s">
        <v>2099</v>
      </c>
      <c r="F677" t="s">
        <v>2127</v>
      </c>
      <c r="G677" t="s">
        <v>1</v>
      </c>
      <c r="H677" t="s">
        <v>0</v>
      </c>
      <c r="I677" t="s">
        <v>359</v>
      </c>
      <c r="J677" t="s">
        <v>360</v>
      </c>
      <c r="K677" s="55" t="s">
        <v>2562</v>
      </c>
      <c r="L677" s="55" t="s">
        <v>2562</v>
      </c>
      <c r="M677" t="s">
        <v>160</v>
      </c>
      <c r="N677" t="s">
        <v>161</v>
      </c>
      <c r="O677" s="3">
        <v>0</v>
      </c>
      <c r="P677" s="3">
        <v>0</v>
      </c>
      <c r="Q677" s="3">
        <v>95</v>
      </c>
      <c r="R677" s="3">
        <v>12.35</v>
      </c>
      <c r="S677" s="3">
        <v>0</v>
      </c>
      <c r="T677" s="3">
        <v>0</v>
      </c>
      <c r="U677" s="3">
        <v>107.35</v>
      </c>
      <c r="V677" s="3">
        <v>0</v>
      </c>
      <c r="W677" t="s">
        <v>1</v>
      </c>
    </row>
    <row r="678" spans="5:23" x14ac:dyDescent="0.25">
      <c r="E678" t="s">
        <v>2099</v>
      </c>
      <c r="F678" t="s">
        <v>2127</v>
      </c>
      <c r="G678" t="s">
        <v>1</v>
      </c>
      <c r="H678" t="s">
        <v>0</v>
      </c>
      <c r="I678" t="s">
        <v>359</v>
      </c>
      <c r="J678" t="s">
        <v>360</v>
      </c>
      <c r="K678" s="55" t="s">
        <v>2563</v>
      </c>
      <c r="L678" s="55" t="s">
        <v>2563</v>
      </c>
      <c r="M678" t="s">
        <v>147</v>
      </c>
      <c r="N678" t="s">
        <v>148</v>
      </c>
      <c r="O678" s="3">
        <v>0</v>
      </c>
      <c r="P678" s="3">
        <v>0</v>
      </c>
      <c r="Q678" s="3">
        <v>48</v>
      </c>
      <c r="R678" s="3">
        <v>6.24</v>
      </c>
      <c r="S678" s="3">
        <v>0</v>
      </c>
      <c r="T678" s="3">
        <v>0</v>
      </c>
      <c r="U678" s="3">
        <v>54.24</v>
      </c>
      <c r="V678" s="3">
        <v>0</v>
      </c>
      <c r="W678" t="s">
        <v>1</v>
      </c>
    </row>
    <row r="679" spans="5:23" x14ac:dyDescent="0.25">
      <c r="E679" t="s">
        <v>2099</v>
      </c>
      <c r="F679" t="s">
        <v>2127</v>
      </c>
      <c r="G679" t="s">
        <v>1</v>
      </c>
      <c r="H679" t="s">
        <v>0</v>
      </c>
      <c r="I679" t="s">
        <v>359</v>
      </c>
      <c r="J679" t="s">
        <v>360</v>
      </c>
      <c r="K679" s="55" t="s">
        <v>2564</v>
      </c>
      <c r="L679" s="55" t="s">
        <v>2564</v>
      </c>
      <c r="M679" t="s">
        <v>206</v>
      </c>
      <c r="N679" t="s">
        <v>207</v>
      </c>
      <c r="O679" s="3">
        <v>0</v>
      </c>
      <c r="P679" s="3">
        <v>0</v>
      </c>
      <c r="Q679" s="3">
        <v>35.4</v>
      </c>
      <c r="R679" s="3">
        <v>4.6020000000000003</v>
      </c>
      <c r="S679" s="3">
        <v>0</v>
      </c>
      <c r="T679" s="3">
        <v>0</v>
      </c>
      <c r="U679" s="3">
        <v>40.001999999999995</v>
      </c>
      <c r="V679" s="3">
        <v>0</v>
      </c>
      <c r="W679" t="s">
        <v>1</v>
      </c>
    </row>
    <row r="680" spans="5:23" x14ac:dyDescent="0.25">
      <c r="E680" t="s">
        <v>2099</v>
      </c>
      <c r="F680" t="s">
        <v>2127</v>
      </c>
      <c r="G680" t="s">
        <v>1</v>
      </c>
      <c r="H680" t="s">
        <v>0</v>
      </c>
      <c r="I680" t="s">
        <v>359</v>
      </c>
      <c r="J680" t="s">
        <v>360</v>
      </c>
      <c r="K680" s="55" t="s">
        <v>2565</v>
      </c>
      <c r="L680" s="55" t="s">
        <v>2565</v>
      </c>
      <c r="M680" t="s">
        <v>100</v>
      </c>
      <c r="N680" t="s">
        <v>101</v>
      </c>
      <c r="O680" s="3">
        <v>0</v>
      </c>
      <c r="P680" s="3">
        <v>0</v>
      </c>
      <c r="Q680" s="3">
        <v>40</v>
      </c>
      <c r="R680" s="3">
        <v>5.2</v>
      </c>
      <c r="S680" s="3">
        <v>0</v>
      </c>
      <c r="T680" s="3">
        <v>0</v>
      </c>
      <c r="U680" s="3">
        <v>45.2</v>
      </c>
      <c r="V680" s="3">
        <v>0</v>
      </c>
      <c r="W680" t="s">
        <v>1</v>
      </c>
    </row>
    <row r="681" spans="5:23" x14ac:dyDescent="0.25">
      <c r="E681" t="s">
        <v>2099</v>
      </c>
      <c r="F681" t="s">
        <v>2130</v>
      </c>
      <c r="G681" t="s">
        <v>1</v>
      </c>
      <c r="H681" t="s">
        <v>0</v>
      </c>
      <c r="I681" t="s">
        <v>359</v>
      </c>
      <c r="J681" t="s">
        <v>360</v>
      </c>
      <c r="K681" s="55" t="s">
        <v>2540</v>
      </c>
      <c r="L681" s="55" t="s">
        <v>2540</v>
      </c>
      <c r="M681" t="s">
        <v>208</v>
      </c>
      <c r="N681" t="s">
        <v>209</v>
      </c>
      <c r="O681" s="3">
        <v>0</v>
      </c>
      <c r="P681" s="3">
        <v>0</v>
      </c>
      <c r="Q681" s="3">
        <v>585</v>
      </c>
      <c r="R681" s="3">
        <v>76.05</v>
      </c>
      <c r="S681" s="3">
        <v>0</v>
      </c>
      <c r="T681" s="3">
        <v>0</v>
      </c>
      <c r="U681" s="3">
        <v>661.05</v>
      </c>
      <c r="V681" s="3">
        <v>0</v>
      </c>
      <c r="W681" t="s">
        <v>1</v>
      </c>
    </row>
    <row r="682" spans="5:23" x14ac:dyDescent="0.25">
      <c r="E682" t="s">
        <v>2099</v>
      </c>
      <c r="F682" t="s">
        <v>2130</v>
      </c>
      <c r="G682" t="s">
        <v>1</v>
      </c>
      <c r="H682" t="s">
        <v>0</v>
      </c>
      <c r="I682" t="s">
        <v>359</v>
      </c>
      <c r="J682" t="s">
        <v>360</v>
      </c>
      <c r="K682" s="55" t="s">
        <v>2541</v>
      </c>
      <c r="L682" s="55" t="s">
        <v>2541</v>
      </c>
      <c r="M682" t="s">
        <v>293</v>
      </c>
      <c r="N682" t="s">
        <v>294</v>
      </c>
      <c r="O682" s="3">
        <v>0</v>
      </c>
      <c r="P682" s="3">
        <v>0</v>
      </c>
      <c r="Q682" s="3">
        <v>35</v>
      </c>
      <c r="R682" s="3">
        <v>4.55</v>
      </c>
      <c r="S682" s="3">
        <v>0</v>
      </c>
      <c r="T682" s="3">
        <v>0</v>
      </c>
      <c r="U682" s="3">
        <v>39.549999999999997</v>
      </c>
      <c r="V682" s="3">
        <v>0</v>
      </c>
      <c r="W682" t="s">
        <v>1</v>
      </c>
    </row>
    <row r="683" spans="5:23" x14ac:dyDescent="0.25">
      <c r="E683" t="s">
        <v>2099</v>
      </c>
      <c r="F683" t="s">
        <v>2130</v>
      </c>
      <c r="G683" t="s">
        <v>1</v>
      </c>
      <c r="H683" t="s">
        <v>0</v>
      </c>
      <c r="I683" t="s">
        <v>359</v>
      </c>
      <c r="J683" t="s">
        <v>360</v>
      </c>
      <c r="K683" s="55" t="s">
        <v>2542</v>
      </c>
      <c r="L683" s="55" t="s">
        <v>2542</v>
      </c>
      <c r="M683">
        <v>0</v>
      </c>
      <c r="N683" t="s">
        <v>235</v>
      </c>
      <c r="O683" s="3">
        <v>0</v>
      </c>
      <c r="P683" s="3">
        <v>0</v>
      </c>
      <c r="Q683" s="3">
        <v>12.17</v>
      </c>
      <c r="R683" s="3">
        <v>1.5821000000000001</v>
      </c>
      <c r="S683" s="3">
        <v>0</v>
      </c>
      <c r="T683" s="3">
        <v>0</v>
      </c>
      <c r="U683" s="3">
        <v>13.7521</v>
      </c>
      <c r="V683" s="3" t="s">
        <v>1080</v>
      </c>
      <c r="W683" t="s">
        <v>1</v>
      </c>
    </row>
    <row r="684" spans="5:23" x14ac:dyDescent="0.25">
      <c r="E684" t="s">
        <v>2099</v>
      </c>
      <c r="F684" t="s">
        <v>2130</v>
      </c>
      <c r="G684" t="s">
        <v>1</v>
      </c>
      <c r="H684" t="s">
        <v>0</v>
      </c>
      <c r="I684" t="s">
        <v>359</v>
      </c>
      <c r="J684" t="s">
        <v>360</v>
      </c>
      <c r="K684" s="55" t="s">
        <v>2543</v>
      </c>
      <c r="L684" s="55" t="s">
        <v>2543</v>
      </c>
      <c r="M684" t="s">
        <v>262</v>
      </c>
      <c r="N684" t="s">
        <v>263</v>
      </c>
      <c r="O684" s="3">
        <v>0</v>
      </c>
      <c r="P684" s="3">
        <v>0</v>
      </c>
      <c r="Q684" s="3">
        <v>135</v>
      </c>
      <c r="R684" s="3">
        <v>17.55</v>
      </c>
      <c r="S684" s="3">
        <v>0</v>
      </c>
      <c r="T684" s="3">
        <v>0</v>
      </c>
      <c r="U684" s="3">
        <v>152.55000000000001</v>
      </c>
      <c r="V684" s="3">
        <v>0</v>
      </c>
      <c r="W684" t="s">
        <v>1</v>
      </c>
    </row>
    <row r="685" spans="5:23" x14ac:dyDescent="0.25">
      <c r="E685" t="s">
        <v>2099</v>
      </c>
      <c r="F685" t="s">
        <v>2130</v>
      </c>
      <c r="G685" t="s">
        <v>1</v>
      </c>
      <c r="H685" t="s">
        <v>0</v>
      </c>
      <c r="I685" t="s">
        <v>359</v>
      </c>
      <c r="J685" t="s">
        <v>360</v>
      </c>
      <c r="K685" s="55" t="s">
        <v>2544</v>
      </c>
      <c r="L685" s="55" t="s">
        <v>2544</v>
      </c>
      <c r="M685" t="s">
        <v>2117</v>
      </c>
      <c r="N685" t="s">
        <v>2545</v>
      </c>
      <c r="O685" s="3">
        <v>0</v>
      </c>
      <c r="P685" s="3">
        <v>0</v>
      </c>
      <c r="Q685" s="3">
        <v>45</v>
      </c>
      <c r="R685" s="3">
        <v>5.8500000000000005</v>
      </c>
      <c r="S685" s="3">
        <v>0</v>
      </c>
      <c r="T685" s="3">
        <v>0</v>
      </c>
      <c r="U685" s="3">
        <v>50.85</v>
      </c>
      <c r="V685" s="3">
        <v>0</v>
      </c>
      <c r="W685" t="s">
        <v>1</v>
      </c>
    </row>
    <row r="686" spans="5:23" x14ac:dyDescent="0.25">
      <c r="E686" t="s">
        <v>2099</v>
      </c>
      <c r="F686" t="s">
        <v>2130</v>
      </c>
      <c r="G686" t="s">
        <v>1</v>
      </c>
      <c r="H686" t="s">
        <v>0</v>
      </c>
      <c r="I686" t="s">
        <v>359</v>
      </c>
      <c r="J686" t="s">
        <v>360</v>
      </c>
      <c r="K686" s="55" t="s">
        <v>2546</v>
      </c>
      <c r="L686" s="55" t="s">
        <v>2546</v>
      </c>
      <c r="M686" t="s">
        <v>694</v>
      </c>
      <c r="N686" t="s">
        <v>695</v>
      </c>
      <c r="O686" s="3">
        <v>0</v>
      </c>
      <c r="P686" s="3">
        <v>0</v>
      </c>
      <c r="Q686" s="3">
        <v>5.59</v>
      </c>
      <c r="R686" s="3">
        <v>0.72670000000000001</v>
      </c>
      <c r="S686" s="3">
        <v>0</v>
      </c>
      <c r="T686" s="3">
        <v>0</v>
      </c>
      <c r="U686" s="3">
        <v>6.3167</v>
      </c>
      <c r="V686" s="3">
        <v>0</v>
      </c>
      <c r="W686" t="s">
        <v>1</v>
      </c>
    </row>
    <row r="687" spans="5:23" x14ac:dyDescent="0.25">
      <c r="E687" t="s">
        <v>2099</v>
      </c>
      <c r="F687" t="s">
        <v>2130</v>
      </c>
      <c r="G687" t="s">
        <v>1</v>
      </c>
      <c r="H687" t="s">
        <v>0</v>
      </c>
      <c r="I687" t="s">
        <v>359</v>
      </c>
      <c r="J687" t="s">
        <v>360</v>
      </c>
      <c r="K687" s="55" t="s">
        <v>2547</v>
      </c>
      <c r="L687" s="55" t="s">
        <v>2547</v>
      </c>
      <c r="M687" t="s">
        <v>694</v>
      </c>
      <c r="N687" t="s">
        <v>695</v>
      </c>
      <c r="O687" s="3">
        <v>0</v>
      </c>
      <c r="P687" s="3">
        <v>0</v>
      </c>
      <c r="Q687" s="3">
        <v>300.88</v>
      </c>
      <c r="R687" s="3">
        <v>39.114400000000003</v>
      </c>
      <c r="S687" s="3">
        <v>0</v>
      </c>
      <c r="T687" s="3">
        <v>0</v>
      </c>
      <c r="U687" s="3">
        <v>339.99439999999998</v>
      </c>
      <c r="V687" s="3">
        <v>0</v>
      </c>
      <c r="W687" t="s">
        <v>1</v>
      </c>
    </row>
    <row r="688" spans="5:23" x14ac:dyDescent="0.25">
      <c r="E688" t="s">
        <v>2099</v>
      </c>
      <c r="F688" t="s">
        <v>2130</v>
      </c>
      <c r="G688" t="s">
        <v>1</v>
      </c>
      <c r="H688" t="s">
        <v>0</v>
      </c>
      <c r="I688" t="s">
        <v>359</v>
      </c>
      <c r="J688" t="s">
        <v>360</v>
      </c>
      <c r="K688" s="55" t="s">
        <v>2548</v>
      </c>
      <c r="L688" s="55" t="s">
        <v>2548</v>
      </c>
      <c r="M688" t="s">
        <v>113</v>
      </c>
      <c r="N688" t="s">
        <v>114</v>
      </c>
      <c r="O688" s="3">
        <v>0</v>
      </c>
      <c r="P688" s="3">
        <v>0</v>
      </c>
      <c r="Q688" s="3">
        <v>155</v>
      </c>
      <c r="R688" s="3">
        <v>20.150000000000002</v>
      </c>
      <c r="S688" s="3">
        <v>0</v>
      </c>
      <c r="T688" s="3">
        <v>0</v>
      </c>
      <c r="U688" s="3">
        <v>175.15</v>
      </c>
      <c r="V688" s="3">
        <v>0</v>
      </c>
      <c r="W688" t="s">
        <v>1</v>
      </c>
    </row>
    <row r="689" spans="5:23" x14ac:dyDescent="0.25">
      <c r="E689" t="s">
        <v>2099</v>
      </c>
      <c r="F689" t="s">
        <v>2130</v>
      </c>
      <c r="G689" t="s">
        <v>1</v>
      </c>
      <c r="H689" t="s">
        <v>0</v>
      </c>
      <c r="I689" t="s">
        <v>359</v>
      </c>
      <c r="J689" t="s">
        <v>360</v>
      </c>
      <c r="K689" s="55" t="s">
        <v>2549</v>
      </c>
      <c r="L689" s="55" t="s">
        <v>2549</v>
      </c>
      <c r="M689" t="s">
        <v>113</v>
      </c>
      <c r="N689" t="s">
        <v>114</v>
      </c>
      <c r="O689" s="3">
        <v>0</v>
      </c>
      <c r="P689" s="3">
        <v>0</v>
      </c>
      <c r="Q689" s="3">
        <v>45</v>
      </c>
      <c r="R689" s="3">
        <v>5.8500000000000005</v>
      </c>
      <c r="S689" s="3">
        <v>0</v>
      </c>
      <c r="T689" s="3">
        <v>0</v>
      </c>
      <c r="U689" s="3">
        <v>50.85</v>
      </c>
      <c r="V689" s="3">
        <v>0</v>
      </c>
      <c r="W689" t="s">
        <v>1</v>
      </c>
    </row>
    <row r="690" spans="5:23" x14ac:dyDescent="0.25">
      <c r="E690" t="s">
        <v>2099</v>
      </c>
      <c r="F690" t="s">
        <v>2131</v>
      </c>
      <c r="G690" t="s">
        <v>1</v>
      </c>
      <c r="H690" t="s">
        <v>0</v>
      </c>
      <c r="I690" t="s">
        <v>359</v>
      </c>
      <c r="J690" t="s">
        <v>360</v>
      </c>
      <c r="K690" s="55" t="s">
        <v>2531</v>
      </c>
      <c r="L690" s="55" t="s">
        <v>2531</v>
      </c>
      <c r="M690" t="s">
        <v>706</v>
      </c>
      <c r="N690" t="s">
        <v>707</v>
      </c>
      <c r="O690" s="3">
        <v>0</v>
      </c>
      <c r="P690" s="3">
        <v>0</v>
      </c>
      <c r="Q690" s="3">
        <v>28</v>
      </c>
      <c r="R690" s="3">
        <v>3.64</v>
      </c>
      <c r="S690" s="3">
        <v>0</v>
      </c>
      <c r="T690" s="3">
        <v>0</v>
      </c>
      <c r="U690" s="3">
        <v>31.64</v>
      </c>
      <c r="V690" s="3">
        <v>0</v>
      </c>
      <c r="W690" t="s">
        <v>1</v>
      </c>
    </row>
    <row r="691" spans="5:23" x14ac:dyDescent="0.25">
      <c r="E691" t="s">
        <v>2099</v>
      </c>
      <c r="F691" t="s">
        <v>2131</v>
      </c>
      <c r="G691" t="s">
        <v>1</v>
      </c>
      <c r="H691" t="s">
        <v>0</v>
      </c>
      <c r="I691" t="s">
        <v>359</v>
      </c>
      <c r="J691" t="s">
        <v>360</v>
      </c>
      <c r="K691" s="55" t="s">
        <v>2532</v>
      </c>
      <c r="L691" s="55" t="s">
        <v>2532</v>
      </c>
      <c r="M691" t="s">
        <v>115</v>
      </c>
      <c r="N691" t="s">
        <v>116</v>
      </c>
      <c r="O691" s="3">
        <v>0</v>
      </c>
      <c r="P691" s="3">
        <v>0</v>
      </c>
      <c r="Q691" s="3">
        <v>25</v>
      </c>
      <c r="R691" s="3">
        <v>3.25</v>
      </c>
      <c r="S691" s="3">
        <v>0</v>
      </c>
      <c r="T691" s="3">
        <v>0</v>
      </c>
      <c r="U691" s="3">
        <v>28.25</v>
      </c>
      <c r="V691" s="3">
        <v>0</v>
      </c>
      <c r="W691" t="s">
        <v>1</v>
      </c>
    </row>
    <row r="692" spans="5:23" x14ac:dyDescent="0.25">
      <c r="E692" t="s">
        <v>2099</v>
      </c>
      <c r="F692" t="s">
        <v>2131</v>
      </c>
      <c r="G692" t="s">
        <v>1</v>
      </c>
      <c r="H692" t="s">
        <v>0</v>
      </c>
      <c r="I692" t="s">
        <v>359</v>
      </c>
      <c r="J692" t="s">
        <v>360</v>
      </c>
      <c r="K692" s="55" t="s">
        <v>2533</v>
      </c>
      <c r="L692" s="55" t="s">
        <v>2533</v>
      </c>
      <c r="M692">
        <v>0</v>
      </c>
      <c r="N692" t="s">
        <v>299</v>
      </c>
      <c r="O692" s="3">
        <v>0</v>
      </c>
      <c r="P692" s="3">
        <v>0</v>
      </c>
      <c r="Q692" s="3">
        <v>15</v>
      </c>
      <c r="R692" s="3">
        <v>1.9500000000000002</v>
      </c>
      <c r="S692" s="3">
        <v>0</v>
      </c>
      <c r="T692" s="3">
        <v>0</v>
      </c>
      <c r="U692" s="3">
        <v>16.95</v>
      </c>
      <c r="V692" s="3" t="s">
        <v>949</v>
      </c>
      <c r="W692" t="s">
        <v>1</v>
      </c>
    </row>
    <row r="693" spans="5:23" x14ac:dyDescent="0.25">
      <c r="E693" t="s">
        <v>2099</v>
      </c>
      <c r="F693" t="s">
        <v>2131</v>
      </c>
      <c r="G693" t="s">
        <v>1</v>
      </c>
      <c r="H693" t="s">
        <v>0</v>
      </c>
      <c r="I693" t="s">
        <v>359</v>
      </c>
      <c r="J693" t="s">
        <v>360</v>
      </c>
      <c r="K693" s="55" t="s">
        <v>2534</v>
      </c>
      <c r="L693" s="55" t="s">
        <v>2534</v>
      </c>
      <c r="M693">
        <v>0</v>
      </c>
      <c r="N693" t="s">
        <v>248</v>
      </c>
      <c r="O693" s="3">
        <v>0</v>
      </c>
      <c r="P693" s="3">
        <v>0</v>
      </c>
      <c r="Q693" s="3">
        <v>50</v>
      </c>
      <c r="R693" s="3">
        <v>6.5</v>
      </c>
      <c r="S693" s="3">
        <v>0</v>
      </c>
      <c r="T693" s="3">
        <v>0</v>
      </c>
      <c r="U693" s="3">
        <v>56.5</v>
      </c>
      <c r="V693" s="3" t="s">
        <v>1319</v>
      </c>
      <c r="W693" t="s">
        <v>1</v>
      </c>
    </row>
    <row r="694" spans="5:23" x14ac:dyDescent="0.25">
      <c r="E694" t="s">
        <v>2099</v>
      </c>
      <c r="F694" t="s">
        <v>2131</v>
      </c>
      <c r="G694" t="s">
        <v>1</v>
      </c>
      <c r="H694" t="s">
        <v>0</v>
      </c>
      <c r="I694" t="s">
        <v>359</v>
      </c>
      <c r="J694" t="s">
        <v>360</v>
      </c>
      <c r="K694" s="55" t="s">
        <v>2535</v>
      </c>
      <c r="L694" s="55" t="s">
        <v>2535</v>
      </c>
      <c r="M694" t="s">
        <v>115</v>
      </c>
      <c r="N694" t="s">
        <v>116</v>
      </c>
      <c r="O694" s="3">
        <v>0</v>
      </c>
      <c r="P694" s="3">
        <v>0</v>
      </c>
      <c r="Q694" s="3">
        <v>65</v>
      </c>
      <c r="R694" s="3">
        <v>8.4500000000000011</v>
      </c>
      <c r="S694" s="3">
        <v>0</v>
      </c>
      <c r="T694" s="3">
        <v>0</v>
      </c>
      <c r="U694" s="3">
        <v>73.45</v>
      </c>
      <c r="V694" s="3">
        <v>0</v>
      </c>
      <c r="W694" t="s">
        <v>1</v>
      </c>
    </row>
    <row r="695" spans="5:23" x14ac:dyDescent="0.25">
      <c r="E695" t="s">
        <v>2099</v>
      </c>
      <c r="F695" t="s">
        <v>2131</v>
      </c>
      <c r="G695" t="s">
        <v>1</v>
      </c>
      <c r="H695" t="s">
        <v>0</v>
      </c>
      <c r="I695" t="s">
        <v>359</v>
      </c>
      <c r="J695" t="s">
        <v>360</v>
      </c>
      <c r="K695" s="55" t="s">
        <v>2536</v>
      </c>
      <c r="L695" s="55" t="s">
        <v>2536</v>
      </c>
      <c r="M695" t="s">
        <v>262</v>
      </c>
      <c r="N695" t="s">
        <v>263</v>
      </c>
      <c r="O695" s="3">
        <v>0</v>
      </c>
      <c r="P695" s="3">
        <v>0</v>
      </c>
      <c r="Q695" s="3">
        <v>35</v>
      </c>
      <c r="R695" s="3">
        <v>4.55</v>
      </c>
      <c r="S695" s="3">
        <v>0</v>
      </c>
      <c r="T695" s="3">
        <v>0</v>
      </c>
      <c r="U695" s="3">
        <v>39.549999999999997</v>
      </c>
      <c r="V695" s="3">
        <v>0</v>
      </c>
      <c r="W695" t="s">
        <v>1</v>
      </c>
    </row>
    <row r="696" spans="5:23" x14ac:dyDescent="0.25">
      <c r="E696" t="s">
        <v>2099</v>
      </c>
      <c r="F696" t="s">
        <v>2131</v>
      </c>
      <c r="G696" t="s">
        <v>1</v>
      </c>
      <c r="H696" t="s">
        <v>0</v>
      </c>
      <c r="I696" t="s">
        <v>359</v>
      </c>
      <c r="J696" t="s">
        <v>360</v>
      </c>
      <c r="K696" s="55" t="s">
        <v>2537</v>
      </c>
      <c r="L696" s="55" t="s">
        <v>2537</v>
      </c>
      <c r="M696" t="s">
        <v>281</v>
      </c>
      <c r="N696" t="s">
        <v>282</v>
      </c>
      <c r="O696" s="3">
        <v>0</v>
      </c>
      <c r="P696" s="3">
        <v>0</v>
      </c>
      <c r="Q696" s="3">
        <v>24</v>
      </c>
      <c r="R696" s="3">
        <v>3.12</v>
      </c>
      <c r="S696" s="3">
        <v>0</v>
      </c>
      <c r="T696" s="3">
        <v>0</v>
      </c>
      <c r="U696" s="3">
        <v>27.12</v>
      </c>
      <c r="V696" s="3">
        <v>0</v>
      </c>
      <c r="W696" t="s">
        <v>1</v>
      </c>
    </row>
    <row r="697" spans="5:23" x14ac:dyDescent="0.25">
      <c r="E697" t="s">
        <v>2099</v>
      </c>
      <c r="F697" t="s">
        <v>2131</v>
      </c>
      <c r="G697" t="s">
        <v>1</v>
      </c>
      <c r="H697" t="s">
        <v>0</v>
      </c>
      <c r="I697" t="s">
        <v>359</v>
      </c>
      <c r="J697" t="s">
        <v>360</v>
      </c>
      <c r="K697" s="55" t="s">
        <v>2538</v>
      </c>
      <c r="L697" s="55" t="s">
        <v>2538</v>
      </c>
      <c r="M697" t="s">
        <v>262</v>
      </c>
      <c r="N697" t="s">
        <v>263</v>
      </c>
      <c r="O697" s="3">
        <v>0</v>
      </c>
      <c r="P697" s="3">
        <v>0</v>
      </c>
      <c r="Q697" s="3">
        <v>90</v>
      </c>
      <c r="R697" s="3">
        <v>11.700000000000001</v>
      </c>
      <c r="S697" s="3">
        <v>0</v>
      </c>
      <c r="T697" s="3">
        <v>0</v>
      </c>
      <c r="U697" s="3">
        <v>101.7</v>
      </c>
      <c r="V697" s="3">
        <v>0</v>
      </c>
      <c r="W697" t="s">
        <v>1</v>
      </c>
    </row>
    <row r="698" spans="5:23" x14ac:dyDescent="0.25">
      <c r="E698" t="s">
        <v>2099</v>
      </c>
      <c r="F698" t="s">
        <v>2131</v>
      </c>
      <c r="G698" t="s">
        <v>1</v>
      </c>
      <c r="H698" t="s">
        <v>0</v>
      </c>
      <c r="I698" t="s">
        <v>359</v>
      </c>
      <c r="J698" t="s">
        <v>360</v>
      </c>
      <c r="K698" s="55" t="s">
        <v>2539</v>
      </c>
      <c r="L698" s="55" t="s">
        <v>2539</v>
      </c>
      <c r="M698" t="s">
        <v>262</v>
      </c>
      <c r="N698" t="s">
        <v>263</v>
      </c>
      <c r="O698" s="3">
        <v>0</v>
      </c>
      <c r="P698" s="3">
        <v>0</v>
      </c>
      <c r="Q698" s="3">
        <v>40</v>
      </c>
      <c r="R698" s="3">
        <v>5.2</v>
      </c>
      <c r="S698" s="3">
        <v>0</v>
      </c>
      <c r="T698" s="3">
        <v>0</v>
      </c>
      <c r="U698" s="3">
        <v>45.2</v>
      </c>
      <c r="V698" s="3">
        <v>0</v>
      </c>
      <c r="W698" t="s">
        <v>1</v>
      </c>
    </row>
    <row r="699" spans="5:23" x14ac:dyDescent="0.25">
      <c r="E699" t="s">
        <v>1777</v>
      </c>
      <c r="F699" t="s">
        <v>1778</v>
      </c>
      <c r="G699" t="s">
        <v>1</v>
      </c>
      <c r="H699" t="s">
        <v>0</v>
      </c>
      <c r="I699" t="s">
        <v>359</v>
      </c>
      <c r="J699" t="s">
        <v>360</v>
      </c>
      <c r="K699" s="55" t="s">
        <v>1779</v>
      </c>
      <c r="L699" s="55" t="s">
        <v>1779</v>
      </c>
      <c r="M699" t="s">
        <v>156</v>
      </c>
      <c r="N699" t="s">
        <v>157</v>
      </c>
      <c r="O699" s="3">
        <v>0</v>
      </c>
      <c r="P699" s="3">
        <v>0</v>
      </c>
      <c r="Q699" s="3">
        <v>40</v>
      </c>
      <c r="R699" s="3">
        <v>5.2</v>
      </c>
      <c r="S699" s="3">
        <v>0</v>
      </c>
      <c r="T699" s="3">
        <v>0</v>
      </c>
      <c r="U699" s="3">
        <v>45.2</v>
      </c>
      <c r="W699" t="s">
        <v>1</v>
      </c>
    </row>
    <row r="700" spans="5:23" x14ac:dyDescent="0.25">
      <c r="E700" t="s">
        <v>1777</v>
      </c>
      <c r="F700" t="s">
        <v>1778</v>
      </c>
      <c r="G700" t="s">
        <v>1</v>
      </c>
      <c r="H700" t="s">
        <v>0</v>
      </c>
      <c r="I700" t="s">
        <v>359</v>
      </c>
      <c r="J700" t="s">
        <v>360</v>
      </c>
      <c r="K700" s="55" t="s">
        <v>1780</v>
      </c>
      <c r="L700" s="55" t="s">
        <v>1780</v>
      </c>
      <c r="M700" t="s">
        <v>172</v>
      </c>
      <c r="N700" t="s">
        <v>173</v>
      </c>
      <c r="O700" s="3">
        <v>0</v>
      </c>
      <c r="P700" s="3">
        <v>0</v>
      </c>
      <c r="Q700" s="3">
        <v>1263</v>
      </c>
      <c r="R700" s="3">
        <v>164.19</v>
      </c>
      <c r="S700" s="3">
        <v>0</v>
      </c>
      <c r="T700" s="3">
        <v>0</v>
      </c>
      <c r="U700" s="3">
        <v>1427.19</v>
      </c>
      <c r="W700" t="s">
        <v>1</v>
      </c>
    </row>
    <row r="701" spans="5:23" x14ac:dyDescent="0.25">
      <c r="E701" t="s">
        <v>1777</v>
      </c>
      <c r="F701" t="s">
        <v>1778</v>
      </c>
      <c r="G701" t="s">
        <v>1</v>
      </c>
      <c r="H701" t="s">
        <v>0</v>
      </c>
      <c r="I701" t="s">
        <v>359</v>
      </c>
      <c r="J701" t="s">
        <v>360</v>
      </c>
      <c r="K701" s="55" t="s">
        <v>1781</v>
      </c>
      <c r="L701" s="55" t="s">
        <v>1781</v>
      </c>
      <c r="N701" t="s">
        <v>248</v>
      </c>
      <c r="O701" s="3">
        <v>0</v>
      </c>
      <c r="P701" s="3">
        <v>0</v>
      </c>
      <c r="Q701" s="3">
        <v>57.52</v>
      </c>
      <c r="R701" s="3">
        <v>7.4776000000000007</v>
      </c>
      <c r="S701" s="3">
        <v>0</v>
      </c>
      <c r="T701" s="3">
        <v>0</v>
      </c>
      <c r="U701" s="3">
        <v>64.997600000000006</v>
      </c>
      <c r="V701" s="3" t="s">
        <v>1319</v>
      </c>
      <c r="W701" t="s">
        <v>1</v>
      </c>
    </row>
    <row r="702" spans="5:23" x14ac:dyDescent="0.25">
      <c r="E702" t="s">
        <v>1777</v>
      </c>
      <c r="F702" t="s">
        <v>1778</v>
      </c>
      <c r="G702" t="s">
        <v>1</v>
      </c>
      <c r="H702" t="s">
        <v>0</v>
      </c>
      <c r="I702" t="s">
        <v>359</v>
      </c>
      <c r="J702" t="s">
        <v>360</v>
      </c>
      <c r="K702" s="55" t="s">
        <v>1782</v>
      </c>
      <c r="L702" s="55" t="s">
        <v>1782</v>
      </c>
      <c r="M702" t="s">
        <v>156</v>
      </c>
      <c r="N702" t="s">
        <v>157</v>
      </c>
      <c r="O702" s="3">
        <v>0</v>
      </c>
      <c r="P702" s="3">
        <v>0</v>
      </c>
      <c r="Q702" s="3">
        <v>30</v>
      </c>
      <c r="R702" s="3">
        <v>3.9000000000000004</v>
      </c>
      <c r="S702" s="3">
        <v>0</v>
      </c>
      <c r="T702" s="3">
        <v>0</v>
      </c>
      <c r="U702" s="3">
        <v>33.9</v>
      </c>
      <c r="W702" t="s">
        <v>1</v>
      </c>
    </row>
    <row r="703" spans="5:23" x14ac:dyDescent="0.25">
      <c r="E703" t="s">
        <v>1777</v>
      </c>
      <c r="F703" t="s">
        <v>1778</v>
      </c>
      <c r="G703" t="s">
        <v>1</v>
      </c>
      <c r="H703" t="s">
        <v>0</v>
      </c>
      <c r="I703" t="s">
        <v>359</v>
      </c>
      <c r="J703" t="s">
        <v>360</v>
      </c>
      <c r="K703" s="55" t="s">
        <v>1783</v>
      </c>
      <c r="L703" s="55" t="s">
        <v>1783</v>
      </c>
      <c r="M703" t="s">
        <v>220</v>
      </c>
      <c r="N703" t="s">
        <v>221</v>
      </c>
      <c r="O703" s="3">
        <v>0</v>
      </c>
      <c r="P703" s="3">
        <v>0</v>
      </c>
      <c r="Q703" s="3">
        <v>396</v>
      </c>
      <c r="R703" s="3">
        <v>51.480000000000004</v>
      </c>
      <c r="S703" s="3">
        <v>0</v>
      </c>
      <c r="T703" s="3">
        <v>0</v>
      </c>
      <c r="U703" s="3">
        <v>447.48</v>
      </c>
      <c r="W703" t="s">
        <v>1</v>
      </c>
    </row>
    <row r="704" spans="5:23" x14ac:dyDescent="0.25">
      <c r="E704" t="s">
        <v>1777</v>
      </c>
      <c r="F704" t="s">
        <v>1778</v>
      </c>
      <c r="G704" t="s">
        <v>1</v>
      </c>
      <c r="H704" t="s">
        <v>0</v>
      </c>
      <c r="I704" t="s">
        <v>359</v>
      </c>
      <c r="J704" t="s">
        <v>360</v>
      </c>
      <c r="K704" s="55" t="s">
        <v>1784</v>
      </c>
      <c r="L704" s="55" t="s">
        <v>1784</v>
      </c>
      <c r="M704" t="s">
        <v>220</v>
      </c>
      <c r="N704" t="s">
        <v>221</v>
      </c>
      <c r="O704" s="3">
        <v>0</v>
      </c>
      <c r="P704" s="3">
        <v>0</v>
      </c>
      <c r="Q704" s="3">
        <v>35</v>
      </c>
      <c r="R704" s="3">
        <v>4.55</v>
      </c>
      <c r="S704" s="3">
        <v>0</v>
      </c>
      <c r="T704" s="3">
        <v>0</v>
      </c>
      <c r="U704" s="3">
        <v>39.549999999999997</v>
      </c>
      <c r="W704" t="s">
        <v>1</v>
      </c>
    </row>
    <row r="705" spans="5:23" x14ac:dyDescent="0.25">
      <c r="E705" t="s">
        <v>1777</v>
      </c>
      <c r="F705" t="s">
        <v>1785</v>
      </c>
      <c r="G705" t="s">
        <v>1</v>
      </c>
      <c r="H705" t="s">
        <v>0</v>
      </c>
      <c r="I705" t="s">
        <v>359</v>
      </c>
      <c r="J705" t="s">
        <v>360</v>
      </c>
      <c r="K705" s="55" t="s">
        <v>1786</v>
      </c>
      <c r="L705" s="55" t="s">
        <v>1786</v>
      </c>
      <c r="N705" t="s">
        <v>146</v>
      </c>
      <c r="O705" s="3">
        <v>0</v>
      </c>
      <c r="P705" s="3">
        <v>0</v>
      </c>
      <c r="Q705" s="3">
        <v>12</v>
      </c>
      <c r="R705" s="3">
        <v>1.56</v>
      </c>
      <c r="S705" s="3">
        <v>0</v>
      </c>
      <c r="T705" s="3">
        <v>0</v>
      </c>
      <c r="U705" s="3">
        <v>13.56</v>
      </c>
      <c r="V705" s="3" t="s">
        <v>566</v>
      </c>
      <c r="W705" t="s">
        <v>1</v>
      </c>
    </row>
    <row r="706" spans="5:23" x14ac:dyDescent="0.25">
      <c r="E706" t="s">
        <v>1777</v>
      </c>
      <c r="F706" t="s">
        <v>1785</v>
      </c>
      <c r="G706" t="s">
        <v>1</v>
      </c>
      <c r="H706" t="s">
        <v>0</v>
      </c>
      <c r="I706" t="s">
        <v>359</v>
      </c>
      <c r="J706" t="s">
        <v>360</v>
      </c>
      <c r="K706" s="55" t="s">
        <v>1787</v>
      </c>
      <c r="L706" s="55" t="s">
        <v>1787</v>
      </c>
      <c r="M706" t="s">
        <v>249</v>
      </c>
      <c r="N706" t="s">
        <v>250</v>
      </c>
      <c r="O706" s="3">
        <v>0</v>
      </c>
      <c r="P706" s="3">
        <v>0</v>
      </c>
      <c r="Q706" s="3">
        <v>20</v>
      </c>
      <c r="R706" s="3">
        <v>2.6</v>
      </c>
      <c r="S706" s="3">
        <v>0</v>
      </c>
      <c r="T706" s="3">
        <v>0</v>
      </c>
      <c r="U706" s="3">
        <v>22.6</v>
      </c>
      <c r="W706" t="s">
        <v>1</v>
      </c>
    </row>
    <row r="707" spans="5:23" x14ac:dyDescent="0.25">
      <c r="E707" t="s">
        <v>1777</v>
      </c>
      <c r="F707" t="s">
        <v>1785</v>
      </c>
      <c r="G707" t="s">
        <v>1</v>
      </c>
      <c r="H707" t="s">
        <v>0</v>
      </c>
      <c r="I707" t="s">
        <v>359</v>
      </c>
      <c r="J707" t="s">
        <v>360</v>
      </c>
      <c r="K707" s="55" t="s">
        <v>1788</v>
      </c>
      <c r="L707" s="55" t="s">
        <v>1788</v>
      </c>
      <c r="M707" t="s">
        <v>156</v>
      </c>
      <c r="N707" t="s">
        <v>157</v>
      </c>
      <c r="O707" s="3">
        <v>0</v>
      </c>
      <c r="P707" s="3">
        <v>0</v>
      </c>
      <c r="Q707" s="3">
        <v>100</v>
      </c>
      <c r="R707" s="3">
        <v>13</v>
      </c>
      <c r="S707" s="3">
        <v>0</v>
      </c>
      <c r="T707" s="3">
        <v>0</v>
      </c>
      <c r="U707" s="3">
        <v>113</v>
      </c>
      <c r="W707" t="s">
        <v>1</v>
      </c>
    </row>
    <row r="708" spans="5:23" x14ac:dyDescent="0.25">
      <c r="E708" t="s">
        <v>1777</v>
      </c>
      <c r="F708" t="s">
        <v>1785</v>
      </c>
      <c r="G708" t="s">
        <v>1</v>
      </c>
      <c r="H708" t="s">
        <v>0</v>
      </c>
      <c r="I708" t="s">
        <v>359</v>
      </c>
      <c r="J708" t="s">
        <v>360</v>
      </c>
      <c r="K708" s="55" t="s">
        <v>1789</v>
      </c>
      <c r="L708" s="55" t="s">
        <v>1789</v>
      </c>
      <c r="N708" t="s">
        <v>248</v>
      </c>
      <c r="O708" s="3">
        <v>0</v>
      </c>
      <c r="P708" s="3">
        <v>0</v>
      </c>
      <c r="Q708" s="3">
        <v>125</v>
      </c>
      <c r="R708" s="3">
        <v>16.25</v>
      </c>
      <c r="S708" s="3">
        <v>0</v>
      </c>
      <c r="T708" s="3">
        <v>0</v>
      </c>
      <c r="U708" s="3">
        <v>141.25</v>
      </c>
      <c r="V708" s="3" t="s">
        <v>1319</v>
      </c>
      <c r="W708" t="s">
        <v>1</v>
      </c>
    </row>
    <row r="709" spans="5:23" x14ac:dyDescent="0.25">
      <c r="E709" t="s">
        <v>1777</v>
      </c>
      <c r="F709" t="s">
        <v>1785</v>
      </c>
      <c r="G709" t="s">
        <v>1</v>
      </c>
      <c r="H709" t="s">
        <v>0</v>
      </c>
      <c r="I709" t="s">
        <v>359</v>
      </c>
      <c r="J709" t="s">
        <v>360</v>
      </c>
      <c r="K709" s="55" t="s">
        <v>1790</v>
      </c>
      <c r="L709" s="55" t="s">
        <v>1790</v>
      </c>
      <c r="M709" t="s">
        <v>115</v>
      </c>
      <c r="N709" t="s">
        <v>116</v>
      </c>
      <c r="O709" s="3">
        <v>0</v>
      </c>
      <c r="P709" s="3">
        <v>0</v>
      </c>
      <c r="Q709" s="3">
        <v>159.29</v>
      </c>
      <c r="R709" s="3">
        <v>20.707699999999999</v>
      </c>
      <c r="S709" s="3">
        <v>0</v>
      </c>
      <c r="T709" s="3">
        <v>0</v>
      </c>
      <c r="U709" s="3">
        <v>179.99769999999998</v>
      </c>
      <c r="W709" t="s">
        <v>1</v>
      </c>
    </row>
    <row r="710" spans="5:23" x14ac:dyDescent="0.25">
      <c r="E710" t="s">
        <v>1777</v>
      </c>
      <c r="F710" t="s">
        <v>1785</v>
      </c>
      <c r="G710" t="s">
        <v>1</v>
      </c>
      <c r="H710" t="s">
        <v>0</v>
      </c>
      <c r="I710" t="s">
        <v>359</v>
      </c>
      <c r="J710" t="s">
        <v>360</v>
      </c>
      <c r="K710" s="55" t="s">
        <v>1791</v>
      </c>
      <c r="L710" s="55" t="s">
        <v>1791</v>
      </c>
      <c r="M710" t="s">
        <v>115</v>
      </c>
      <c r="N710" t="s">
        <v>116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W710" t="s">
        <v>1</v>
      </c>
    </row>
    <row r="711" spans="5:23" x14ac:dyDescent="0.25">
      <c r="E711" t="s">
        <v>1777</v>
      </c>
      <c r="F711" t="s">
        <v>1785</v>
      </c>
      <c r="G711" t="s">
        <v>1</v>
      </c>
      <c r="H711" t="s">
        <v>0</v>
      </c>
      <c r="I711" t="s">
        <v>359</v>
      </c>
      <c r="J711" t="s">
        <v>360</v>
      </c>
      <c r="K711" s="55" t="s">
        <v>1792</v>
      </c>
      <c r="L711" s="55" t="s">
        <v>1792</v>
      </c>
      <c r="M711" t="s">
        <v>115</v>
      </c>
      <c r="N711" t="s">
        <v>116</v>
      </c>
      <c r="O711" s="3">
        <v>0</v>
      </c>
      <c r="P711" s="3">
        <v>0</v>
      </c>
      <c r="Q711" s="3">
        <v>30</v>
      </c>
      <c r="R711" s="3">
        <v>3.9000000000000004</v>
      </c>
      <c r="S711" s="3">
        <v>0</v>
      </c>
      <c r="T711" s="3">
        <v>0</v>
      </c>
      <c r="U711" s="3">
        <v>33.9</v>
      </c>
      <c r="W711" t="s">
        <v>1</v>
      </c>
    </row>
    <row r="712" spans="5:23" x14ac:dyDescent="0.25">
      <c r="E712" t="s">
        <v>1777</v>
      </c>
      <c r="F712" t="s">
        <v>1793</v>
      </c>
      <c r="G712" t="s">
        <v>1</v>
      </c>
      <c r="H712" t="s">
        <v>0</v>
      </c>
      <c r="I712" t="s">
        <v>359</v>
      </c>
      <c r="J712" t="s">
        <v>360</v>
      </c>
      <c r="K712" s="55" t="s">
        <v>1794</v>
      </c>
      <c r="L712" s="55" t="s">
        <v>1794</v>
      </c>
      <c r="M712" t="s">
        <v>281</v>
      </c>
      <c r="N712" t="s">
        <v>282</v>
      </c>
      <c r="O712" s="3">
        <v>0</v>
      </c>
      <c r="P712" s="3">
        <v>0</v>
      </c>
      <c r="Q712" s="3">
        <v>5</v>
      </c>
      <c r="R712" s="3">
        <v>0.65</v>
      </c>
      <c r="S712" s="3">
        <v>0</v>
      </c>
      <c r="T712" s="3">
        <v>0</v>
      </c>
      <c r="U712" s="3">
        <v>5.65</v>
      </c>
      <c r="W712" t="s">
        <v>1</v>
      </c>
    </row>
    <row r="713" spans="5:23" x14ac:dyDescent="0.25">
      <c r="E713" t="s">
        <v>1777</v>
      </c>
      <c r="F713" t="s">
        <v>1793</v>
      </c>
      <c r="G713" t="s">
        <v>1</v>
      </c>
      <c r="H713" t="s">
        <v>0</v>
      </c>
      <c r="I713" t="s">
        <v>359</v>
      </c>
      <c r="J713" t="s">
        <v>360</v>
      </c>
      <c r="K713" s="55" t="s">
        <v>1795</v>
      </c>
      <c r="L713" s="55" t="s">
        <v>1795</v>
      </c>
      <c r="M713" t="s">
        <v>281</v>
      </c>
      <c r="N713" t="s">
        <v>282</v>
      </c>
      <c r="O713" s="3">
        <v>0</v>
      </c>
      <c r="P713" s="3">
        <v>0</v>
      </c>
      <c r="Q713" s="3">
        <v>270</v>
      </c>
      <c r="R713" s="3">
        <v>35.1</v>
      </c>
      <c r="S713" s="3">
        <v>0</v>
      </c>
      <c r="T713" s="3">
        <v>0</v>
      </c>
      <c r="U713" s="3">
        <v>305.10000000000002</v>
      </c>
      <c r="W713" t="s">
        <v>1</v>
      </c>
    </row>
    <row r="714" spans="5:23" x14ac:dyDescent="0.25">
      <c r="E714" t="s">
        <v>1777</v>
      </c>
      <c r="F714" t="s">
        <v>1793</v>
      </c>
      <c r="G714" t="s">
        <v>1</v>
      </c>
      <c r="H714" t="s">
        <v>0</v>
      </c>
      <c r="I714" t="s">
        <v>359</v>
      </c>
      <c r="J714" t="s">
        <v>360</v>
      </c>
      <c r="K714" s="55" t="s">
        <v>1796</v>
      </c>
      <c r="L714" s="55" t="s">
        <v>1796</v>
      </c>
      <c r="M714" t="s">
        <v>281</v>
      </c>
      <c r="N714" t="s">
        <v>282</v>
      </c>
      <c r="O714" s="3">
        <v>0</v>
      </c>
      <c r="P714" s="3">
        <v>0</v>
      </c>
      <c r="Q714" s="3">
        <v>750</v>
      </c>
      <c r="R714" s="3">
        <v>97.5</v>
      </c>
      <c r="S714" s="3">
        <v>0</v>
      </c>
      <c r="T714" s="3">
        <v>0</v>
      </c>
      <c r="U714" s="3">
        <v>847.5</v>
      </c>
      <c r="W714" t="s">
        <v>1</v>
      </c>
    </row>
    <row r="715" spans="5:23" x14ac:dyDescent="0.25">
      <c r="E715" t="s">
        <v>1777</v>
      </c>
      <c r="F715" t="s">
        <v>1793</v>
      </c>
      <c r="G715" t="s">
        <v>1</v>
      </c>
      <c r="H715" t="s">
        <v>0</v>
      </c>
      <c r="I715" t="s">
        <v>359</v>
      </c>
      <c r="J715" t="s">
        <v>360</v>
      </c>
      <c r="K715" s="55" t="s">
        <v>1797</v>
      </c>
      <c r="L715" s="55" t="s">
        <v>1797</v>
      </c>
      <c r="M715" t="s">
        <v>281</v>
      </c>
      <c r="N715" t="s">
        <v>282</v>
      </c>
      <c r="O715" s="3">
        <v>0</v>
      </c>
      <c r="P715" s="3">
        <v>0</v>
      </c>
      <c r="Q715" s="3">
        <v>250</v>
      </c>
      <c r="R715" s="3">
        <v>32.5</v>
      </c>
      <c r="S715" s="3">
        <v>0</v>
      </c>
      <c r="T715" s="3">
        <v>0</v>
      </c>
      <c r="U715" s="3">
        <v>282.5</v>
      </c>
      <c r="W715" t="s">
        <v>1</v>
      </c>
    </row>
    <row r="716" spans="5:23" x14ac:dyDescent="0.25">
      <c r="E716" t="s">
        <v>1777</v>
      </c>
      <c r="F716" t="s">
        <v>1793</v>
      </c>
      <c r="G716" t="s">
        <v>1</v>
      </c>
      <c r="H716" t="s">
        <v>0</v>
      </c>
      <c r="I716" t="s">
        <v>359</v>
      </c>
      <c r="J716" t="s">
        <v>360</v>
      </c>
      <c r="K716" s="55" t="s">
        <v>1798</v>
      </c>
      <c r="L716" s="55" t="s">
        <v>1798</v>
      </c>
      <c r="M716" t="s">
        <v>115</v>
      </c>
      <c r="N716" t="s">
        <v>116</v>
      </c>
      <c r="O716" s="3">
        <v>0</v>
      </c>
      <c r="P716" s="3">
        <v>0</v>
      </c>
      <c r="Q716" s="3">
        <v>45</v>
      </c>
      <c r="R716" s="3">
        <v>5.8500000000000005</v>
      </c>
      <c r="S716" s="3">
        <v>0</v>
      </c>
      <c r="T716" s="3">
        <v>0</v>
      </c>
      <c r="U716" s="3">
        <v>50.85</v>
      </c>
      <c r="W716" t="s">
        <v>1</v>
      </c>
    </row>
    <row r="717" spans="5:23" x14ac:dyDescent="0.25">
      <c r="E717" t="s">
        <v>1777</v>
      </c>
      <c r="F717" t="s">
        <v>1793</v>
      </c>
      <c r="G717" t="s">
        <v>1</v>
      </c>
      <c r="H717" t="s">
        <v>0</v>
      </c>
      <c r="I717" t="s">
        <v>359</v>
      </c>
      <c r="J717" t="s">
        <v>360</v>
      </c>
      <c r="K717" s="55" t="s">
        <v>1799</v>
      </c>
      <c r="L717" s="55" t="s">
        <v>1799</v>
      </c>
      <c r="M717" t="s">
        <v>281</v>
      </c>
      <c r="N717" t="s">
        <v>282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W717" t="s">
        <v>1</v>
      </c>
    </row>
    <row r="718" spans="5:23" x14ac:dyDescent="0.25">
      <c r="E718" t="s">
        <v>1777</v>
      </c>
      <c r="F718" t="s">
        <v>1793</v>
      </c>
      <c r="G718" t="s">
        <v>1</v>
      </c>
      <c r="H718" t="s">
        <v>0</v>
      </c>
      <c r="I718" t="s">
        <v>359</v>
      </c>
      <c r="J718" t="s">
        <v>360</v>
      </c>
      <c r="K718" s="55" t="s">
        <v>1800</v>
      </c>
      <c r="L718" s="55" t="s">
        <v>1800</v>
      </c>
      <c r="M718" t="s">
        <v>115</v>
      </c>
      <c r="N718" t="s">
        <v>116</v>
      </c>
      <c r="O718" s="3">
        <v>0</v>
      </c>
      <c r="P718" s="3">
        <v>0</v>
      </c>
      <c r="Q718" s="3">
        <v>48</v>
      </c>
      <c r="R718" s="3">
        <v>6.24</v>
      </c>
      <c r="S718" s="3">
        <v>0</v>
      </c>
      <c r="T718" s="3">
        <v>0</v>
      </c>
      <c r="U718" s="3">
        <v>54.24</v>
      </c>
      <c r="W718" t="s">
        <v>1</v>
      </c>
    </row>
    <row r="719" spans="5:23" x14ac:dyDescent="0.25">
      <c r="E719" t="s">
        <v>1777</v>
      </c>
      <c r="F719" t="s">
        <v>1793</v>
      </c>
      <c r="G719" t="s">
        <v>1</v>
      </c>
      <c r="H719" t="s">
        <v>0</v>
      </c>
      <c r="I719" t="s">
        <v>359</v>
      </c>
      <c r="J719" t="s">
        <v>360</v>
      </c>
      <c r="K719" s="55" t="s">
        <v>1801</v>
      </c>
      <c r="L719" s="55" t="s">
        <v>1801</v>
      </c>
      <c r="M719" t="s">
        <v>115</v>
      </c>
      <c r="N719" t="s">
        <v>116</v>
      </c>
      <c r="O719" s="3">
        <v>0</v>
      </c>
      <c r="P719" s="3">
        <v>0</v>
      </c>
      <c r="Q719" s="3">
        <v>24</v>
      </c>
      <c r="R719" s="3">
        <v>3.12</v>
      </c>
      <c r="S719" s="3">
        <v>0</v>
      </c>
      <c r="T719" s="3">
        <v>0</v>
      </c>
      <c r="U719" s="3">
        <v>27.12</v>
      </c>
      <c r="W719" t="s">
        <v>1</v>
      </c>
    </row>
    <row r="720" spans="5:23" x14ac:dyDescent="0.25">
      <c r="E720" t="s">
        <v>1777</v>
      </c>
      <c r="F720" t="s">
        <v>1793</v>
      </c>
      <c r="G720" t="s">
        <v>1</v>
      </c>
      <c r="H720" t="s">
        <v>0</v>
      </c>
      <c r="I720" t="s">
        <v>359</v>
      </c>
      <c r="J720" t="s">
        <v>360</v>
      </c>
      <c r="K720" s="55" t="s">
        <v>1802</v>
      </c>
      <c r="L720" s="55" t="s">
        <v>1802</v>
      </c>
      <c r="M720" t="s">
        <v>115</v>
      </c>
      <c r="N720" t="s">
        <v>116</v>
      </c>
      <c r="O720" s="3">
        <v>0</v>
      </c>
      <c r="P720" s="3">
        <v>0</v>
      </c>
      <c r="Q720" s="3">
        <v>8</v>
      </c>
      <c r="R720" s="3">
        <v>1.04</v>
      </c>
      <c r="S720" s="3">
        <v>0</v>
      </c>
      <c r="T720" s="3">
        <v>0</v>
      </c>
      <c r="U720" s="3">
        <v>9.0399999999999991</v>
      </c>
      <c r="W720" t="s">
        <v>1</v>
      </c>
    </row>
    <row r="721" spans="5:23" x14ac:dyDescent="0.25">
      <c r="E721" t="s">
        <v>1777</v>
      </c>
      <c r="F721" t="s">
        <v>1793</v>
      </c>
      <c r="G721" t="s">
        <v>1</v>
      </c>
      <c r="H721" t="s">
        <v>0</v>
      </c>
      <c r="I721" t="s">
        <v>359</v>
      </c>
      <c r="J721" t="s">
        <v>360</v>
      </c>
      <c r="K721" s="55" t="s">
        <v>1803</v>
      </c>
      <c r="L721" s="55" t="s">
        <v>1803</v>
      </c>
      <c r="N721" t="s">
        <v>203</v>
      </c>
      <c r="O721" s="3">
        <v>0</v>
      </c>
      <c r="P721" s="3">
        <v>0</v>
      </c>
      <c r="Q721" s="3">
        <v>154.30000000000001</v>
      </c>
      <c r="R721" s="3">
        <v>20.059000000000001</v>
      </c>
      <c r="S721" s="3">
        <v>0</v>
      </c>
      <c r="T721" s="3">
        <v>0</v>
      </c>
      <c r="U721" s="3">
        <v>174.35900000000001</v>
      </c>
      <c r="V721" s="3" t="s">
        <v>1017</v>
      </c>
      <c r="W721" t="s">
        <v>1</v>
      </c>
    </row>
    <row r="722" spans="5:23" x14ac:dyDescent="0.25">
      <c r="E722" t="s">
        <v>1777</v>
      </c>
      <c r="F722" t="s">
        <v>1804</v>
      </c>
      <c r="G722" t="s">
        <v>1</v>
      </c>
      <c r="H722" t="s">
        <v>0</v>
      </c>
      <c r="I722" t="s">
        <v>359</v>
      </c>
      <c r="J722" t="s">
        <v>360</v>
      </c>
      <c r="K722" s="55" t="s">
        <v>1805</v>
      </c>
      <c r="L722" s="55" t="s">
        <v>1805</v>
      </c>
      <c r="M722" t="s">
        <v>115</v>
      </c>
      <c r="N722" t="s">
        <v>116</v>
      </c>
      <c r="O722" s="3">
        <v>0</v>
      </c>
      <c r="P722" s="3">
        <v>0</v>
      </c>
      <c r="Q722" s="3">
        <v>24</v>
      </c>
      <c r="R722" s="3">
        <v>3.12</v>
      </c>
      <c r="S722" s="3">
        <v>0</v>
      </c>
      <c r="T722" s="3">
        <v>0</v>
      </c>
      <c r="U722" s="3">
        <v>27.12</v>
      </c>
      <c r="W722" t="s">
        <v>1</v>
      </c>
    </row>
    <row r="723" spans="5:23" x14ac:dyDescent="0.25">
      <c r="E723" t="s">
        <v>1777</v>
      </c>
      <c r="F723" t="s">
        <v>1804</v>
      </c>
      <c r="G723" t="s">
        <v>1</v>
      </c>
      <c r="H723" t="s">
        <v>0</v>
      </c>
      <c r="I723" t="s">
        <v>359</v>
      </c>
      <c r="J723" t="s">
        <v>360</v>
      </c>
      <c r="K723" s="55" t="s">
        <v>1806</v>
      </c>
      <c r="L723" s="55" t="s">
        <v>1806</v>
      </c>
      <c r="M723" t="s">
        <v>115</v>
      </c>
      <c r="N723" t="s">
        <v>116</v>
      </c>
      <c r="O723" s="3">
        <v>0</v>
      </c>
      <c r="P723" s="3">
        <v>0</v>
      </c>
      <c r="Q723" s="3">
        <v>30</v>
      </c>
      <c r="R723" s="3">
        <v>3.9000000000000004</v>
      </c>
      <c r="S723" s="3">
        <v>0</v>
      </c>
      <c r="T723" s="3">
        <v>0</v>
      </c>
      <c r="U723" s="3">
        <v>33.9</v>
      </c>
      <c r="W723" t="s">
        <v>1</v>
      </c>
    </row>
    <row r="724" spans="5:23" x14ac:dyDescent="0.25">
      <c r="E724" t="s">
        <v>1777</v>
      </c>
      <c r="F724" t="s">
        <v>1804</v>
      </c>
      <c r="G724" t="s">
        <v>1</v>
      </c>
      <c r="H724" t="s">
        <v>0</v>
      </c>
      <c r="I724" t="s">
        <v>359</v>
      </c>
      <c r="J724" t="s">
        <v>360</v>
      </c>
      <c r="K724" s="55" t="s">
        <v>1807</v>
      </c>
      <c r="L724" s="55" t="s">
        <v>1807</v>
      </c>
      <c r="M724" t="s">
        <v>115</v>
      </c>
      <c r="N724" t="s">
        <v>116</v>
      </c>
      <c r="O724" s="3">
        <v>0</v>
      </c>
      <c r="P724" s="3">
        <v>0</v>
      </c>
      <c r="Q724" s="3">
        <v>220</v>
      </c>
      <c r="R724" s="3">
        <v>28.6</v>
      </c>
      <c r="S724" s="3">
        <v>0</v>
      </c>
      <c r="T724" s="3">
        <v>0</v>
      </c>
      <c r="U724" s="3">
        <v>248.6</v>
      </c>
      <c r="W724" t="s">
        <v>1</v>
      </c>
    </row>
    <row r="725" spans="5:23" x14ac:dyDescent="0.25">
      <c r="E725" t="s">
        <v>1777</v>
      </c>
      <c r="F725" t="s">
        <v>1804</v>
      </c>
      <c r="G725" t="s">
        <v>1</v>
      </c>
      <c r="H725" t="s">
        <v>0</v>
      </c>
      <c r="I725" t="s">
        <v>359</v>
      </c>
      <c r="J725" t="s">
        <v>360</v>
      </c>
      <c r="K725" s="55" t="s">
        <v>1808</v>
      </c>
      <c r="L725" s="55" t="s">
        <v>1808</v>
      </c>
      <c r="M725" t="s">
        <v>208</v>
      </c>
      <c r="N725" t="s">
        <v>209</v>
      </c>
      <c r="O725" s="3">
        <v>0</v>
      </c>
      <c r="P725" s="3">
        <v>0</v>
      </c>
      <c r="Q725" s="3">
        <v>525.13</v>
      </c>
      <c r="R725" s="3">
        <v>68.266900000000007</v>
      </c>
      <c r="S725" s="3">
        <v>0</v>
      </c>
      <c r="T725" s="3">
        <v>0</v>
      </c>
      <c r="U725" s="3">
        <v>593.39689999999996</v>
      </c>
      <c r="W725" t="s">
        <v>1</v>
      </c>
    </row>
    <row r="726" spans="5:23" x14ac:dyDescent="0.25">
      <c r="E726" t="s">
        <v>1777</v>
      </c>
      <c r="F726" t="s">
        <v>1809</v>
      </c>
      <c r="G726" t="s">
        <v>1</v>
      </c>
      <c r="H726" t="s">
        <v>0</v>
      </c>
      <c r="I726" t="s">
        <v>359</v>
      </c>
      <c r="J726" t="s">
        <v>360</v>
      </c>
      <c r="K726" s="55" t="s">
        <v>1810</v>
      </c>
      <c r="L726" s="55" t="s">
        <v>1810</v>
      </c>
      <c r="M726" t="s">
        <v>281</v>
      </c>
      <c r="N726" t="s">
        <v>282</v>
      </c>
      <c r="O726" s="3">
        <v>0</v>
      </c>
      <c r="P726" s="3">
        <v>0</v>
      </c>
      <c r="Q726" s="3">
        <v>47.8</v>
      </c>
      <c r="R726" s="3">
        <v>6.2139999999999995</v>
      </c>
      <c r="S726" s="3">
        <v>0</v>
      </c>
      <c r="T726" s="3">
        <v>0</v>
      </c>
      <c r="U726" s="3">
        <v>54.013999999999996</v>
      </c>
      <c r="W726" t="s">
        <v>1</v>
      </c>
    </row>
    <row r="727" spans="5:23" x14ac:dyDescent="0.25">
      <c r="E727" t="s">
        <v>1777</v>
      </c>
      <c r="F727" t="s">
        <v>1809</v>
      </c>
      <c r="G727" t="s">
        <v>1</v>
      </c>
      <c r="H727" t="s">
        <v>0</v>
      </c>
      <c r="I727" t="s">
        <v>359</v>
      </c>
      <c r="J727" t="s">
        <v>360</v>
      </c>
      <c r="K727" s="55" t="s">
        <v>1811</v>
      </c>
      <c r="L727" s="55" t="s">
        <v>1811</v>
      </c>
      <c r="M727" t="s">
        <v>115</v>
      </c>
      <c r="N727" t="s">
        <v>116</v>
      </c>
      <c r="O727" s="3">
        <v>0</v>
      </c>
      <c r="P727" s="3">
        <v>0</v>
      </c>
      <c r="Q727" s="3">
        <v>12</v>
      </c>
      <c r="R727" s="3">
        <v>1.56</v>
      </c>
      <c r="S727" s="3">
        <v>0</v>
      </c>
      <c r="T727" s="3">
        <v>0</v>
      </c>
      <c r="U727" s="3">
        <v>13.56</v>
      </c>
      <c r="W727" t="s">
        <v>1</v>
      </c>
    </row>
    <row r="728" spans="5:23" x14ac:dyDescent="0.25">
      <c r="E728" t="s">
        <v>1777</v>
      </c>
      <c r="F728" t="s">
        <v>1809</v>
      </c>
      <c r="G728" t="s">
        <v>1</v>
      </c>
      <c r="H728" t="s">
        <v>0</v>
      </c>
      <c r="I728" t="s">
        <v>359</v>
      </c>
      <c r="J728" t="s">
        <v>360</v>
      </c>
      <c r="K728" s="55" t="s">
        <v>1812</v>
      </c>
      <c r="L728" s="55" t="s">
        <v>1812</v>
      </c>
      <c r="M728" t="s">
        <v>100</v>
      </c>
      <c r="N728" t="s">
        <v>101</v>
      </c>
      <c r="O728" s="3">
        <v>0</v>
      </c>
      <c r="P728" s="3">
        <v>0</v>
      </c>
      <c r="Q728" s="3">
        <v>80</v>
      </c>
      <c r="R728" s="3">
        <v>10.4</v>
      </c>
      <c r="S728" s="3">
        <v>0</v>
      </c>
      <c r="T728" s="3">
        <v>0</v>
      </c>
      <c r="U728" s="3">
        <v>90.4</v>
      </c>
      <c r="W728" t="s">
        <v>1</v>
      </c>
    </row>
    <row r="729" spans="5:23" x14ac:dyDescent="0.25">
      <c r="E729" t="s">
        <v>1777</v>
      </c>
      <c r="F729" t="s">
        <v>1809</v>
      </c>
      <c r="G729" t="s">
        <v>1</v>
      </c>
      <c r="H729" t="s">
        <v>0</v>
      </c>
      <c r="I729" t="s">
        <v>359</v>
      </c>
      <c r="J729" t="s">
        <v>360</v>
      </c>
      <c r="K729" s="55" t="s">
        <v>1813</v>
      </c>
      <c r="L729" s="55" t="s">
        <v>1813</v>
      </c>
      <c r="M729" t="s">
        <v>100</v>
      </c>
      <c r="N729" t="s">
        <v>101</v>
      </c>
      <c r="O729" s="3">
        <v>0</v>
      </c>
      <c r="P729" s="3">
        <v>0</v>
      </c>
      <c r="Q729" s="3">
        <v>45</v>
      </c>
      <c r="R729" s="3">
        <v>5.8500000000000005</v>
      </c>
      <c r="S729" s="3">
        <v>0</v>
      </c>
      <c r="T729" s="3">
        <v>0</v>
      </c>
      <c r="U729" s="3">
        <v>50.85</v>
      </c>
      <c r="W729" t="s">
        <v>1</v>
      </c>
    </row>
    <row r="730" spans="5:23" x14ac:dyDescent="0.25">
      <c r="E730" t="s">
        <v>1777</v>
      </c>
      <c r="F730" t="s">
        <v>1809</v>
      </c>
      <c r="G730" t="s">
        <v>1</v>
      </c>
      <c r="H730" t="s">
        <v>0</v>
      </c>
      <c r="I730" t="s">
        <v>359</v>
      </c>
      <c r="J730" t="s">
        <v>360</v>
      </c>
      <c r="K730" s="55" t="s">
        <v>1814</v>
      </c>
      <c r="L730" s="55" t="s">
        <v>1814</v>
      </c>
      <c r="M730" t="s">
        <v>262</v>
      </c>
      <c r="N730" t="s">
        <v>263</v>
      </c>
      <c r="O730" s="3">
        <v>0</v>
      </c>
      <c r="P730" s="3">
        <v>0</v>
      </c>
      <c r="Q730" s="3">
        <v>25</v>
      </c>
      <c r="R730" s="3">
        <v>3.25</v>
      </c>
      <c r="S730" s="3">
        <v>0</v>
      </c>
      <c r="T730" s="3">
        <v>0</v>
      </c>
      <c r="U730" s="3">
        <v>28.25</v>
      </c>
      <c r="W730" t="s">
        <v>1</v>
      </c>
    </row>
    <row r="731" spans="5:23" x14ac:dyDescent="0.25">
      <c r="E731" t="s">
        <v>1777</v>
      </c>
      <c r="F731" t="s">
        <v>1809</v>
      </c>
      <c r="G731" t="s">
        <v>1</v>
      </c>
      <c r="H731" t="s">
        <v>0</v>
      </c>
      <c r="I731" t="s">
        <v>359</v>
      </c>
      <c r="J731" t="s">
        <v>360</v>
      </c>
      <c r="K731" s="55" t="s">
        <v>1815</v>
      </c>
      <c r="L731" s="55" t="s">
        <v>1815</v>
      </c>
      <c r="M731" t="s">
        <v>156</v>
      </c>
      <c r="N731" t="s">
        <v>157</v>
      </c>
      <c r="O731" s="3">
        <v>0</v>
      </c>
      <c r="P731" s="3">
        <v>0</v>
      </c>
      <c r="Q731" s="3">
        <v>20</v>
      </c>
      <c r="R731" s="3">
        <v>2.6</v>
      </c>
      <c r="S731" s="3">
        <v>0</v>
      </c>
      <c r="T731" s="3">
        <v>0</v>
      </c>
      <c r="U731" s="3">
        <v>22.6</v>
      </c>
      <c r="W731" t="s">
        <v>1</v>
      </c>
    </row>
    <row r="732" spans="5:23" x14ac:dyDescent="0.25">
      <c r="E732" t="s">
        <v>1777</v>
      </c>
      <c r="F732" t="s">
        <v>1816</v>
      </c>
      <c r="G732" t="s">
        <v>1</v>
      </c>
      <c r="H732" t="s">
        <v>0</v>
      </c>
      <c r="I732" t="s">
        <v>359</v>
      </c>
      <c r="J732" t="s">
        <v>360</v>
      </c>
      <c r="K732" s="55" t="s">
        <v>1817</v>
      </c>
      <c r="L732" s="55" t="s">
        <v>1817</v>
      </c>
      <c r="M732" t="s">
        <v>156</v>
      </c>
      <c r="N732" t="s">
        <v>157</v>
      </c>
      <c r="O732" s="3">
        <v>0</v>
      </c>
      <c r="P732" s="3">
        <v>0</v>
      </c>
      <c r="Q732" s="3">
        <v>160</v>
      </c>
      <c r="R732" s="3">
        <v>20.8</v>
      </c>
      <c r="S732" s="3">
        <v>0</v>
      </c>
      <c r="T732" s="3">
        <v>0</v>
      </c>
      <c r="U732" s="3">
        <v>180.8</v>
      </c>
      <c r="W732" t="s">
        <v>1</v>
      </c>
    </row>
    <row r="733" spans="5:23" x14ac:dyDescent="0.25">
      <c r="E733" t="s">
        <v>1777</v>
      </c>
      <c r="F733" t="s">
        <v>1816</v>
      </c>
      <c r="G733" t="s">
        <v>1</v>
      </c>
      <c r="H733" t="s">
        <v>0</v>
      </c>
      <c r="I733" t="s">
        <v>359</v>
      </c>
      <c r="J733" t="s">
        <v>360</v>
      </c>
      <c r="K733" s="55" t="s">
        <v>1818</v>
      </c>
      <c r="L733" s="55" t="s">
        <v>1818</v>
      </c>
      <c r="M733" t="s">
        <v>115</v>
      </c>
      <c r="N733" t="s">
        <v>116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W733" t="s">
        <v>1</v>
      </c>
    </row>
    <row r="734" spans="5:23" x14ac:dyDescent="0.25">
      <c r="E734" t="s">
        <v>1777</v>
      </c>
      <c r="F734" t="s">
        <v>1816</v>
      </c>
      <c r="G734" t="s">
        <v>1</v>
      </c>
      <c r="H734" t="s">
        <v>0</v>
      </c>
      <c r="I734" t="s">
        <v>359</v>
      </c>
      <c r="J734" t="s">
        <v>360</v>
      </c>
      <c r="K734" s="55" t="s">
        <v>1819</v>
      </c>
      <c r="L734" s="55" t="s">
        <v>1819</v>
      </c>
      <c r="M734" t="s">
        <v>115</v>
      </c>
      <c r="N734" t="s">
        <v>116</v>
      </c>
      <c r="O734" s="3">
        <v>0</v>
      </c>
      <c r="P734" s="3">
        <v>0</v>
      </c>
      <c r="Q734" s="3">
        <v>60</v>
      </c>
      <c r="R734" s="3">
        <v>7.8000000000000007</v>
      </c>
      <c r="S734" s="3">
        <v>0</v>
      </c>
      <c r="T734" s="3">
        <v>0</v>
      </c>
      <c r="U734" s="3">
        <v>67.8</v>
      </c>
      <c r="W734" t="s">
        <v>1</v>
      </c>
    </row>
    <row r="735" spans="5:23" x14ac:dyDescent="0.25">
      <c r="E735" t="s">
        <v>1777</v>
      </c>
      <c r="F735" t="s">
        <v>1816</v>
      </c>
      <c r="G735" t="s">
        <v>1</v>
      </c>
      <c r="H735" t="s">
        <v>0</v>
      </c>
      <c r="I735" t="s">
        <v>359</v>
      </c>
      <c r="J735" t="s">
        <v>360</v>
      </c>
      <c r="K735" s="55" t="s">
        <v>1820</v>
      </c>
      <c r="L735" s="55" t="s">
        <v>1820</v>
      </c>
      <c r="M735" t="s">
        <v>115</v>
      </c>
      <c r="N735" t="s">
        <v>116</v>
      </c>
      <c r="O735" s="3">
        <v>0</v>
      </c>
      <c r="P735" s="3">
        <v>0</v>
      </c>
      <c r="Q735" s="3">
        <v>300</v>
      </c>
      <c r="R735" s="3">
        <v>39</v>
      </c>
      <c r="S735" s="3">
        <v>0</v>
      </c>
      <c r="T735" s="3">
        <v>0</v>
      </c>
      <c r="U735" s="3">
        <v>339</v>
      </c>
      <c r="W735" t="s">
        <v>1</v>
      </c>
    </row>
    <row r="736" spans="5:23" x14ac:dyDescent="0.25">
      <c r="E736" t="s">
        <v>1777</v>
      </c>
      <c r="F736" t="s">
        <v>1816</v>
      </c>
      <c r="G736" t="s">
        <v>1</v>
      </c>
      <c r="H736" t="s">
        <v>0</v>
      </c>
      <c r="I736" t="s">
        <v>359</v>
      </c>
      <c r="J736" t="s">
        <v>360</v>
      </c>
      <c r="K736" s="55" t="s">
        <v>1821</v>
      </c>
      <c r="L736" s="55" t="s">
        <v>1821</v>
      </c>
      <c r="M736" t="s">
        <v>154</v>
      </c>
      <c r="N736" t="s">
        <v>155</v>
      </c>
      <c r="O736" s="3">
        <v>0</v>
      </c>
      <c r="P736" s="3">
        <v>0</v>
      </c>
      <c r="Q736" s="3">
        <v>20</v>
      </c>
      <c r="R736" s="3">
        <v>2.6</v>
      </c>
      <c r="S736" s="3">
        <v>0</v>
      </c>
      <c r="T736" s="3">
        <v>0</v>
      </c>
      <c r="U736" s="3">
        <v>22.6</v>
      </c>
      <c r="W736" t="s">
        <v>1</v>
      </c>
    </row>
    <row r="737" spans="5:23" x14ac:dyDescent="0.25">
      <c r="E737" t="s">
        <v>1777</v>
      </c>
      <c r="F737" t="s">
        <v>1816</v>
      </c>
      <c r="G737" t="s">
        <v>1</v>
      </c>
      <c r="H737" t="s">
        <v>0</v>
      </c>
      <c r="I737" t="s">
        <v>359</v>
      </c>
      <c r="J737" t="s">
        <v>360</v>
      </c>
      <c r="K737" s="55" t="s">
        <v>1822</v>
      </c>
      <c r="L737" s="55" t="s">
        <v>1822</v>
      </c>
      <c r="N737" t="s">
        <v>133</v>
      </c>
      <c r="O737" s="3">
        <v>0</v>
      </c>
      <c r="P737" s="3">
        <v>0</v>
      </c>
      <c r="Q737" s="3">
        <v>6.67</v>
      </c>
      <c r="R737" s="3">
        <v>0.86709999999999998</v>
      </c>
      <c r="S737" s="3">
        <v>0</v>
      </c>
      <c r="T737" s="3">
        <v>0</v>
      </c>
      <c r="U737" s="3">
        <v>7.5370999999999997</v>
      </c>
      <c r="V737" s="3" t="s">
        <v>702</v>
      </c>
      <c r="W737" t="s">
        <v>1</v>
      </c>
    </row>
    <row r="738" spans="5:23" x14ac:dyDescent="0.25">
      <c r="E738" t="s">
        <v>1777</v>
      </c>
      <c r="F738" t="s">
        <v>1816</v>
      </c>
      <c r="G738" t="s">
        <v>1</v>
      </c>
      <c r="H738" t="s">
        <v>0</v>
      </c>
      <c r="I738" t="s">
        <v>359</v>
      </c>
      <c r="J738" t="s">
        <v>360</v>
      </c>
      <c r="K738" s="55" t="s">
        <v>1823</v>
      </c>
      <c r="L738" s="55" t="s">
        <v>1823</v>
      </c>
      <c r="M738" t="s">
        <v>1113</v>
      </c>
      <c r="N738" t="s">
        <v>1114</v>
      </c>
      <c r="O738" s="3">
        <v>0</v>
      </c>
      <c r="P738" s="3">
        <v>0</v>
      </c>
      <c r="Q738" s="3">
        <v>70.8</v>
      </c>
      <c r="R738" s="3">
        <v>9.2040000000000006</v>
      </c>
      <c r="S738" s="3">
        <v>0</v>
      </c>
      <c r="T738" s="3">
        <v>0</v>
      </c>
      <c r="U738" s="3">
        <v>80.003999999999991</v>
      </c>
      <c r="W738" t="s">
        <v>1</v>
      </c>
    </row>
    <row r="739" spans="5:23" x14ac:dyDescent="0.25">
      <c r="E739" t="s">
        <v>1777</v>
      </c>
      <c r="F739" t="s">
        <v>1816</v>
      </c>
      <c r="G739" t="s">
        <v>1</v>
      </c>
      <c r="H739" t="s">
        <v>0</v>
      </c>
      <c r="I739" t="s">
        <v>359</v>
      </c>
      <c r="J739" t="s">
        <v>360</v>
      </c>
      <c r="K739" s="55" t="s">
        <v>1824</v>
      </c>
      <c r="L739" s="55" t="s">
        <v>1824</v>
      </c>
      <c r="M739" t="s">
        <v>208</v>
      </c>
      <c r="N739" t="s">
        <v>209</v>
      </c>
      <c r="O739" s="3">
        <v>0</v>
      </c>
      <c r="P739" s="3">
        <v>0</v>
      </c>
      <c r="Q739" s="3">
        <v>594.5</v>
      </c>
      <c r="R739" s="3">
        <v>77.284999999999997</v>
      </c>
      <c r="S739" s="3">
        <v>0</v>
      </c>
      <c r="T739" s="3">
        <v>0</v>
      </c>
      <c r="U739" s="3">
        <v>671.78499999999997</v>
      </c>
      <c r="W739" t="s">
        <v>1</v>
      </c>
    </row>
    <row r="740" spans="5:23" x14ac:dyDescent="0.25">
      <c r="E740" t="s">
        <v>1777</v>
      </c>
      <c r="F740" t="s">
        <v>1816</v>
      </c>
      <c r="G740" t="s">
        <v>1</v>
      </c>
      <c r="H740" t="s">
        <v>0</v>
      </c>
      <c r="I740" t="s">
        <v>359</v>
      </c>
      <c r="J740" t="s">
        <v>360</v>
      </c>
      <c r="K740" s="55" t="s">
        <v>1825</v>
      </c>
      <c r="L740" s="55" t="s">
        <v>1825</v>
      </c>
      <c r="M740" t="s">
        <v>1075</v>
      </c>
      <c r="N740" t="s">
        <v>1076</v>
      </c>
      <c r="O740" s="3">
        <v>0</v>
      </c>
      <c r="P740" s="3">
        <v>0</v>
      </c>
      <c r="Q740" s="3">
        <v>115.04</v>
      </c>
      <c r="R740" s="3">
        <v>14.955200000000001</v>
      </c>
      <c r="S740" s="3">
        <v>0</v>
      </c>
      <c r="T740" s="3">
        <v>0</v>
      </c>
      <c r="U740" s="3">
        <v>129.99520000000001</v>
      </c>
      <c r="W740" t="s">
        <v>1</v>
      </c>
    </row>
    <row r="741" spans="5:23" x14ac:dyDescent="0.25">
      <c r="E741" t="s">
        <v>1777</v>
      </c>
      <c r="F741" t="s">
        <v>1816</v>
      </c>
      <c r="G741" t="s">
        <v>1</v>
      </c>
      <c r="H741" t="s">
        <v>0</v>
      </c>
      <c r="I741" t="s">
        <v>359</v>
      </c>
      <c r="J741" t="s">
        <v>360</v>
      </c>
      <c r="K741" s="55" t="s">
        <v>1826</v>
      </c>
      <c r="L741" s="55" t="s">
        <v>1826</v>
      </c>
      <c r="M741" t="s">
        <v>1075</v>
      </c>
      <c r="N741" t="s">
        <v>1076</v>
      </c>
      <c r="O741" s="3">
        <v>0</v>
      </c>
      <c r="P741" s="3">
        <v>0</v>
      </c>
      <c r="Q741" s="3">
        <v>24</v>
      </c>
      <c r="R741" s="3">
        <v>3.12</v>
      </c>
      <c r="S741" s="3">
        <v>0</v>
      </c>
      <c r="T741" s="3">
        <v>0</v>
      </c>
      <c r="U741" s="3">
        <v>27.12</v>
      </c>
      <c r="W741" t="s">
        <v>1</v>
      </c>
    </row>
    <row r="742" spans="5:23" x14ac:dyDescent="0.25">
      <c r="E742" t="s">
        <v>1777</v>
      </c>
      <c r="F742" t="s">
        <v>1816</v>
      </c>
      <c r="G742" t="s">
        <v>1</v>
      </c>
      <c r="H742" t="s">
        <v>0</v>
      </c>
      <c r="I742" t="s">
        <v>359</v>
      </c>
      <c r="J742" t="s">
        <v>360</v>
      </c>
      <c r="K742" s="55" t="s">
        <v>1827</v>
      </c>
      <c r="L742" s="55" t="s">
        <v>1827</v>
      </c>
      <c r="M742" t="s">
        <v>1828</v>
      </c>
      <c r="N742" t="s">
        <v>1829</v>
      </c>
      <c r="O742" s="3">
        <v>0</v>
      </c>
      <c r="P742" s="3">
        <v>0</v>
      </c>
      <c r="Q742" s="3">
        <v>24</v>
      </c>
      <c r="R742" s="3">
        <v>3.12</v>
      </c>
      <c r="S742" s="3">
        <v>0</v>
      </c>
      <c r="T742" s="3">
        <v>0</v>
      </c>
      <c r="U742" s="3">
        <v>27.12</v>
      </c>
      <c r="W742" t="s">
        <v>1</v>
      </c>
    </row>
    <row r="743" spans="5:23" x14ac:dyDescent="0.25">
      <c r="E743" t="s">
        <v>1777</v>
      </c>
      <c r="F743" t="s">
        <v>1816</v>
      </c>
      <c r="G743" t="s">
        <v>1</v>
      </c>
      <c r="H743" t="s">
        <v>0</v>
      </c>
      <c r="I743" t="s">
        <v>359</v>
      </c>
      <c r="J743" t="s">
        <v>360</v>
      </c>
      <c r="K743" s="55" t="s">
        <v>1830</v>
      </c>
      <c r="L743" s="55" t="s">
        <v>1830</v>
      </c>
      <c r="M743" t="s">
        <v>100</v>
      </c>
      <c r="N743" t="s">
        <v>101</v>
      </c>
      <c r="O743" s="3">
        <v>0</v>
      </c>
      <c r="P743" s="3">
        <v>0</v>
      </c>
      <c r="Q743" s="3">
        <v>61.33</v>
      </c>
      <c r="R743" s="3">
        <v>7.9729000000000001</v>
      </c>
      <c r="S743" s="3">
        <v>0</v>
      </c>
      <c r="T743" s="3">
        <v>0</v>
      </c>
      <c r="U743" s="3">
        <v>69.302899999999994</v>
      </c>
      <c r="W743" t="s">
        <v>1</v>
      </c>
    </row>
    <row r="744" spans="5:23" x14ac:dyDescent="0.25">
      <c r="E744" t="s">
        <v>1777</v>
      </c>
      <c r="F744" t="s">
        <v>1831</v>
      </c>
      <c r="G744" t="s">
        <v>1</v>
      </c>
      <c r="H744" t="s">
        <v>0</v>
      </c>
      <c r="I744" t="s">
        <v>359</v>
      </c>
      <c r="J744" t="s">
        <v>360</v>
      </c>
      <c r="K744" s="55" t="s">
        <v>1832</v>
      </c>
      <c r="L744" s="55" t="s">
        <v>1832</v>
      </c>
      <c r="M744" t="s">
        <v>106</v>
      </c>
      <c r="N744" t="s">
        <v>107</v>
      </c>
      <c r="O744" s="3">
        <v>0</v>
      </c>
      <c r="P744" s="3">
        <v>0</v>
      </c>
      <c r="Q744" s="3">
        <v>100</v>
      </c>
      <c r="R744" s="3">
        <v>13</v>
      </c>
      <c r="S744" s="3">
        <v>0</v>
      </c>
      <c r="T744" s="3">
        <v>0</v>
      </c>
      <c r="U744" s="3">
        <v>113</v>
      </c>
      <c r="W744" t="s">
        <v>1</v>
      </c>
    </row>
    <row r="745" spans="5:23" x14ac:dyDescent="0.25">
      <c r="E745" t="s">
        <v>1777</v>
      </c>
      <c r="F745" t="s">
        <v>1831</v>
      </c>
      <c r="G745" t="s">
        <v>1</v>
      </c>
      <c r="H745" t="s">
        <v>0</v>
      </c>
      <c r="I745" t="s">
        <v>359</v>
      </c>
      <c r="J745" t="s">
        <v>360</v>
      </c>
      <c r="K745" s="55" t="s">
        <v>1833</v>
      </c>
      <c r="L745" s="55" t="s">
        <v>1833</v>
      </c>
      <c r="M745" t="s">
        <v>115</v>
      </c>
      <c r="N745" t="s">
        <v>116</v>
      </c>
      <c r="O745" s="3">
        <v>0</v>
      </c>
      <c r="P745" s="3">
        <v>0</v>
      </c>
      <c r="Q745" s="3">
        <v>25</v>
      </c>
      <c r="R745" s="3">
        <v>3.25</v>
      </c>
      <c r="S745" s="3">
        <v>0</v>
      </c>
      <c r="T745" s="3">
        <v>0</v>
      </c>
      <c r="U745" s="3">
        <v>28.25</v>
      </c>
      <c r="W745" t="s">
        <v>1</v>
      </c>
    </row>
    <row r="746" spans="5:23" x14ac:dyDescent="0.25">
      <c r="E746" t="s">
        <v>1777</v>
      </c>
      <c r="F746" t="s">
        <v>1831</v>
      </c>
      <c r="G746" t="s">
        <v>1</v>
      </c>
      <c r="H746" t="s">
        <v>0</v>
      </c>
      <c r="I746" t="s">
        <v>359</v>
      </c>
      <c r="J746" t="s">
        <v>360</v>
      </c>
      <c r="K746" s="55" t="s">
        <v>1834</v>
      </c>
      <c r="L746" s="55" t="s">
        <v>1834</v>
      </c>
      <c r="M746" t="s">
        <v>106</v>
      </c>
      <c r="N746" t="s">
        <v>107</v>
      </c>
      <c r="O746" s="3">
        <v>0</v>
      </c>
      <c r="P746" s="3">
        <v>0</v>
      </c>
      <c r="Q746" s="3">
        <v>100</v>
      </c>
      <c r="R746" s="3">
        <v>13</v>
      </c>
      <c r="S746" s="3">
        <v>0</v>
      </c>
      <c r="T746" s="3">
        <v>0</v>
      </c>
      <c r="U746" s="3">
        <v>113</v>
      </c>
      <c r="W746" t="s">
        <v>1</v>
      </c>
    </row>
    <row r="747" spans="5:23" x14ac:dyDescent="0.25">
      <c r="E747" t="s">
        <v>1777</v>
      </c>
      <c r="F747" t="s">
        <v>1831</v>
      </c>
      <c r="G747" t="s">
        <v>1</v>
      </c>
      <c r="H747" t="s">
        <v>0</v>
      </c>
      <c r="I747" t="s">
        <v>359</v>
      </c>
      <c r="J747" t="s">
        <v>360</v>
      </c>
      <c r="K747" s="55" t="s">
        <v>1836</v>
      </c>
      <c r="L747" s="55" t="s">
        <v>1836</v>
      </c>
      <c r="M747" t="s">
        <v>106</v>
      </c>
      <c r="N747" t="s">
        <v>107</v>
      </c>
      <c r="O747" s="3">
        <v>0</v>
      </c>
      <c r="P747" s="3">
        <v>0</v>
      </c>
      <c r="Q747" s="3">
        <v>200</v>
      </c>
      <c r="R747" s="3">
        <v>26</v>
      </c>
      <c r="S747" s="3">
        <v>0</v>
      </c>
      <c r="T747" s="3">
        <v>0</v>
      </c>
      <c r="U747" s="3">
        <v>226</v>
      </c>
      <c r="W747" t="s">
        <v>1</v>
      </c>
    </row>
    <row r="748" spans="5:23" x14ac:dyDescent="0.25">
      <c r="E748" t="s">
        <v>1777</v>
      </c>
      <c r="F748" t="s">
        <v>1831</v>
      </c>
      <c r="G748" t="s">
        <v>1</v>
      </c>
      <c r="H748" t="s">
        <v>0</v>
      </c>
      <c r="I748" t="s">
        <v>359</v>
      </c>
      <c r="J748" t="s">
        <v>360</v>
      </c>
      <c r="K748" s="55" t="s">
        <v>1837</v>
      </c>
      <c r="L748" s="55" t="s">
        <v>1837</v>
      </c>
      <c r="M748" t="s">
        <v>100</v>
      </c>
      <c r="N748" t="s">
        <v>101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W748" t="s">
        <v>1</v>
      </c>
    </row>
    <row r="749" spans="5:23" x14ac:dyDescent="0.25">
      <c r="E749" t="s">
        <v>1777</v>
      </c>
      <c r="F749" t="s">
        <v>1831</v>
      </c>
      <c r="G749" t="s">
        <v>1</v>
      </c>
      <c r="H749" t="s">
        <v>0</v>
      </c>
      <c r="I749" t="s">
        <v>359</v>
      </c>
      <c r="J749" t="s">
        <v>360</v>
      </c>
      <c r="K749" s="55" t="s">
        <v>1838</v>
      </c>
      <c r="L749" s="55" t="s">
        <v>1838</v>
      </c>
      <c r="M749" t="s">
        <v>100</v>
      </c>
      <c r="N749" t="s">
        <v>101</v>
      </c>
      <c r="O749" s="3">
        <v>0</v>
      </c>
      <c r="P749" s="3">
        <v>0</v>
      </c>
      <c r="Q749" s="3">
        <v>49.38</v>
      </c>
      <c r="R749" s="3">
        <v>6.4194000000000004</v>
      </c>
      <c r="S749" s="3">
        <v>0</v>
      </c>
      <c r="T749" s="3">
        <v>0</v>
      </c>
      <c r="U749" s="3">
        <v>55.799400000000006</v>
      </c>
      <c r="W749" t="s">
        <v>1</v>
      </c>
    </row>
    <row r="750" spans="5:23" x14ac:dyDescent="0.25">
      <c r="E750" t="s">
        <v>1777</v>
      </c>
      <c r="F750" t="s">
        <v>1831</v>
      </c>
      <c r="G750" t="s">
        <v>1</v>
      </c>
      <c r="H750" t="s">
        <v>0</v>
      </c>
      <c r="I750" t="s">
        <v>359</v>
      </c>
      <c r="J750" t="s">
        <v>360</v>
      </c>
      <c r="K750" s="55" t="s">
        <v>1839</v>
      </c>
      <c r="L750" s="55" t="s">
        <v>1839</v>
      </c>
      <c r="M750" t="s">
        <v>100</v>
      </c>
      <c r="N750" t="s">
        <v>101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W750" t="s">
        <v>1</v>
      </c>
    </row>
    <row r="751" spans="5:23" x14ac:dyDescent="0.25">
      <c r="E751" t="s">
        <v>1777</v>
      </c>
      <c r="F751" t="s">
        <v>1831</v>
      </c>
      <c r="G751" t="s">
        <v>1</v>
      </c>
      <c r="H751" t="s">
        <v>0</v>
      </c>
      <c r="I751" t="s">
        <v>359</v>
      </c>
      <c r="J751" t="s">
        <v>360</v>
      </c>
      <c r="K751" s="55" t="s">
        <v>1840</v>
      </c>
      <c r="L751" s="55" t="s">
        <v>1840</v>
      </c>
      <c r="M751" t="s">
        <v>172</v>
      </c>
      <c r="N751" t="s">
        <v>173</v>
      </c>
      <c r="O751" s="3">
        <v>0</v>
      </c>
      <c r="P751" s="3">
        <v>0</v>
      </c>
      <c r="Q751" s="3">
        <v>103.17</v>
      </c>
      <c r="R751" s="3">
        <v>13.412100000000001</v>
      </c>
      <c r="S751" s="3">
        <v>0</v>
      </c>
      <c r="T751" s="3">
        <v>0</v>
      </c>
      <c r="U751" s="3">
        <v>116.5821</v>
      </c>
      <c r="W751" t="s">
        <v>1</v>
      </c>
    </row>
    <row r="752" spans="5:23" x14ac:dyDescent="0.25">
      <c r="E752" t="s">
        <v>1777</v>
      </c>
      <c r="F752" t="s">
        <v>1841</v>
      </c>
      <c r="G752" t="s">
        <v>1</v>
      </c>
      <c r="H752" t="s">
        <v>0</v>
      </c>
      <c r="I752" t="s">
        <v>359</v>
      </c>
      <c r="J752" t="s">
        <v>360</v>
      </c>
      <c r="K752" s="55" t="s">
        <v>1842</v>
      </c>
      <c r="L752" s="55" t="s">
        <v>1842</v>
      </c>
      <c r="M752" t="s">
        <v>281</v>
      </c>
      <c r="N752" t="s">
        <v>282</v>
      </c>
      <c r="O752" s="3">
        <v>0</v>
      </c>
      <c r="P752" s="3">
        <v>0</v>
      </c>
      <c r="Q752" s="3">
        <v>56</v>
      </c>
      <c r="R752" s="3">
        <v>7.28</v>
      </c>
      <c r="S752" s="3">
        <v>0</v>
      </c>
      <c r="T752" s="3">
        <v>0</v>
      </c>
      <c r="U752" s="3">
        <v>63.28</v>
      </c>
      <c r="W752" t="s">
        <v>1</v>
      </c>
    </row>
    <row r="753" spans="5:23" x14ac:dyDescent="0.25">
      <c r="E753" t="s">
        <v>1777</v>
      </c>
      <c r="F753" t="s">
        <v>1841</v>
      </c>
      <c r="G753" t="s">
        <v>1</v>
      </c>
      <c r="H753" t="s">
        <v>0</v>
      </c>
      <c r="I753" t="s">
        <v>359</v>
      </c>
      <c r="J753" t="s">
        <v>360</v>
      </c>
      <c r="K753" s="55" t="s">
        <v>1843</v>
      </c>
      <c r="L753" s="55" t="s">
        <v>1843</v>
      </c>
      <c r="M753" t="s">
        <v>352</v>
      </c>
      <c r="N753" t="s">
        <v>353</v>
      </c>
      <c r="O753" s="3">
        <v>0</v>
      </c>
      <c r="P753" s="3">
        <v>0</v>
      </c>
      <c r="Q753" s="3">
        <v>50.05</v>
      </c>
      <c r="R753" s="3">
        <v>6.5065</v>
      </c>
      <c r="S753" s="3">
        <v>0</v>
      </c>
      <c r="T753" s="3">
        <v>0</v>
      </c>
      <c r="U753" s="3">
        <v>56.5565</v>
      </c>
      <c r="W753" t="s">
        <v>1</v>
      </c>
    </row>
    <row r="754" spans="5:23" x14ac:dyDescent="0.25">
      <c r="E754" t="s">
        <v>1777</v>
      </c>
      <c r="F754" t="s">
        <v>1841</v>
      </c>
      <c r="G754" t="s">
        <v>1</v>
      </c>
      <c r="H754" t="s">
        <v>0</v>
      </c>
      <c r="I754" t="s">
        <v>359</v>
      </c>
      <c r="J754" t="s">
        <v>360</v>
      </c>
      <c r="K754" s="55" t="s">
        <v>1844</v>
      </c>
      <c r="L754" s="55" t="s">
        <v>1844</v>
      </c>
      <c r="M754" t="s">
        <v>131</v>
      </c>
      <c r="N754" t="s">
        <v>132</v>
      </c>
      <c r="O754" s="3">
        <v>0</v>
      </c>
      <c r="P754" s="3">
        <v>0</v>
      </c>
      <c r="Q754" s="3">
        <v>30</v>
      </c>
      <c r="R754" s="3">
        <v>3.9000000000000004</v>
      </c>
      <c r="S754" s="3">
        <v>0</v>
      </c>
      <c r="T754" s="3">
        <v>0</v>
      </c>
      <c r="U754" s="3">
        <v>33.9</v>
      </c>
      <c r="W754" t="s">
        <v>1</v>
      </c>
    </row>
    <row r="755" spans="5:23" x14ac:dyDescent="0.25">
      <c r="E755" t="s">
        <v>1777</v>
      </c>
      <c r="F755" t="s">
        <v>1841</v>
      </c>
      <c r="G755" t="s">
        <v>1</v>
      </c>
      <c r="H755" t="s">
        <v>0</v>
      </c>
      <c r="I755" t="s">
        <v>359</v>
      </c>
      <c r="J755" t="s">
        <v>360</v>
      </c>
      <c r="K755" s="55" t="s">
        <v>1845</v>
      </c>
      <c r="L755" s="55" t="s">
        <v>1845</v>
      </c>
      <c r="M755" t="s">
        <v>131</v>
      </c>
      <c r="N755" t="s">
        <v>132</v>
      </c>
      <c r="O755" s="3">
        <v>0</v>
      </c>
      <c r="P755" s="3">
        <v>0</v>
      </c>
      <c r="Q755" s="3">
        <v>35</v>
      </c>
      <c r="R755" s="3">
        <v>4.55</v>
      </c>
      <c r="S755" s="3">
        <v>0</v>
      </c>
      <c r="T755" s="3">
        <v>0</v>
      </c>
      <c r="U755" s="3">
        <v>39.549999999999997</v>
      </c>
      <c r="W755" t="s">
        <v>1</v>
      </c>
    </row>
    <row r="756" spans="5:23" x14ac:dyDescent="0.25">
      <c r="E756" t="s">
        <v>1777</v>
      </c>
      <c r="F756" t="s">
        <v>1841</v>
      </c>
      <c r="G756" t="s">
        <v>1</v>
      </c>
      <c r="H756" t="s">
        <v>0</v>
      </c>
      <c r="I756" t="s">
        <v>359</v>
      </c>
      <c r="J756" t="s">
        <v>360</v>
      </c>
      <c r="K756" s="55" t="s">
        <v>1846</v>
      </c>
      <c r="L756" s="55" t="s">
        <v>1846</v>
      </c>
      <c r="M756" t="s">
        <v>115</v>
      </c>
      <c r="N756" t="s">
        <v>116</v>
      </c>
      <c r="O756" s="3">
        <v>0</v>
      </c>
      <c r="P756" s="3">
        <v>0</v>
      </c>
      <c r="Q756" s="3">
        <v>16</v>
      </c>
      <c r="R756" s="3">
        <v>2.08</v>
      </c>
      <c r="S756" s="3">
        <v>0</v>
      </c>
      <c r="T756" s="3">
        <v>0</v>
      </c>
      <c r="U756" s="3">
        <v>18.079999999999998</v>
      </c>
      <c r="W756" t="s">
        <v>1</v>
      </c>
    </row>
    <row r="757" spans="5:23" x14ac:dyDescent="0.25">
      <c r="E757" t="s">
        <v>1777</v>
      </c>
      <c r="F757" t="s">
        <v>1841</v>
      </c>
      <c r="G757" t="s">
        <v>1</v>
      </c>
      <c r="H757" t="s">
        <v>0</v>
      </c>
      <c r="I757" t="s">
        <v>359</v>
      </c>
      <c r="J757" t="s">
        <v>360</v>
      </c>
      <c r="K757" s="55" t="s">
        <v>1847</v>
      </c>
      <c r="L757" s="55" t="s">
        <v>1847</v>
      </c>
      <c r="M757" t="s">
        <v>115</v>
      </c>
      <c r="N757" t="s">
        <v>116</v>
      </c>
      <c r="O757" s="3">
        <v>0</v>
      </c>
      <c r="P757" s="3">
        <v>0</v>
      </c>
      <c r="Q757" s="3">
        <v>12</v>
      </c>
      <c r="R757" s="3">
        <v>1.56</v>
      </c>
      <c r="S757" s="3">
        <v>0</v>
      </c>
      <c r="T757" s="3">
        <v>0</v>
      </c>
      <c r="U757" s="3">
        <v>13.56</v>
      </c>
      <c r="W757" t="s">
        <v>1</v>
      </c>
    </row>
    <row r="758" spans="5:23" x14ac:dyDescent="0.25">
      <c r="E758" t="s">
        <v>1777</v>
      </c>
      <c r="F758" t="s">
        <v>1841</v>
      </c>
      <c r="G758" t="s">
        <v>1</v>
      </c>
      <c r="H758" t="s">
        <v>0</v>
      </c>
      <c r="I758" t="s">
        <v>359</v>
      </c>
      <c r="J758" t="s">
        <v>360</v>
      </c>
      <c r="K758" s="55" t="s">
        <v>1848</v>
      </c>
      <c r="L758" s="55" t="s">
        <v>1848</v>
      </c>
      <c r="M758" t="s">
        <v>160</v>
      </c>
      <c r="N758" t="s">
        <v>161</v>
      </c>
      <c r="O758" s="3">
        <v>0</v>
      </c>
      <c r="P758" s="3">
        <v>0</v>
      </c>
      <c r="Q758" s="3">
        <v>30</v>
      </c>
      <c r="R758" s="3">
        <v>3.9000000000000004</v>
      </c>
      <c r="S758" s="3">
        <v>0</v>
      </c>
      <c r="T758" s="3">
        <v>0</v>
      </c>
      <c r="U758" s="3">
        <v>33.9</v>
      </c>
      <c r="W758" t="s">
        <v>1</v>
      </c>
    </row>
    <row r="759" spans="5:23" x14ac:dyDescent="0.25">
      <c r="E759" t="s">
        <v>1777</v>
      </c>
      <c r="F759" t="s">
        <v>1841</v>
      </c>
      <c r="G759" t="s">
        <v>1</v>
      </c>
      <c r="H759" t="s">
        <v>0</v>
      </c>
      <c r="I759" t="s">
        <v>359</v>
      </c>
      <c r="J759" t="s">
        <v>360</v>
      </c>
      <c r="K759" s="55" t="s">
        <v>1849</v>
      </c>
      <c r="L759" s="55" t="s">
        <v>1849</v>
      </c>
      <c r="M759" t="s">
        <v>131</v>
      </c>
      <c r="N759" t="s">
        <v>132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W759" t="s">
        <v>1</v>
      </c>
    </row>
    <row r="760" spans="5:23" x14ac:dyDescent="0.25">
      <c r="E760" t="s">
        <v>1777</v>
      </c>
      <c r="F760" t="s">
        <v>1841</v>
      </c>
      <c r="G760" t="s">
        <v>1</v>
      </c>
      <c r="H760" t="s">
        <v>0</v>
      </c>
      <c r="I760" t="s">
        <v>359</v>
      </c>
      <c r="J760" t="s">
        <v>360</v>
      </c>
      <c r="K760" s="55" t="s">
        <v>1850</v>
      </c>
      <c r="L760" s="55" t="s">
        <v>1850</v>
      </c>
      <c r="M760" t="s">
        <v>147</v>
      </c>
      <c r="N760" t="s">
        <v>148</v>
      </c>
      <c r="O760" s="3">
        <v>0</v>
      </c>
      <c r="P760" s="3">
        <v>0</v>
      </c>
      <c r="Q760" s="3">
        <v>150</v>
      </c>
      <c r="R760" s="3">
        <v>19.5</v>
      </c>
      <c r="S760" s="3">
        <v>0</v>
      </c>
      <c r="T760" s="3">
        <v>0</v>
      </c>
      <c r="U760" s="3">
        <v>169.5</v>
      </c>
      <c r="W760" t="s">
        <v>1</v>
      </c>
    </row>
    <row r="761" spans="5:23" x14ac:dyDescent="0.25">
      <c r="E761" t="s">
        <v>1777</v>
      </c>
      <c r="F761" t="s">
        <v>1841</v>
      </c>
      <c r="G761" t="s">
        <v>1</v>
      </c>
      <c r="H761" t="s">
        <v>0</v>
      </c>
      <c r="I761" t="s">
        <v>359</v>
      </c>
      <c r="J761" t="s">
        <v>360</v>
      </c>
      <c r="K761" s="55" t="s">
        <v>1851</v>
      </c>
      <c r="L761" s="55" t="s">
        <v>1851</v>
      </c>
      <c r="M761" t="s">
        <v>183</v>
      </c>
      <c r="N761" t="s">
        <v>184</v>
      </c>
      <c r="O761" s="3">
        <v>0</v>
      </c>
      <c r="P761" s="3">
        <v>0</v>
      </c>
      <c r="Q761" s="3">
        <v>178.56</v>
      </c>
      <c r="R761" s="3">
        <v>23.212800000000001</v>
      </c>
      <c r="S761" s="3">
        <v>0</v>
      </c>
      <c r="T761" s="3">
        <v>0</v>
      </c>
      <c r="U761" s="3">
        <v>201.77280000000002</v>
      </c>
      <c r="W761" t="s">
        <v>1</v>
      </c>
    </row>
    <row r="762" spans="5:23" x14ac:dyDescent="0.25">
      <c r="E762" t="s">
        <v>1777</v>
      </c>
      <c r="F762" t="s">
        <v>1841</v>
      </c>
      <c r="G762" t="s">
        <v>1</v>
      </c>
      <c r="H762" t="s">
        <v>0</v>
      </c>
      <c r="I762" t="s">
        <v>359</v>
      </c>
      <c r="J762" t="s">
        <v>360</v>
      </c>
      <c r="K762" s="55" t="s">
        <v>1852</v>
      </c>
      <c r="L762" s="55" t="s">
        <v>1852</v>
      </c>
      <c r="M762" t="s">
        <v>1113</v>
      </c>
      <c r="N762" t="s">
        <v>1114</v>
      </c>
      <c r="O762" s="3">
        <v>0</v>
      </c>
      <c r="P762" s="3">
        <v>0</v>
      </c>
      <c r="Q762" s="3">
        <v>110.62</v>
      </c>
      <c r="R762" s="3">
        <v>14.380600000000001</v>
      </c>
      <c r="S762" s="3">
        <v>0</v>
      </c>
      <c r="T762" s="3">
        <v>0</v>
      </c>
      <c r="U762" s="3">
        <v>125.00060000000001</v>
      </c>
      <c r="W762" t="s">
        <v>1</v>
      </c>
    </row>
    <row r="763" spans="5:23" x14ac:dyDescent="0.25">
      <c r="E763" t="s">
        <v>1777</v>
      </c>
      <c r="F763" t="s">
        <v>1841</v>
      </c>
      <c r="G763" t="s">
        <v>1</v>
      </c>
      <c r="H763" t="s">
        <v>0</v>
      </c>
      <c r="I763" t="s">
        <v>359</v>
      </c>
      <c r="J763" t="s">
        <v>360</v>
      </c>
      <c r="K763" s="55" t="s">
        <v>1853</v>
      </c>
      <c r="L763" s="55" t="s">
        <v>1853</v>
      </c>
      <c r="M763" t="s">
        <v>1113</v>
      </c>
      <c r="N763" t="s">
        <v>1114</v>
      </c>
      <c r="O763" s="3">
        <v>0</v>
      </c>
      <c r="P763" s="3">
        <v>0</v>
      </c>
      <c r="Q763" s="3">
        <v>12</v>
      </c>
      <c r="R763" s="3">
        <v>1.56</v>
      </c>
      <c r="S763" s="3">
        <v>0</v>
      </c>
      <c r="T763" s="3">
        <v>0</v>
      </c>
      <c r="U763" s="3">
        <v>13.56</v>
      </c>
      <c r="W763" t="s">
        <v>1</v>
      </c>
    </row>
    <row r="764" spans="5:23" x14ac:dyDescent="0.25">
      <c r="E764" t="s">
        <v>1777</v>
      </c>
      <c r="F764" t="s">
        <v>1854</v>
      </c>
      <c r="G764" t="s">
        <v>1</v>
      </c>
      <c r="H764" t="s">
        <v>0</v>
      </c>
      <c r="I764" t="s">
        <v>359</v>
      </c>
      <c r="J764" t="s">
        <v>360</v>
      </c>
      <c r="K764" s="55" t="s">
        <v>1855</v>
      </c>
      <c r="L764" s="55" t="s">
        <v>1855</v>
      </c>
      <c r="M764" t="s">
        <v>1113</v>
      </c>
      <c r="N764" t="s">
        <v>1114</v>
      </c>
      <c r="O764" s="3">
        <v>0</v>
      </c>
      <c r="P764" s="3">
        <v>0</v>
      </c>
      <c r="Q764" s="3">
        <v>30</v>
      </c>
      <c r="R764" s="3">
        <v>3.9000000000000004</v>
      </c>
      <c r="S764" s="3">
        <v>0</v>
      </c>
      <c r="T764" s="3">
        <v>0</v>
      </c>
      <c r="U764" s="3">
        <v>33.9</v>
      </c>
      <c r="W764" t="s">
        <v>1</v>
      </c>
    </row>
    <row r="765" spans="5:23" x14ac:dyDescent="0.25">
      <c r="E765" t="s">
        <v>1777</v>
      </c>
      <c r="F765" t="s">
        <v>1854</v>
      </c>
      <c r="G765" t="s">
        <v>1</v>
      </c>
      <c r="H765" t="s">
        <v>0</v>
      </c>
      <c r="I765" t="s">
        <v>359</v>
      </c>
      <c r="J765" t="s">
        <v>360</v>
      </c>
      <c r="K765" s="55" t="s">
        <v>1856</v>
      </c>
      <c r="L765" s="55" t="s">
        <v>1856</v>
      </c>
      <c r="M765" t="s">
        <v>295</v>
      </c>
      <c r="N765" t="s">
        <v>296</v>
      </c>
      <c r="O765" s="3">
        <v>0</v>
      </c>
      <c r="P765" s="3">
        <v>0</v>
      </c>
      <c r="Q765" s="3">
        <v>306</v>
      </c>
      <c r="R765" s="3">
        <v>39.78</v>
      </c>
      <c r="S765" s="3">
        <v>0</v>
      </c>
      <c r="T765" s="3">
        <v>0</v>
      </c>
      <c r="U765" s="3">
        <v>345.78</v>
      </c>
      <c r="W765" t="s">
        <v>1</v>
      </c>
    </row>
    <row r="766" spans="5:23" x14ac:dyDescent="0.25">
      <c r="E766" t="s">
        <v>1777</v>
      </c>
      <c r="F766" t="s">
        <v>1854</v>
      </c>
      <c r="G766" t="s">
        <v>1</v>
      </c>
      <c r="H766" t="s">
        <v>0</v>
      </c>
      <c r="I766" t="s">
        <v>359</v>
      </c>
      <c r="J766" t="s">
        <v>360</v>
      </c>
      <c r="K766" s="55" t="s">
        <v>1857</v>
      </c>
      <c r="L766" s="55" t="s">
        <v>1857</v>
      </c>
      <c r="M766" t="s">
        <v>706</v>
      </c>
      <c r="N766" t="s">
        <v>707</v>
      </c>
      <c r="O766" s="3">
        <v>0</v>
      </c>
      <c r="P766" s="3">
        <v>0</v>
      </c>
      <c r="Q766" s="3">
        <v>128.32</v>
      </c>
      <c r="R766" s="3">
        <v>16.6816</v>
      </c>
      <c r="S766" s="3">
        <v>0</v>
      </c>
      <c r="T766" s="3">
        <v>0</v>
      </c>
      <c r="U766" s="3">
        <v>145.0016</v>
      </c>
      <c r="W766" t="s">
        <v>1</v>
      </c>
    </row>
    <row r="767" spans="5:23" x14ac:dyDescent="0.25">
      <c r="E767" t="s">
        <v>1777</v>
      </c>
      <c r="F767" t="s">
        <v>1854</v>
      </c>
      <c r="G767" t="s">
        <v>1</v>
      </c>
      <c r="H767" t="s">
        <v>0</v>
      </c>
      <c r="I767" t="s">
        <v>359</v>
      </c>
      <c r="J767" t="s">
        <v>360</v>
      </c>
      <c r="K767" s="55" t="s">
        <v>1858</v>
      </c>
      <c r="L767" s="55" t="s">
        <v>1858</v>
      </c>
      <c r="M767" t="s">
        <v>706</v>
      </c>
      <c r="N767" t="s">
        <v>707</v>
      </c>
      <c r="O767" s="3">
        <v>0</v>
      </c>
      <c r="P767" s="3">
        <v>0</v>
      </c>
      <c r="Q767" s="3">
        <v>51.32</v>
      </c>
      <c r="R767" s="3">
        <v>6.6716000000000006</v>
      </c>
      <c r="S767" s="3">
        <v>0</v>
      </c>
      <c r="T767" s="3">
        <v>0</v>
      </c>
      <c r="U767" s="3">
        <v>57.991599999999998</v>
      </c>
      <c r="W767" t="s">
        <v>1</v>
      </c>
    </row>
    <row r="768" spans="5:23" x14ac:dyDescent="0.25">
      <c r="E768" t="s">
        <v>1777</v>
      </c>
      <c r="F768" t="s">
        <v>1854</v>
      </c>
      <c r="G768" t="s">
        <v>1</v>
      </c>
      <c r="H768" t="s">
        <v>0</v>
      </c>
      <c r="I768" t="s">
        <v>359</v>
      </c>
      <c r="J768" t="s">
        <v>360</v>
      </c>
      <c r="K768" s="55" t="s">
        <v>1859</v>
      </c>
      <c r="L768" s="55" t="s">
        <v>1859</v>
      </c>
      <c r="M768" t="s">
        <v>706</v>
      </c>
      <c r="N768" t="s">
        <v>707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W768" t="s">
        <v>1</v>
      </c>
    </row>
    <row r="769" spans="5:23" x14ac:dyDescent="0.25">
      <c r="E769" t="s">
        <v>1777</v>
      </c>
      <c r="F769" t="s">
        <v>1854</v>
      </c>
      <c r="G769" t="s">
        <v>1</v>
      </c>
      <c r="H769" t="s">
        <v>0</v>
      </c>
      <c r="I769" t="s">
        <v>359</v>
      </c>
      <c r="J769" t="s">
        <v>360</v>
      </c>
      <c r="K769" s="55" t="s">
        <v>1860</v>
      </c>
      <c r="L769" s="55" t="s">
        <v>1860</v>
      </c>
      <c r="M769" t="s">
        <v>706</v>
      </c>
      <c r="N769" t="s">
        <v>707</v>
      </c>
      <c r="O769" s="3">
        <v>0</v>
      </c>
      <c r="P769" s="3">
        <v>0</v>
      </c>
      <c r="Q769" s="3">
        <v>12</v>
      </c>
      <c r="R769" s="3">
        <v>1.56</v>
      </c>
      <c r="S769" s="3">
        <v>0</v>
      </c>
      <c r="T769" s="3">
        <v>0</v>
      </c>
      <c r="U769" s="3">
        <v>13.56</v>
      </c>
      <c r="W769" t="s">
        <v>1</v>
      </c>
    </row>
    <row r="770" spans="5:23" x14ac:dyDescent="0.25">
      <c r="E770" t="s">
        <v>1777</v>
      </c>
      <c r="F770" t="s">
        <v>1854</v>
      </c>
      <c r="G770" t="s">
        <v>1</v>
      </c>
      <c r="H770" t="s">
        <v>0</v>
      </c>
      <c r="I770" t="s">
        <v>359</v>
      </c>
      <c r="J770" t="s">
        <v>360</v>
      </c>
      <c r="K770" s="55" t="s">
        <v>1861</v>
      </c>
      <c r="L770" s="55" t="s">
        <v>1861</v>
      </c>
      <c r="M770" t="s">
        <v>706</v>
      </c>
      <c r="N770" t="s">
        <v>707</v>
      </c>
      <c r="O770" s="3">
        <v>0</v>
      </c>
      <c r="P770" s="3">
        <v>0</v>
      </c>
      <c r="Q770" s="3">
        <v>15</v>
      </c>
      <c r="R770" s="3">
        <v>1.9500000000000002</v>
      </c>
      <c r="S770" s="3">
        <v>0</v>
      </c>
      <c r="T770" s="3">
        <v>0</v>
      </c>
      <c r="U770" s="3">
        <v>16.95</v>
      </c>
      <c r="W770" t="s">
        <v>1</v>
      </c>
    </row>
    <row r="771" spans="5:23" x14ac:dyDescent="0.25">
      <c r="E771" t="s">
        <v>1777</v>
      </c>
      <c r="F771" t="s">
        <v>1854</v>
      </c>
      <c r="G771" t="s">
        <v>1</v>
      </c>
      <c r="H771" t="s">
        <v>0</v>
      </c>
      <c r="I771" t="s">
        <v>359</v>
      </c>
      <c r="J771" t="s">
        <v>360</v>
      </c>
      <c r="K771" s="55" t="s">
        <v>1862</v>
      </c>
      <c r="L771" s="55" t="s">
        <v>1862</v>
      </c>
      <c r="M771" t="s">
        <v>147</v>
      </c>
      <c r="N771" t="s">
        <v>148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W771" t="s">
        <v>1</v>
      </c>
    </row>
    <row r="772" spans="5:23" x14ac:dyDescent="0.25">
      <c r="E772" t="s">
        <v>1777</v>
      </c>
      <c r="F772" t="s">
        <v>1863</v>
      </c>
      <c r="G772" t="s">
        <v>1</v>
      </c>
      <c r="H772" t="s">
        <v>0</v>
      </c>
      <c r="I772" t="s">
        <v>359</v>
      </c>
      <c r="J772" t="s">
        <v>360</v>
      </c>
      <c r="K772" s="55" t="s">
        <v>1864</v>
      </c>
      <c r="L772" s="55" t="s">
        <v>1864</v>
      </c>
      <c r="M772" t="s">
        <v>115</v>
      </c>
      <c r="N772" t="s">
        <v>116</v>
      </c>
      <c r="O772" s="3">
        <v>0</v>
      </c>
      <c r="P772" s="3">
        <v>0</v>
      </c>
      <c r="Q772" s="3">
        <v>16</v>
      </c>
      <c r="R772" s="3">
        <v>2.08</v>
      </c>
      <c r="S772" s="3">
        <v>0</v>
      </c>
      <c r="T772" s="3">
        <v>0</v>
      </c>
      <c r="U772" s="3">
        <v>18.079999999999998</v>
      </c>
      <c r="W772" t="s">
        <v>1</v>
      </c>
    </row>
    <row r="773" spans="5:23" x14ac:dyDescent="0.25">
      <c r="E773" t="s">
        <v>1777</v>
      </c>
      <c r="F773" t="s">
        <v>1863</v>
      </c>
      <c r="G773" t="s">
        <v>1</v>
      </c>
      <c r="H773" t="s">
        <v>0</v>
      </c>
      <c r="I773" t="s">
        <v>359</v>
      </c>
      <c r="J773" t="s">
        <v>360</v>
      </c>
      <c r="K773" s="55" t="s">
        <v>1865</v>
      </c>
      <c r="L773" s="55" t="s">
        <v>1865</v>
      </c>
      <c r="M773" t="s">
        <v>115</v>
      </c>
      <c r="N773" t="s">
        <v>116</v>
      </c>
      <c r="O773" s="3">
        <v>0</v>
      </c>
      <c r="P773" s="3">
        <v>0</v>
      </c>
      <c r="Q773" s="3">
        <v>65</v>
      </c>
      <c r="R773" s="3">
        <v>8.4500000000000011</v>
      </c>
      <c r="S773" s="3">
        <v>0</v>
      </c>
      <c r="T773" s="3">
        <v>0</v>
      </c>
      <c r="U773" s="3">
        <v>73.45</v>
      </c>
      <c r="W773" t="s">
        <v>1</v>
      </c>
    </row>
    <row r="774" spans="5:23" x14ac:dyDescent="0.25">
      <c r="E774" t="s">
        <v>1777</v>
      </c>
      <c r="F774" t="s">
        <v>1863</v>
      </c>
      <c r="G774" t="s">
        <v>1</v>
      </c>
      <c r="H774" t="s">
        <v>0</v>
      </c>
      <c r="I774" t="s">
        <v>359</v>
      </c>
      <c r="J774" t="s">
        <v>360</v>
      </c>
      <c r="K774" s="55" t="s">
        <v>1866</v>
      </c>
      <c r="L774" s="55" t="s">
        <v>1866</v>
      </c>
      <c r="M774" t="s">
        <v>262</v>
      </c>
      <c r="N774" t="s">
        <v>263</v>
      </c>
      <c r="O774" s="3">
        <v>0</v>
      </c>
      <c r="P774" s="3">
        <v>0</v>
      </c>
      <c r="Q774" s="3">
        <v>30</v>
      </c>
      <c r="R774" s="3">
        <v>3.9000000000000004</v>
      </c>
      <c r="S774" s="3">
        <v>0</v>
      </c>
      <c r="T774" s="3">
        <v>0</v>
      </c>
      <c r="U774" s="3">
        <v>33.9</v>
      </c>
      <c r="W774" t="s">
        <v>1</v>
      </c>
    </row>
    <row r="775" spans="5:23" x14ac:dyDescent="0.25">
      <c r="E775" t="s">
        <v>1777</v>
      </c>
      <c r="F775" t="s">
        <v>1863</v>
      </c>
      <c r="G775" t="s">
        <v>1</v>
      </c>
      <c r="H775" t="s">
        <v>0</v>
      </c>
      <c r="I775" t="s">
        <v>359</v>
      </c>
      <c r="J775" t="s">
        <v>360</v>
      </c>
      <c r="K775" s="55" t="s">
        <v>1867</v>
      </c>
      <c r="L775" s="55" t="s">
        <v>1867</v>
      </c>
      <c r="N775" t="s">
        <v>299</v>
      </c>
      <c r="O775" s="3">
        <v>0</v>
      </c>
      <c r="P775" s="3">
        <v>0</v>
      </c>
      <c r="Q775" s="3">
        <v>20.8</v>
      </c>
      <c r="R775" s="3">
        <v>2.7040000000000002</v>
      </c>
      <c r="S775" s="3">
        <v>0</v>
      </c>
      <c r="T775" s="3">
        <v>0</v>
      </c>
      <c r="U775" s="3">
        <v>23.504000000000001</v>
      </c>
      <c r="V775" s="3" t="s">
        <v>949</v>
      </c>
      <c r="W775" t="s">
        <v>1</v>
      </c>
    </row>
    <row r="776" spans="5:23" x14ac:dyDescent="0.25">
      <c r="E776" t="s">
        <v>1777</v>
      </c>
      <c r="F776" t="s">
        <v>1868</v>
      </c>
      <c r="G776" t="s">
        <v>1</v>
      </c>
      <c r="H776" t="s">
        <v>0</v>
      </c>
      <c r="I776" t="s">
        <v>359</v>
      </c>
      <c r="J776" t="s">
        <v>360</v>
      </c>
      <c r="K776" s="55" t="s">
        <v>1869</v>
      </c>
      <c r="L776" s="55" t="s">
        <v>1869</v>
      </c>
      <c r="M776" t="s">
        <v>262</v>
      </c>
      <c r="N776" t="s">
        <v>263</v>
      </c>
      <c r="O776" s="3">
        <v>0</v>
      </c>
      <c r="P776" s="3">
        <v>0</v>
      </c>
      <c r="Q776" s="3">
        <v>90</v>
      </c>
      <c r="R776" s="3">
        <v>11.700000000000001</v>
      </c>
      <c r="S776" s="3">
        <v>0</v>
      </c>
      <c r="T776" s="3">
        <v>0</v>
      </c>
      <c r="U776" s="3">
        <v>101.7</v>
      </c>
      <c r="W776" t="s">
        <v>1</v>
      </c>
    </row>
    <row r="777" spans="5:23" x14ac:dyDescent="0.25">
      <c r="E777" t="s">
        <v>1777</v>
      </c>
      <c r="F777" t="s">
        <v>1868</v>
      </c>
      <c r="G777" t="s">
        <v>1</v>
      </c>
      <c r="H777" t="s">
        <v>0</v>
      </c>
      <c r="I777" t="s">
        <v>359</v>
      </c>
      <c r="J777" t="s">
        <v>360</v>
      </c>
      <c r="K777" s="55" t="s">
        <v>1871</v>
      </c>
      <c r="L777" s="55" t="s">
        <v>1871</v>
      </c>
      <c r="M777" t="s">
        <v>262</v>
      </c>
      <c r="N777" t="s">
        <v>263</v>
      </c>
      <c r="O777" s="3">
        <v>0</v>
      </c>
      <c r="P777" s="3">
        <v>0</v>
      </c>
      <c r="Q777" s="3">
        <v>45</v>
      </c>
      <c r="R777" s="3">
        <v>5.8500000000000005</v>
      </c>
      <c r="S777" s="3">
        <v>0</v>
      </c>
      <c r="T777" s="3">
        <v>0</v>
      </c>
      <c r="U777" s="3">
        <v>50.85</v>
      </c>
      <c r="W777" t="s">
        <v>1</v>
      </c>
    </row>
    <row r="778" spans="5:23" x14ac:dyDescent="0.25">
      <c r="E778" t="s">
        <v>1777</v>
      </c>
      <c r="F778" t="s">
        <v>1868</v>
      </c>
      <c r="G778" t="s">
        <v>1</v>
      </c>
      <c r="H778" t="s">
        <v>0</v>
      </c>
      <c r="I778" t="s">
        <v>359</v>
      </c>
      <c r="J778" t="s">
        <v>360</v>
      </c>
      <c r="K778" s="55" t="s">
        <v>1870</v>
      </c>
      <c r="L778" s="55" t="s">
        <v>1870</v>
      </c>
      <c r="M778" t="s">
        <v>262</v>
      </c>
      <c r="N778" t="s">
        <v>263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W778" t="s">
        <v>1</v>
      </c>
    </row>
    <row r="779" spans="5:23" x14ac:dyDescent="0.25">
      <c r="E779" t="s">
        <v>1777</v>
      </c>
      <c r="F779" t="s">
        <v>1868</v>
      </c>
      <c r="G779" t="s">
        <v>1</v>
      </c>
      <c r="H779" t="s">
        <v>0</v>
      </c>
      <c r="I779" t="s">
        <v>359</v>
      </c>
      <c r="J779" t="s">
        <v>360</v>
      </c>
      <c r="K779" s="55" t="s">
        <v>1872</v>
      </c>
      <c r="L779" s="55" t="s">
        <v>1872</v>
      </c>
      <c r="M779" t="s">
        <v>115</v>
      </c>
      <c r="N779" t="s">
        <v>116</v>
      </c>
      <c r="O779" s="3">
        <v>0</v>
      </c>
      <c r="P779" s="3">
        <v>0</v>
      </c>
      <c r="Q779" s="3">
        <v>65</v>
      </c>
      <c r="R779" s="3">
        <v>8.4500000000000011</v>
      </c>
      <c r="S779" s="3">
        <v>0</v>
      </c>
      <c r="T779" s="3">
        <v>0</v>
      </c>
      <c r="U779" s="3">
        <v>73.45</v>
      </c>
      <c r="W779" t="s">
        <v>1</v>
      </c>
    </row>
    <row r="780" spans="5:23" x14ac:dyDescent="0.25">
      <c r="E780" t="s">
        <v>1777</v>
      </c>
      <c r="F780" t="s">
        <v>1868</v>
      </c>
      <c r="G780" t="s">
        <v>1</v>
      </c>
      <c r="H780" t="s">
        <v>0</v>
      </c>
      <c r="I780" t="s">
        <v>359</v>
      </c>
      <c r="J780" t="s">
        <v>360</v>
      </c>
      <c r="K780" s="55" t="s">
        <v>1873</v>
      </c>
      <c r="L780" s="55" t="s">
        <v>1873</v>
      </c>
      <c r="M780" t="s">
        <v>115</v>
      </c>
      <c r="N780" t="s">
        <v>116</v>
      </c>
      <c r="O780" s="3">
        <v>0</v>
      </c>
      <c r="P780" s="3">
        <v>0</v>
      </c>
      <c r="Q780" s="3">
        <v>65</v>
      </c>
      <c r="R780" s="3">
        <v>8.4500000000000011</v>
      </c>
      <c r="S780" s="3">
        <v>0</v>
      </c>
      <c r="T780" s="3">
        <v>0</v>
      </c>
      <c r="U780" s="3">
        <v>73.45</v>
      </c>
      <c r="W780" t="s">
        <v>1</v>
      </c>
    </row>
    <row r="781" spans="5:23" x14ac:dyDescent="0.25">
      <c r="E781" t="s">
        <v>1777</v>
      </c>
      <c r="F781" t="s">
        <v>1868</v>
      </c>
      <c r="G781" t="s">
        <v>1</v>
      </c>
      <c r="H781" t="s">
        <v>0</v>
      </c>
      <c r="I781" t="s">
        <v>359</v>
      </c>
      <c r="J781" t="s">
        <v>360</v>
      </c>
      <c r="K781" s="55" t="s">
        <v>1874</v>
      </c>
      <c r="L781" s="55" t="s">
        <v>1874</v>
      </c>
      <c r="M781" t="s">
        <v>115</v>
      </c>
      <c r="N781" t="s">
        <v>116</v>
      </c>
      <c r="O781" s="3">
        <v>0</v>
      </c>
      <c r="P781" s="3">
        <v>0</v>
      </c>
      <c r="Q781" s="3">
        <v>60</v>
      </c>
      <c r="R781" s="3">
        <v>7.8000000000000007</v>
      </c>
      <c r="S781" s="3">
        <v>0</v>
      </c>
      <c r="T781" s="3">
        <v>0</v>
      </c>
      <c r="U781" s="3">
        <v>67.8</v>
      </c>
      <c r="W781" t="s">
        <v>1</v>
      </c>
    </row>
    <row r="782" spans="5:23" x14ac:dyDescent="0.25">
      <c r="E782" t="s">
        <v>1777</v>
      </c>
      <c r="F782" t="s">
        <v>1868</v>
      </c>
      <c r="G782" t="s">
        <v>1</v>
      </c>
      <c r="H782" t="s">
        <v>0</v>
      </c>
      <c r="I782" t="s">
        <v>359</v>
      </c>
      <c r="J782" t="s">
        <v>360</v>
      </c>
      <c r="K782" s="55" t="s">
        <v>1875</v>
      </c>
      <c r="L782" s="55" t="s">
        <v>1875</v>
      </c>
      <c r="M782" t="s">
        <v>115</v>
      </c>
      <c r="N782" t="s">
        <v>116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W782" t="s">
        <v>1</v>
      </c>
    </row>
    <row r="783" spans="5:23" x14ac:dyDescent="0.25">
      <c r="E783" t="s">
        <v>1777</v>
      </c>
      <c r="F783" t="s">
        <v>1868</v>
      </c>
      <c r="G783" t="s">
        <v>1</v>
      </c>
      <c r="H783" t="s">
        <v>0</v>
      </c>
      <c r="I783" t="s">
        <v>359</v>
      </c>
      <c r="J783" t="s">
        <v>360</v>
      </c>
      <c r="K783" s="55" t="s">
        <v>1876</v>
      </c>
      <c r="L783" s="55" t="s">
        <v>1876</v>
      </c>
      <c r="M783" t="s">
        <v>293</v>
      </c>
      <c r="N783" t="s">
        <v>294</v>
      </c>
      <c r="O783" s="3">
        <v>0</v>
      </c>
      <c r="P783" s="3">
        <v>0</v>
      </c>
      <c r="Q783" s="3">
        <v>25</v>
      </c>
      <c r="R783" s="3">
        <v>3.25</v>
      </c>
      <c r="S783" s="3">
        <v>0</v>
      </c>
      <c r="T783" s="3">
        <v>0</v>
      </c>
      <c r="U783" s="3">
        <v>28.25</v>
      </c>
      <c r="W783" t="s">
        <v>1</v>
      </c>
    </row>
    <row r="784" spans="5:23" x14ac:dyDescent="0.25">
      <c r="E784" t="s">
        <v>1777</v>
      </c>
      <c r="F784" t="s">
        <v>1868</v>
      </c>
      <c r="G784" t="s">
        <v>1</v>
      </c>
      <c r="H784" t="s">
        <v>0</v>
      </c>
      <c r="I784" t="s">
        <v>359</v>
      </c>
      <c r="J784" t="s">
        <v>360</v>
      </c>
      <c r="K784" s="55" t="s">
        <v>1877</v>
      </c>
      <c r="L784" s="55" t="s">
        <v>1877</v>
      </c>
      <c r="M784" t="s">
        <v>641</v>
      </c>
      <c r="N784" t="s">
        <v>642</v>
      </c>
      <c r="O784" s="3">
        <v>0</v>
      </c>
      <c r="P784" s="3">
        <v>0</v>
      </c>
      <c r="Q784" s="3">
        <v>8</v>
      </c>
      <c r="R784" s="3">
        <v>1.04</v>
      </c>
      <c r="S784" s="3">
        <v>0</v>
      </c>
      <c r="T784" s="3">
        <v>0</v>
      </c>
      <c r="U784" s="3">
        <v>9.0399999999999991</v>
      </c>
      <c r="W784" t="s">
        <v>1</v>
      </c>
    </row>
    <row r="785" spans="5:23" x14ac:dyDescent="0.25">
      <c r="E785" t="s">
        <v>1777</v>
      </c>
      <c r="F785" t="s">
        <v>1868</v>
      </c>
      <c r="G785" t="s">
        <v>1</v>
      </c>
      <c r="H785" t="s">
        <v>0</v>
      </c>
      <c r="I785" t="s">
        <v>359</v>
      </c>
      <c r="J785" t="s">
        <v>360</v>
      </c>
      <c r="K785" s="55" t="s">
        <v>1878</v>
      </c>
      <c r="L785" s="55" t="s">
        <v>1878</v>
      </c>
      <c r="M785" t="s">
        <v>641</v>
      </c>
      <c r="N785" t="s">
        <v>642</v>
      </c>
      <c r="O785" s="3">
        <v>0</v>
      </c>
      <c r="P785" s="3">
        <v>0</v>
      </c>
      <c r="Q785" s="3">
        <v>80</v>
      </c>
      <c r="R785" s="3">
        <v>10.4</v>
      </c>
      <c r="S785" s="3">
        <v>0</v>
      </c>
      <c r="T785" s="3">
        <v>0</v>
      </c>
      <c r="U785" s="3">
        <v>90.4</v>
      </c>
      <c r="W785" t="s">
        <v>1</v>
      </c>
    </row>
    <row r="786" spans="5:23" x14ac:dyDescent="0.25">
      <c r="E786" t="s">
        <v>1777</v>
      </c>
      <c r="F786" t="s">
        <v>1868</v>
      </c>
      <c r="G786" t="s">
        <v>1</v>
      </c>
      <c r="H786" t="s">
        <v>0</v>
      </c>
      <c r="I786" t="s">
        <v>359</v>
      </c>
      <c r="J786" t="s">
        <v>360</v>
      </c>
      <c r="K786" s="55" t="s">
        <v>1879</v>
      </c>
      <c r="L786" s="55" t="s">
        <v>1879</v>
      </c>
      <c r="N786" t="s">
        <v>1469</v>
      </c>
      <c r="O786" s="3">
        <v>0</v>
      </c>
      <c r="P786" s="3">
        <v>0</v>
      </c>
      <c r="Q786" s="3">
        <v>12</v>
      </c>
      <c r="R786" s="3">
        <v>1.56</v>
      </c>
      <c r="S786" s="3">
        <v>0</v>
      </c>
      <c r="T786" s="3">
        <v>0</v>
      </c>
      <c r="U786" s="3">
        <v>13.56</v>
      </c>
      <c r="V786" s="3" t="s">
        <v>1468</v>
      </c>
      <c r="W786" t="s">
        <v>1</v>
      </c>
    </row>
    <row r="787" spans="5:23" x14ac:dyDescent="0.25">
      <c r="E787" t="s">
        <v>1777</v>
      </c>
      <c r="F787" t="s">
        <v>1868</v>
      </c>
      <c r="G787" t="s">
        <v>1</v>
      </c>
      <c r="H787" t="s">
        <v>0</v>
      </c>
      <c r="I787" t="s">
        <v>359</v>
      </c>
      <c r="J787" t="s">
        <v>360</v>
      </c>
      <c r="K787" s="55" t="s">
        <v>1880</v>
      </c>
      <c r="L787" s="55" t="s">
        <v>1880</v>
      </c>
      <c r="M787" t="s">
        <v>226</v>
      </c>
      <c r="N787" t="s">
        <v>227</v>
      </c>
      <c r="O787" s="3">
        <v>0</v>
      </c>
      <c r="P787" s="3">
        <v>0</v>
      </c>
      <c r="Q787" s="3">
        <v>6</v>
      </c>
      <c r="R787" s="3">
        <v>0.78</v>
      </c>
      <c r="S787" s="3">
        <v>0</v>
      </c>
      <c r="T787" s="3">
        <v>0</v>
      </c>
      <c r="U787" s="3">
        <v>6.78</v>
      </c>
      <c r="W787" t="s">
        <v>1</v>
      </c>
    </row>
    <row r="788" spans="5:23" x14ac:dyDescent="0.25">
      <c r="E788" t="s">
        <v>1777</v>
      </c>
      <c r="F788" t="s">
        <v>1868</v>
      </c>
      <c r="G788" t="s">
        <v>1</v>
      </c>
      <c r="H788" t="s">
        <v>0</v>
      </c>
      <c r="I788" t="s">
        <v>359</v>
      </c>
      <c r="J788" t="s">
        <v>360</v>
      </c>
      <c r="K788" s="55" t="s">
        <v>1881</v>
      </c>
      <c r="L788" s="55" t="s">
        <v>1881</v>
      </c>
      <c r="M788" t="s">
        <v>142</v>
      </c>
      <c r="N788" t="s">
        <v>143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W788" t="s">
        <v>1</v>
      </c>
    </row>
    <row r="789" spans="5:23" x14ac:dyDescent="0.25">
      <c r="E789" t="s">
        <v>1777</v>
      </c>
      <c r="F789" t="s">
        <v>1882</v>
      </c>
      <c r="G789" t="s">
        <v>1</v>
      </c>
      <c r="H789" t="s">
        <v>0</v>
      </c>
      <c r="I789" t="s">
        <v>359</v>
      </c>
      <c r="J789" t="s">
        <v>360</v>
      </c>
      <c r="K789" s="55" t="s">
        <v>1883</v>
      </c>
      <c r="L789" s="55" t="s">
        <v>1883</v>
      </c>
      <c r="M789" t="s">
        <v>156</v>
      </c>
      <c r="N789" t="s">
        <v>157</v>
      </c>
      <c r="O789" s="3">
        <v>0</v>
      </c>
      <c r="P789" s="3">
        <v>0</v>
      </c>
      <c r="Q789" s="3">
        <v>40</v>
      </c>
      <c r="R789" s="3">
        <v>5.2</v>
      </c>
      <c r="S789" s="3">
        <v>0</v>
      </c>
      <c r="T789" s="3">
        <v>0</v>
      </c>
      <c r="U789" s="3">
        <v>45.2</v>
      </c>
      <c r="W789" t="s">
        <v>1</v>
      </c>
    </row>
    <row r="790" spans="5:23" x14ac:dyDescent="0.25">
      <c r="E790" t="s">
        <v>1777</v>
      </c>
      <c r="F790" t="s">
        <v>1882</v>
      </c>
      <c r="G790" t="s">
        <v>1</v>
      </c>
      <c r="H790" t="s">
        <v>0</v>
      </c>
      <c r="I790" t="s">
        <v>359</v>
      </c>
      <c r="J790" t="s">
        <v>360</v>
      </c>
      <c r="K790" s="55" t="s">
        <v>1884</v>
      </c>
      <c r="L790" s="55" t="s">
        <v>1884</v>
      </c>
      <c r="M790" t="s">
        <v>147</v>
      </c>
      <c r="N790" t="s">
        <v>148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W790" t="s">
        <v>1</v>
      </c>
    </row>
    <row r="791" spans="5:23" x14ac:dyDescent="0.25">
      <c r="E791" t="s">
        <v>1777</v>
      </c>
      <c r="F791" t="s">
        <v>1882</v>
      </c>
      <c r="G791" t="s">
        <v>1</v>
      </c>
      <c r="H791" t="s">
        <v>0</v>
      </c>
      <c r="I791" t="s">
        <v>359</v>
      </c>
      <c r="J791" t="s">
        <v>360</v>
      </c>
      <c r="K791" s="55" t="s">
        <v>1885</v>
      </c>
      <c r="L791" s="55" t="s">
        <v>1885</v>
      </c>
      <c r="M791" t="s">
        <v>208</v>
      </c>
      <c r="N791" t="s">
        <v>209</v>
      </c>
      <c r="O791" s="3">
        <v>0</v>
      </c>
      <c r="P791" s="3">
        <v>0</v>
      </c>
      <c r="Q791" s="3">
        <v>807.7</v>
      </c>
      <c r="R791" s="3">
        <v>105.001</v>
      </c>
      <c r="S791" s="3">
        <v>0</v>
      </c>
      <c r="T791" s="3">
        <v>0</v>
      </c>
      <c r="U791" s="3">
        <v>912.70100000000002</v>
      </c>
      <c r="W791" t="s">
        <v>1</v>
      </c>
    </row>
    <row r="792" spans="5:23" x14ac:dyDescent="0.25">
      <c r="E792" t="s">
        <v>1777</v>
      </c>
      <c r="F792" t="s">
        <v>1882</v>
      </c>
      <c r="G792" t="s">
        <v>1</v>
      </c>
      <c r="H792" t="s">
        <v>0</v>
      </c>
      <c r="I792" t="s">
        <v>359</v>
      </c>
      <c r="J792" t="s">
        <v>360</v>
      </c>
      <c r="K792" s="55" t="s">
        <v>1886</v>
      </c>
      <c r="L792" s="55" t="s">
        <v>1886</v>
      </c>
      <c r="N792" t="s">
        <v>139</v>
      </c>
      <c r="O792" s="3">
        <v>0</v>
      </c>
      <c r="P792" s="3">
        <v>0</v>
      </c>
      <c r="Q792" s="3">
        <v>11.5</v>
      </c>
      <c r="R792" s="3">
        <v>1.4950000000000001</v>
      </c>
      <c r="S792" s="3">
        <v>0</v>
      </c>
      <c r="T792" s="3">
        <v>0</v>
      </c>
      <c r="U792" s="3">
        <v>12.995000000000001</v>
      </c>
      <c r="V792" s="3" t="s">
        <v>928</v>
      </c>
      <c r="W792" t="s">
        <v>1</v>
      </c>
    </row>
    <row r="793" spans="5:23" x14ac:dyDescent="0.25">
      <c r="E793" t="s">
        <v>1777</v>
      </c>
      <c r="F793" t="s">
        <v>1882</v>
      </c>
      <c r="G793" t="s">
        <v>1</v>
      </c>
      <c r="H793" t="s">
        <v>0</v>
      </c>
      <c r="I793" t="s">
        <v>359</v>
      </c>
      <c r="J793" t="s">
        <v>360</v>
      </c>
      <c r="K793" s="55" t="s">
        <v>1887</v>
      </c>
      <c r="L793" s="55" t="s">
        <v>1887</v>
      </c>
      <c r="N793" t="s">
        <v>139</v>
      </c>
      <c r="O793" s="3">
        <v>0</v>
      </c>
      <c r="P793" s="3">
        <v>0</v>
      </c>
      <c r="Q793" s="3">
        <v>11.5</v>
      </c>
      <c r="R793" s="3">
        <v>1.4950000000000001</v>
      </c>
      <c r="S793" s="3">
        <v>0</v>
      </c>
      <c r="T793" s="3">
        <v>0</v>
      </c>
      <c r="U793" s="3">
        <v>12.995000000000001</v>
      </c>
      <c r="V793" s="3" t="s">
        <v>928</v>
      </c>
      <c r="W793" t="s">
        <v>1</v>
      </c>
    </row>
    <row r="794" spans="5:23" x14ac:dyDescent="0.25">
      <c r="E794" t="s">
        <v>1777</v>
      </c>
      <c r="F794" t="s">
        <v>1882</v>
      </c>
      <c r="G794" t="s">
        <v>1</v>
      </c>
      <c r="H794" t="s">
        <v>0</v>
      </c>
      <c r="I794" t="s">
        <v>359</v>
      </c>
      <c r="J794" t="s">
        <v>360</v>
      </c>
      <c r="K794" s="55" t="s">
        <v>1888</v>
      </c>
      <c r="L794" s="55" t="s">
        <v>1888</v>
      </c>
      <c r="M794" t="s">
        <v>1889</v>
      </c>
      <c r="N794" t="s">
        <v>1890</v>
      </c>
      <c r="O794" s="3">
        <v>0</v>
      </c>
      <c r="P794" s="3">
        <v>0</v>
      </c>
      <c r="Q794" s="3">
        <v>6.03</v>
      </c>
      <c r="R794" s="3">
        <v>0.78390000000000004</v>
      </c>
      <c r="S794" s="3">
        <v>0</v>
      </c>
      <c r="T794" s="3">
        <v>0</v>
      </c>
      <c r="U794" s="3">
        <v>6.8139000000000003</v>
      </c>
      <c r="W794" t="s">
        <v>1</v>
      </c>
    </row>
    <row r="795" spans="5:23" x14ac:dyDescent="0.25">
      <c r="E795" t="s">
        <v>1777</v>
      </c>
      <c r="F795" t="s">
        <v>1882</v>
      </c>
      <c r="G795" t="s">
        <v>1</v>
      </c>
      <c r="H795" t="s">
        <v>0</v>
      </c>
      <c r="I795" t="s">
        <v>359</v>
      </c>
      <c r="J795" t="s">
        <v>360</v>
      </c>
      <c r="K795" s="55" t="s">
        <v>1891</v>
      </c>
      <c r="L795" s="55" t="s">
        <v>1891</v>
      </c>
      <c r="M795" t="s">
        <v>1889</v>
      </c>
      <c r="N795" t="s">
        <v>1890</v>
      </c>
      <c r="O795" s="3">
        <v>0</v>
      </c>
      <c r="P795" s="3">
        <v>0</v>
      </c>
      <c r="Q795" s="3">
        <v>15</v>
      </c>
      <c r="R795" s="3">
        <v>1.9500000000000002</v>
      </c>
      <c r="S795" s="3">
        <v>0</v>
      </c>
      <c r="T795" s="3">
        <v>0</v>
      </c>
      <c r="U795" s="3">
        <v>16.95</v>
      </c>
      <c r="W795" t="s">
        <v>1</v>
      </c>
    </row>
    <row r="796" spans="5:23" x14ac:dyDescent="0.25">
      <c r="E796" t="s">
        <v>1777</v>
      </c>
      <c r="F796" t="s">
        <v>1882</v>
      </c>
      <c r="G796" t="s">
        <v>1</v>
      </c>
      <c r="H796" t="s">
        <v>0</v>
      </c>
      <c r="I796" t="s">
        <v>359</v>
      </c>
      <c r="J796" t="s">
        <v>360</v>
      </c>
      <c r="K796" s="55" t="s">
        <v>1892</v>
      </c>
      <c r="L796" s="55" t="s">
        <v>1892</v>
      </c>
      <c r="M796" t="s">
        <v>100</v>
      </c>
      <c r="N796" t="s">
        <v>101</v>
      </c>
      <c r="O796" s="3">
        <v>0</v>
      </c>
      <c r="P796" s="3">
        <v>0</v>
      </c>
      <c r="Q796" s="3">
        <v>712.79</v>
      </c>
      <c r="R796" s="3">
        <v>92.662700000000001</v>
      </c>
      <c r="S796" s="3">
        <v>0</v>
      </c>
      <c r="T796" s="3">
        <v>0</v>
      </c>
      <c r="U796" s="3">
        <v>805.45269999999994</v>
      </c>
      <c r="W796" t="s">
        <v>1</v>
      </c>
    </row>
    <row r="797" spans="5:23" x14ac:dyDescent="0.25">
      <c r="E797" t="s">
        <v>1777</v>
      </c>
      <c r="F797" t="s">
        <v>1882</v>
      </c>
      <c r="G797" t="s">
        <v>1</v>
      </c>
      <c r="H797" t="s">
        <v>0</v>
      </c>
      <c r="I797" t="s">
        <v>359</v>
      </c>
      <c r="J797" t="s">
        <v>360</v>
      </c>
      <c r="K797" s="55" t="s">
        <v>1893</v>
      </c>
      <c r="L797" s="55" t="s">
        <v>1893</v>
      </c>
      <c r="M797" t="s">
        <v>100</v>
      </c>
      <c r="N797" t="s">
        <v>101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W797" t="s">
        <v>1</v>
      </c>
    </row>
    <row r="798" spans="5:23" x14ac:dyDescent="0.25">
      <c r="E798" t="s">
        <v>1777</v>
      </c>
      <c r="F798" t="s">
        <v>1882</v>
      </c>
      <c r="G798" t="s">
        <v>1</v>
      </c>
      <c r="H798" t="s">
        <v>0</v>
      </c>
      <c r="I798" t="s">
        <v>359</v>
      </c>
      <c r="J798" t="s">
        <v>360</v>
      </c>
      <c r="K798" s="55" t="s">
        <v>1894</v>
      </c>
      <c r="L798" s="55" t="s">
        <v>1894</v>
      </c>
      <c r="M798" t="s">
        <v>100</v>
      </c>
      <c r="N798" t="s">
        <v>101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W798" t="s">
        <v>1</v>
      </c>
    </row>
    <row r="799" spans="5:23" x14ac:dyDescent="0.25">
      <c r="E799" t="s">
        <v>1777</v>
      </c>
      <c r="F799" t="s">
        <v>1882</v>
      </c>
      <c r="G799" t="s">
        <v>1</v>
      </c>
      <c r="H799" t="s">
        <v>0</v>
      </c>
      <c r="I799" t="s">
        <v>359</v>
      </c>
      <c r="J799" t="s">
        <v>360</v>
      </c>
      <c r="K799" s="55" t="s">
        <v>1895</v>
      </c>
      <c r="L799" s="55" t="s">
        <v>1895</v>
      </c>
      <c r="M799" t="s">
        <v>100</v>
      </c>
      <c r="N799" t="s">
        <v>101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W799" t="s">
        <v>1</v>
      </c>
    </row>
    <row r="800" spans="5:23" x14ac:dyDescent="0.25">
      <c r="E800" t="s">
        <v>1777</v>
      </c>
      <c r="F800" t="s">
        <v>1882</v>
      </c>
      <c r="G800" t="s">
        <v>1</v>
      </c>
      <c r="H800" t="s">
        <v>0</v>
      </c>
      <c r="I800" t="s">
        <v>359</v>
      </c>
      <c r="J800" t="s">
        <v>360</v>
      </c>
      <c r="K800" s="55" t="s">
        <v>1896</v>
      </c>
      <c r="L800" s="55" t="s">
        <v>1896</v>
      </c>
      <c r="M800" t="s">
        <v>100</v>
      </c>
      <c r="N800" t="s">
        <v>101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W800" t="s">
        <v>1</v>
      </c>
    </row>
    <row r="801" spans="5:23" x14ac:dyDescent="0.25">
      <c r="E801" t="s">
        <v>1777</v>
      </c>
      <c r="F801" t="s">
        <v>1897</v>
      </c>
      <c r="G801" t="s">
        <v>1</v>
      </c>
      <c r="H801" t="s">
        <v>0</v>
      </c>
      <c r="I801" t="s">
        <v>359</v>
      </c>
      <c r="J801" t="s">
        <v>360</v>
      </c>
      <c r="K801" s="55" t="s">
        <v>1898</v>
      </c>
      <c r="L801" s="55" t="s">
        <v>1898</v>
      </c>
      <c r="M801" t="s">
        <v>129</v>
      </c>
      <c r="N801" t="s">
        <v>130</v>
      </c>
      <c r="O801" s="3">
        <v>0</v>
      </c>
      <c r="P801" s="3">
        <v>0</v>
      </c>
      <c r="Q801" s="3">
        <v>45</v>
      </c>
      <c r="R801" s="3">
        <v>5.8500000000000005</v>
      </c>
      <c r="S801" s="3">
        <v>0</v>
      </c>
      <c r="T801" s="3">
        <v>0</v>
      </c>
      <c r="U801" s="3">
        <v>50.85</v>
      </c>
      <c r="W801" t="s">
        <v>1</v>
      </c>
    </row>
    <row r="802" spans="5:23" x14ac:dyDescent="0.25">
      <c r="E802" t="s">
        <v>1777</v>
      </c>
      <c r="F802" t="s">
        <v>1897</v>
      </c>
      <c r="G802" t="s">
        <v>1</v>
      </c>
      <c r="H802" t="s">
        <v>0</v>
      </c>
      <c r="I802" t="s">
        <v>359</v>
      </c>
      <c r="J802" t="s">
        <v>360</v>
      </c>
      <c r="K802" s="55" t="s">
        <v>1899</v>
      </c>
      <c r="L802" s="55" t="s">
        <v>1899</v>
      </c>
      <c r="M802" t="s">
        <v>293</v>
      </c>
      <c r="N802" t="s">
        <v>294</v>
      </c>
      <c r="O802" s="3">
        <v>0</v>
      </c>
      <c r="P802" s="3">
        <v>0</v>
      </c>
      <c r="Q802" s="3">
        <v>60</v>
      </c>
      <c r="R802" s="3">
        <v>7.8000000000000007</v>
      </c>
      <c r="S802" s="3">
        <v>0</v>
      </c>
      <c r="T802" s="3">
        <v>0</v>
      </c>
      <c r="U802" s="3">
        <v>67.8</v>
      </c>
      <c r="W802" t="s">
        <v>1</v>
      </c>
    </row>
    <row r="803" spans="5:23" x14ac:dyDescent="0.25">
      <c r="E803" t="s">
        <v>1777</v>
      </c>
      <c r="F803" t="s">
        <v>1897</v>
      </c>
      <c r="G803" t="s">
        <v>1</v>
      </c>
      <c r="H803" t="s">
        <v>0</v>
      </c>
      <c r="I803" t="s">
        <v>359</v>
      </c>
      <c r="J803" t="s">
        <v>360</v>
      </c>
      <c r="K803" s="55" t="s">
        <v>1900</v>
      </c>
      <c r="L803" s="55" t="s">
        <v>1900</v>
      </c>
      <c r="M803" t="s">
        <v>293</v>
      </c>
      <c r="N803" t="s">
        <v>294</v>
      </c>
      <c r="O803" s="3">
        <v>0</v>
      </c>
      <c r="P803" s="3">
        <v>0</v>
      </c>
      <c r="Q803" s="3">
        <v>35</v>
      </c>
      <c r="R803" s="3">
        <v>4.55</v>
      </c>
      <c r="S803" s="3">
        <v>0</v>
      </c>
      <c r="T803" s="3">
        <v>0</v>
      </c>
      <c r="U803" s="3">
        <v>39.549999999999997</v>
      </c>
      <c r="W803" t="s">
        <v>1</v>
      </c>
    </row>
    <row r="804" spans="5:23" x14ac:dyDescent="0.25">
      <c r="E804" t="s">
        <v>1777</v>
      </c>
      <c r="F804" t="s">
        <v>1897</v>
      </c>
      <c r="G804" t="s">
        <v>1</v>
      </c>
      <c r="H804" t="s">
        <v>0</v>
      </c>
      <c r="I804" t="s">
        <v>359</v>
      </c>
      <c r="J804" t="s">
        <v>360</v>
      </c>
      <c r="K804" s="55" t="s">
        <v>1901</v>
      </c>
      <c r="L804" s="55" t="s">
        <v>1901</v>
      </c>
      <c r="M804" t="s">
        <v>324</v>
      </c>
      <c r="N804" t="s">
        <v>325</v>
      </c>
      <c r="O804" s="3">
        <v>0</v>
      </c>
      <c r="P804" s="3">
        <v>0</v>
      </c>
      <c r="Q804" s="3">
        <v>40</v>
      </c>
      <c r="R804" s="3">
        <v>5.2</v>
      </c>
      <c r="S804" s="3">
        <v>0</v>
      </c>
      <c r="T804" s="3">
        <v>0</v>
      </c>
      <c r="U804" s="3">
        <v>45.2</v>
      </c>
      <c r="W804" t="s">
        <v>1</v>
      </c>
    </row>
    <row r="805" spans="5:23" x14ac:dyDescent="0.25">
      <c r="E805" t="s">
        <v>1777</v>
      </c>
      <c r="F805" t="s">
        <v>1897</v>
      </c>
      <c r="G805" t="s">
        <v>1</v>
      </c>
      <c r="H805" t="s">
        <v>0</v>
      </c>
      <c r="I805" t="s">
        <v>359</v>
      </c>
      <c r="J805" t="s">
        <v>360</v>
      </c>
      <c r="K805" s="55" t="s">
        <v>1902</v>
      </c>
      <c r="L805" s="55" t="s">
        <v>1902</v>
      </c>
      <c r="M805" t="s">
        <v>354</v>
      </c>
      <c r="N805" t="s">
        <v>355</v>
      </c>
      <c r="O805" s="3">
        <v>0</v>
      </c>
      <c r="P805" s="3">
        <v>0</v>
      </c>
      <c r="Q805" s="3">
        <v>14.81</v>
      </c>
      <c r="R805" s="3">
        <v>1.9253000000000002</v>
      </c>
      <c r="S805" s="3">
        <v>0</v>
      </c>
      <c r="T805" s="3">
        <v>0</v>
      </c>
      <c r="U805" s="3">
        <v>16.735300000000002</v>
      </c>
      <c r="W805" t="s">
        <v>1</v>
      </c>
    </row>
    <row r="806" spans="5:23" x14ac:dyDescent="0.25">
      <c r="E806" t="s">
        <v>1777</v>
      </c>
      <c r="F806" t="s">
        <v>1903</v>
      </c>
      <c r="G806" t="s">
        <v>1</v>
      </c>
      <c r="H806" t="s">
        <v>0</v>
      </c>
      <c r="I806" t="s">
        <v>359</v>
      </c>
      <c r="J806" t="s">
        <v>360</v>
      </c>
      <c r="K806" s="55" t="s">
        <v>1904</v>
      </c>
      <c r="L806" s="55" t="s">
        <v>1904</v>
      </c>
      <c r="M806" t="s">
        <v>706</v>
      </c>
      <c r="N806" t="s">
        <v>707</v>
      </c>
      <c r="O806" s="3">
        <v>0</v>
      </c>
      <c r="P806" s="3">
        <v>0</v>
      </c>
      <c r="Q806" s="3">
        <v>40</v>
      </c>
      <c r="R806" s="3">
        <v>5.2</v>
      </c>
      <c r="S806" s="3">
        <v>0</v>
      </c>
      <c r="T806" s="3">
        <v>0</v>
      </c>
      <c r="U806" s="3">
        <v>45.2</v>
      </c>
      <c r="W806" t="s">
        <v>1</v>
      </c>
    </row>
    <row r="807" spans="5:23" x14ac:dyDescent="0.25">
      <c r="E807" t="s">
        <v>1777</v>
      </c>
      <c r="F807" t="s">
        <v>1903</v>
      </c>
      <c r="G807" t="s">
        <v>1</v>
      </c>
      <c r="H807" t="s">
        <v>0</v>
      </c>
      <c r="I807" t="s">
        <v>359</v>
      </c>
      <c r="J807" t="s">
        <v>360</v>
      </c>
      <c r="K807" s="55" t="s">
        <v>1905</v>
      </c>
      <c r="L807" s="55" t="s">
        <v>1905</v>
      </c>
      <c r="M807" t="s">
        <v>226</v>
      </c>
      <c r="N807" t="s">
        <v>227</v>
      </c>
      <c r="O807" s="3">
        <v>0</v>
      </c>
      <c r="P807" s="3">
        <v>0</v>
      </c>
      <c r="Q807" s="3">
        <v>8</v>
      </c>
      <c r="R807" s="3">
        <v>1.04</v>
      </c>
      <c r="S807" s="3">
        <v>0</v>
      </c>
      <c r="T807" s="3">
        <v>0</v>
      </c>
      <c r="U807" s="3">
        <v>9.0399999999999991</v>
      </c>
      <c r="W807" t="s">
        <v>1</v>
      </c>
    </row>
    <row r="808" spans="5:23" x14ac:dyDescent="0.25">
      <c r="E808" t="s">
        <v>1777</v>
      </c>
      <c r="F808" t="s">
        <v>1903</v>
      </c>
      <c r="G808" t="s">
        <v>1</v>
      </c>
      <c r="H808" t="s">
        <v>0</v>
      </c>
      <c r="I808" t="s">
        <v>359</v>
      </c>
      <c r="J808" t="s">
        <v>360</v>
      </c>
      <c r="K808" s="55" t="s">
        <v>1906</v>
      </c>
      <c r="L808" s="55" t="s">
        <v>1906</v>
      </c>
      <c r="M808" t="s">
        <v>1828</v>
      </c>
      <c r="N808" t="s">
        <v>1829</v>
      </c>
      <c r="O808" s="3">
        <v>0</v>
      </c>
      <c r="P808" s="3">
        <v>0</v>
      </c>
      <c r="Q808" s="3">
        <v>8</v>
      </c>
      <c r="R808" s="3">
        <v>1.04</v>
      </c>
      <c r="S808" s="3">
        <v>0</v>
      </c>
      <c r="T808" s="3">
        <v>0</v>
      </c>
      <c r="U808" s="3">
        <v>9.0399999999999991</v>
      </c>
      <c r="W808" t="s">
        <v>1</v>
      </c>
    </row>
    <row r="809" spans="5:23" x14ac:dyDescent="0.25">
      <c r="E809" t="s">
        <v>1777</v>
      </c>
      <c r="F809" t="s">
        <v>1903</v>
      </c>
      <c r="G809" t="s">
        <v>1</v>
      </c>
      <c r="H809" t="s">
        <v>0</v>
      </c>
      <c r="I809" t="s">
        <v>359</v>
      </c>
      <c r="J809" t="s">
        <v>360</v>
      </c>
      <c r="K809" s="55" t="s">
        <v>1907</v>
      </c>
      <c r="L809" s="55" t="s">
        <v>1907</v>
      </c>
      <c r="M809" t="s">
        <v>1828</v>
      </c>
      <c r="N809" t="s">
        <v>1829</v>
      </c>
      <c r="O809" s="3">
        <v>0</v>
      </c>
      <c r="P809" s="3">
        <v>0</v>
      </c>
      <c r="Q809" s="3">
        <v>27.82</v>
      </c>
      <c r="R809" s="3">
        <v>3.6166</v>
      </c>
      <c r="S809" s="3">
        <v>0</v>
      </c>
      <c r="T809" s="3">
        <v>0</v>
      </c>
      <c r="U809" s="3">
        <v>31.436599999999999</v>
      </c>
      <c r="W809" t="s">
        <v>1</v>
      </c>
    </row>
    <row r="810" spans="5:23" x14ac:dyDescent="0.25">
      <c r="E810" t="s">
        <v>1777</v>
      </c>
      <c r="F810" t="s">
        <v>1903</v>
      </c>
      <c r="G810" t="s">
        <v>1</v>
      </c>
      <c r="H810" t="s">
        <v>0</v>
      </c>
      <c r="I810" t="s">
        <v>359</v>
      </c>
      <c r="J810" t="s">
        <v>360</v>
      </c>
      <c r="K810" s="55" t="s">
        <v>1908</v>
      </c>
      <c r="L810" s="55" t="s">
        <v>1908</v>
      </c>
      <c r="M810" t="s">
        <v>1828</v>
      </c>
      <c r="N810" t="s">
        <v>1829</v>
      </c>
      <c r="O810" s="3">
        <v>0</v>
      </c>
      <c r="P810" s="3">
        <v>0</v>
      </c>
      <c r="Q810" s="3">
        <v>10</v>
      </c>
      <c r="R810" s="3">
        <v>1.3</v>
      </c>
      <c r="S810" s="3">
        <v>0</v>
      </c>
      <c r="T810" s="3">
        <v>0</v>
      </c>
      <c r="U810" s="3">
        <v>11.3</v>
      </c>
      <c r="W810" t="s">
        <v>1</v>
      </c>
    </row>
    <row r="811" spans="5:23" x14ac:dyDescent="0.25">
      <c r="E811" t="s">
        <v>1777</v>
      </c>
      <c r="F811" t="s">
        <v>1903</v>
      </c>
      <c r="G811" t="s">
        <v>1</v>
      </c>
      <c r="H811" t="s">
        <v>0</v>
      </c>
      <c r="I811" t="s">
        <v>359</v>
      </c>
      <c r="J811" t="s">
        <v>360</v>
      </c>
      <c r="K811" s="55" t="s">
        <v>1909</v>
      </c>
      <c r="L811" s="55" t="s">
        <v>1909</v>
      </c>
      <c r="M811" t="s">
        <v>365</v>
      </c>
      <c r="N811" t="s">
        <v>112</v>
      </c>
      <c r="O811" s="3">
        <v>0</v>
      </c>
      <c r="P811" s="3">
        <v>0</v>
      </c>
      <c r="Q811" s="3">
        <v>125</v>
      </c>
      <c r="R811" s="3">
        <v>16.25</v>
      </c>
      <c r="S811" s="3">
        <v>0</v>
      </c>
      <c r="T811" s="3">
        <v>0</v>
      </c>
      <c r="U811" s="3">
        <v>141.25</v>
      </c>
      <c r="W811" t="s">
        <v>1</v>
      </c>
    </row>
    <row r="812" spans="5:23" x14ac:dyDescent="0.25">
      <c r="E812" t="s">
        <v>1777</v>
      </c>
      <c r="F812" t="s">
        <v>1903</v>
      </c>
      <c r="G812" t="s">
        <v>1</v>
      </c>
      <c r="H812" t="s">
        <v>0</v>
      </c>
      <c r="I812" t="s">
        <v>359</v>
      </c>
      <c r="J812" t="s">
        <v>360</v>
      </c>
      <c r="K812" s="55" t="s">
        <v>1910</v>
      </c>
      <c r="L812" s="55" t="s">
        <v>1910</v>
      </c>
      <c r="M812" t="s">
        <v>354</v>
      </c>
      <c r="N812" t="s">
        <v>355</v>
      </c>
      <c r="O812" s="3">
        <v>0</v>
      </c>
      <c r="P812" s="3">
        <v>0</v>
      </c>
      <c r="Q812" s="3">
        <v>29.81</v>
      </c>
      <c r="R812" s="3">
        <v>3.8752999999999997</v>
      </c>
      <c r="S812" s="3">
        <v>0</v>
      </c>
      <c r="T812" s="3">
        <v>0</v>
      </c>
      <c r="U812" s="3">
        <v>33.685299999999998</v>
      </c>
      <c r="W812" t="s">
        <v>1</v>
      </c>
    </row>
    <row r="813" spans="5:23" x14ac:dyDescent="0.25">
      <c r="E813" t="s">
        <v>1777</v>
      </c>
      <c r="F813" t="s">
        <v>1911</v>
      </c>
      <c r="G813" t="s">
        <v>1</v>
      </c>
      <c r="H813" t="s">
        <v>0</v>
      </c>
      <c r="I813" t="s">
        <v>359</v>
      </c>
      <c r="J813" t="s">
        <v>360</v>
      </c>
      <c r="K813" s="55" t="s">
        <v>1912</v>
      </c>
      <c r="L813" s="55" t="s">
        <v>1912</v>
      </c>
      <c r="M813" t="s">
        <v>115</v>
      </c>
      <c r="N813" t="s">
        <v>116</v>
      </c>
      <c r="O813" s="3">
        <v>0</v>
      </c>
      <c r="P813" s="3">
        <v>0</v>
      </c>
      <c r="Q813" s="3">
        <v>175</v>
      </c>
      <c r="R813" s="3">
        <v>22.75</v>
      </c>
      <c r="S813" s="3">
        <v>0</v>
      </c>
      <c r="T813" s="3">
        <v>0</v>
      </c>
      <c r="U813" s="3">
        <v>197.75</v>
      </c>
      <c r="W813" t="s">
        <v>1</v>
      </c>
    </row>
    <row r="814" spans="5:23" x14ac:dyDescent="0.25">
      <c r="E814" t="s">
        <v>1777</v>
      </c>
      <c r="F814" t="s">
        <v>1911</v>
      </c>
      <c r="G814" t="s">
        <v>1</v>
      </c>
      <c r="H814" t="s">
        <v>0</v>
      </c>
      <c r="I814" t="s">
        <v>359</v>
      </c>
      <c r="J814" t="s">
        <v>360</v>
      </c>
      <c r="K814" s="55" t="s">
        <v>1913</v>
      </c>
      <c r="L814" s="55" t="s">
        <v>1913</v>
      </c>
      <c r="M814" t="s">
        <v>115</v>
      </c>
      <c r="N814" t="s">
        <v>116</v>
      </c>
      <c r="O814" s="3">
        <v>0</v>
      </c>
      <c r="P814" s="3">
        <v>0</v>
      </c>
      <c r="Q814" s="3">
        <v>54</v>
      </c>
      <c r="R814" s="3">
        <v>7.0200000000000005</v>
      </c>
      <c r="S814" s="3">
        <v>0</v>
      </c>
      <c r="T814" s="3">
        <v>0</v>
      </c>
      <c r="U814" s="3">
        <v>61.02</v>
      </c>
      <c r="W814" t="s">
        <v>1</v>
      </c>
    </row>
    <row r="815" spans="5:23" x14ac:dyDescent="0.25">
      <c r="E815" t="s">
        <v>1777</v>
      </c>
      <c r="F815" t="s">
        <v>1911</v>
      </c>
      <c r="G815" t="s">
        <v>1</v>
      </c>
      <c r="H815" t="s">
        <v>0</v>
      </c>
      <c r="I815" t="s">
        <v>359</v>
      </c>
      <c r="J815" t="s">
        <v>360</v>
      </c>
      <c r="K815" s="55" t="s">
        <v>1914</v>
      </c>
      <c r="L815" s="55" t="s">
        <v>1914</v>
      </c>
      <c r="M815" t="s">
        <v>170</v>
      </c>
      <c r="N815" t="s">
        <v>171</v>
      </c>
      <c r="O815" s="3">
        <v>0</v>
      </c>
      <c r="P815" s="3">
        <v>0</v>
      </c>
      <c r="Q815" s="3">
        <v>15</v>
      </c>
      <c r="R815" s="3">
        <v>1.9500000000000002</v>
      </c>
      <c r="S815" s="3">
        <v>0</v>
      </c>
      <c r="T815" s="3">
        <v>0</v>
      </c>
      <c r="U815" s="3">
        <v>16.95</v>
      </c>
      <c r="W815" t="s">
        <v>1</v>
      </c>
    </row>
    <row r="816" spans="5:23" x14ac:dyDescent="0.25">
      <c r="E816" t="s">
        <v>1777</v>
      </c>
      <c r="F816" t="s">
        <v>1911</v>
      </c>
      <c r="G816" t="s">
        <v>1</v>
      </c>
      <c r="H816" t="s">
        <v>0</v>
      </c>
      <c r="I816" t="s">
        <v>359</v>
      </c>
      <c r="J816" t="s">
        <v>360</v>
      </c>
      <c r="K816" s="55" t="s">
        <v>1915</v>
      </c>
      <c r="L816" s="55" t="s">
        <v>1915</v>
      </c>
      <c r="N816" t="s">
        <v>1375</v>
      </c>
      <c r="O816" s="3">
        <v>0</v>
      </c>
      <c r="P816" s="3">
        <v>0</v>
      </c>
      <c r="Q816" s="3">
        <v>130</v>
      </c>
      <c r="R816" s="3">
        <v>16.900000000000002</v>
      </c>
      <c r="S816" s="3">
        <v>0</v>
      </c>
      <c r="T816" s="3">
        <v>0</v>
      </c>
      <c r="U816" s="3">
        <v>146.9</v>
      </c>
      <c r="V816" s="3" t="s">
        <v>1374</v>
      </c>
      <c r="W816" t="s">
        <v>1</v>
      </c>
    </row>
    <row r="817" spans="5:23" x14ac:dyDescent="0.25">
      <c r="E817" t="s">
        <v>1777</v>
      </c>
      <c r="F817" t="s">
        <v>1911</v>
      </c>
      <c r="G817" t="s">
        <v>1</v>
      </c>
      <c r="H817" t="s">
        <v>0</v>
      </c>
      <c r="I817" t="s">
        <v>359</v>
      </c>
      <c r="J817" t="s">
        <v>360</v>
      </c>
      <c r="K817" s="55" t="s">
        <v>1916</v>
      </c>
      <c r="L817" s="55" t="s">
        <v>1916</v>
      </c>
      <c r="M817" t="s">
        <v>183</v>
      </c>
      <c r="N817" t="s">
        <v>184</v>
      </c>
      <c r="O817" s="3">
        <v>0</v>
      </c>
      <c r="P817" s="3">
        <v>0</v>
      </c>
      <c r="Q817" s="3">
        <v>185</v>
      </c>
      <c r="R817" s="3">
        <v>24.05</v>
      </c>
      <c r="S817" s="3">
        <v>0</v>
      </c>
      <c r="T817" s="3">
        <v>0</v>
      </c>
      <c r="U817" s="3">
        <v>209.05</v>
      </c>
      <c r="W817" t="s">
        <v>1</v>
      </c>
    </row>
    <row r="818" spans="5:23" x14ac:dyDescent="0.25">
      <c r="E818" t="s">
        <v>1777</v>
      </c>
      <c r="F818" t="s">
        <v>1911</v>
      </c>
      <c r="G818" t="s">
        <v>1</v>
      </c>
      <c r="H818" t="s">
        <v>0</v>
      </c>
      <c r="I818" t="s">
        <v>359</v>
      </c>
      <c r="J818" t="s">
        <v>360</v>
      </c>
      <c r="K818" s="55" t="s">
        <v>1917</v>
      </c>
      <c r="L818" s="55" t="s">
        <v>1917</v>
      </c>
      <c r="N818" t="s">
        <v>235</v>
      </c>
      <c r="O818" s="3">
        <v>0</v>
      </c>
      <c r="P818" s="3">
        <v>0</v>
      </c>
      <c r="Q818" s="3">
        <v>7.52</v>
      </c>
      <c r="R818" s="3">
        <v>0.97760000000000002</v>
      </c>
      <c r="S818" s="3">
        <v>0</v>
      </c>
      <c r="T818" s="3">
        <v>0</v>
      </c>
      <c r="U818" s="3">
        <v>8.4976000000000003</v>
      </c>
      <c r="V818" s="3" t="s">
        <v>1080</v>
      </c>
      <c r="W818" t="s">
        <v>1</v>
      </c>
    </row>
    <row r="819" spans="5:23" x14ac:dyDescent="0.25">
      <c r="E819" t="s">
        <v>1777</v>
      </c>
      <c r="F819" t="s">
        <v>1911</v>
      </c>
      <c r="G819" t="s">
        <v>1</v>
      </c>
      <c r="H819" t="s">
        <v>0</v>
      </c>
      <c r="I819" t="s">
        <v>359</v>
      </c>
      <c r="J819" t="s">
        <v>360</v>
      </c>
      <c r="K819" s="55" t="s">
        <v>1918</v>
      </c>
      <c r="L819" s="55" t="s">
        <v>1918</v>
      </c>
      <c r="N819" t="s">
        <v>235</v>
      </c>
      <c r="O819" s="3">
        <v>0</v>
      </c>
      <c r="P819" s="3">
        <v>0</v>
      </c>
      <c r="Q819" s="3">
        <v>26.55</v>
      </c>
      <c r="R819" s="3">
        <v>3.4515000000000002</v>
      </c>
      <c r="S819" s="3">
        <v>0</v>
      </c>
      <c r="T819" s="3">
        <v>0</v>
      </c>
      <c r="U819" s="3">
        <v>30.0015</v>
      </c>
      <c r="V819" s="3" t="s">
        <v>1080</v>
      </c>
      <c r="W819" t="s">
        <v>1</v>
      </c>
    </row>
    <row r="820" spans="5:23" x14ac:dyDescent="0.25">
      <c r="E820" t="s">
        <v>1777</v>
      </c>
      <c r="F820" t="s">
        <v>1911</v>
      </c>
      <c r="G820" t="s">
        <v>1</v>
      </c>
      <c r="H820" t="s">
        <v>0</v>
      </c>
      <c r="I820" t="s">
        <v>359</v>
      </c>
      <c r="J820" t="s">
        <v>360</v>
      </c>
      <c r="K820" s="55" t="s">
        <v>1919</v>
      </c>
      <c r="L820" s="55" t="s">
        <v>1919</v>
      </c>
      <c r="N820" t="s">
        <v>133</v>
      </c>
      <c r="O820" s="3">
        <v>0</v>
      </c>
      <c r="P820" s="3">
        <v>0</v>
      </c>
      <c r="Q820" s="3">
        <v>2.85</v>
      </c>
      <c r="R820" s="3">
        <v>0.37050000000000005</v>
      </c>
      <c r="S820" s="3">
        <v>0</v>
      </c>
      <c r="T820" s="3">
        <v>0</v>
      </c>
      <c r="U820" s="3">
        <v>3.2205000000000004</v>
      </c>
      <c r="V820" s="3" t="s">
        <v>702</v>
      </c>
      <c r="W820" t="s">
        <v>1</v>
      </c>
    </row>
    <row r="821" spans="5:23" x14ac:dyDescent="0.25">
      <c r="E821" t="s">
        <v>1777</v>
      </c>
      <c r="F821" t="s">
        <v>1911</v>
      </c>
      <c r="G821" t="s">
        <v>1</v>
      </c>
      <c r="H821" t="s">
        <v>0</v>
      </c>
      <c r="I821" t="s">
        <v>359</v>
      </c>
      <c r="J821" t="s">
        <v>360</v>
      </c>
      <c r="K821" s="55" t="s">
        <v>1920</v>
      </c>
      <c r="L821" s="55" t="s">
        <v>1920</v>
      </c>
      <c r="M821" t="s">
        <v>147</v>
      </c>
      <c r="N821" t="s">
        <v>148</v>
      </c>
      <c r="O821" s="3">
        <v>0</v>
      </c>
      <c r="P821" s="3">
        <v>0</v>
      </c>
      <c r="Q821" s="3">
        <v>20</v>
      </c>
      <c r="R821" s="3">
        <v>2.6</v>
      </c>
      <c r="S821" s="3">
        <v>0</v>
      </c>
      <c r="T821" s="3">
        <v>0</v>
      </c>
      <c r="U821" s="3">
        <v>22.6</v>
      </c>
      <c r="W821" t="s">
        <v>1</v>
      </c>
    </row>
    <row r="822" spans="5:23" x14ac:dyDescent="0.25">
      <c r="E822" t="s">
        <v>1777</v>
      </c>
      <c r="F822" t="s">
        <v>1911</v>
      </c>
      <c r="G822" t="s">
        <v>1</v>
      </c>
      <c r="H822" t="s">
        <v>0</v>
      </c>
      <c r="I822" t="s">
        <v>359</v>
      </c>
      <c r="J822" t="s">
        <v>360</v>
      </c>
      <c r="K822" s="55" t="s">
        <v>1921</v>
      </c>
      <c r="L822" s="55" t="s">
        <v>1921</v>
      </c>
      <c r="M822" t="s">
        <v>147</v>
      </c>
      <c r="N822" t="s">
        <v>148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W822" t="s">
        <v>1</v>
      </c>
    </row>
    <row r="823" spans="5:23" x14ac:dyDescent="0.25">
      <c r="E823" t="s">
        <v>1777</v>
      </c>
      <c r="F823" t="s">
        <v>1911</v>
      </c>
      <c r="G823" t="s">
        <v>1</v>
      </c>
      <c r="H823" t="s">
        <v>0</v>
      </c>
      <c r="I823" t="s">
        <v>359</v>
      </c>
      <c r="J823" t="s">
        <v>360</v>
      </c>
      <c r="K823" s="55" t="s">
        <v>1922</v>
      </c>
      <c r="L823" s="55" t="s">
        <v>1922</v>
      </c>
      <c r="M823" t="s">
        <v>147</v>
      </c>
      <c r="N823" t="s">
        <v>148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W823" t="s">
        <v>1</v>
      </c>
    </row>
    <row r="824" spans="5:23" x14ac:dyDescent="0.25">
      <c r="E824" t="s">
        <v>1777</v>
      </c>
      <c r="F824" t="s">
        <v>1911</v>
      </c>
      <c r="G824" t="s">
        <v>1</v>
      </c>
      <c r="H824" t="s">
        <v>0</v>
      </c>
      <c r="I824" t="s">
        <v>359</v>
      </c>
      <c r="J824" t="s">
        <v>360</v>
      </c>
      <c r="K824" s="55" t="s">
        <v>1923</v>
      </c>
      <c r="L824" s="55" t="s">
        <v>1923</v>
      </c>
      <c r="M824" t="s">
        <v>147</v>
      </c>
      <c r="N824" t="s">
        <v>148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W824" t="s">
        <v>1</v>
      </c>
    </row>
    <row r="825" spans="5:23" x14ac:dyDescent="0.25">
      <c r="E825" t="s">
        <v>1777</v>
      </c>
      <c r="F825" t="s">
        <v>1911</v>
      </c>
      <c r="G825" t="s">
        <v>1</v>
      </c>
      <c r="H825" t="s">
        <v>0</v>
      </c>
      <c r="I825" t="s">
        <v>359</v>
      </c>
      <c r="J825" t="s">
        <v>360</v>
      </c>
      <c r="K825" s="55" t="s">
        <v>1924</v>
      </c>
      <c r="L825" s="55" t="s">
        <v>1924</v>
      </c>
      <c r="M825" t="s">
        <v>324</v>
      </c>
      <c r="N825" t="s">
        <v>325</v>
      </c>
      <c r="O825" s="3">
        <v>0</v>
      </c>
      <c r="P825" s="3">
        <v>0</v>
      </c>
      <c r="Q825" s="3">
        <v>65</v>
      </c>
      <c r="R825" s="3">
        <v>8.4500000000000011</v>
      </c>
      <c r="S825" s="3">
        <v>0</v>
      </c>
      <c r="T825" s="3">
        <v>0</v>
      </c>
      <c r="U825" s="3">
        <v>73.45</v>
      </c>
      <c r="W825" t="s">
        <v>1</v>
      </c>
    </row>
    <row r="826" spans="5:23" x14ac:dyDescent="0.25">
      <c r="E826" t="s">
        <v>1777</v>
      </c>
      <c r="F826" t="s">
        <v>1911</v>
      </c>
      <c r="G826" t="s">
        <v>1</v>
      </c>
      <c r="H826" t="s">
        <v>0</v>
      </c>
      <c r="I826" t="s">
        <v>359</v>
      </c>
      <c r="J826" t="s">
        <v>360</v>
      </c>
      <c r="K826" s="55" t="s">
        <v>1925</v>
      </c>
      <c r="L826" s="55" t="s">
        <v>1925</v>
      </c>
      <c r="M826" t="s">
        <v>324</v>
      </c>
      <c r="N826" t="s">
        <v>325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W826" t="s">
        <v>1</v>
      </c>
    </row>
    <row r="827" spans="5:23" x14ac:dyDescent="0.25">
      <c r="E827" t="s">
        <v>1777</v>
      </c>
      <c r="F827" t="s">
        <v>1911</v>
      </c>
      <c r="G827" t="s">
        <v>1</v>
      </c>
      <c r="H827" t="s">
        <v>0</v>
      </c>
      <c r="I827" t="s">
        <v>359</v>
      </c>
      <c r="J827" t="s">
        <v>360</v>
      </c>
      <c r="K827" s="55" t="s">
        <v>1926</v>
      </c>
      <c r="L827" s="55" t="s">
        <v>1926</v>
      </c>
      <c r="M827" t="s">
        <v>115</v>
      </c>
      <c r="N827" t="s">
        <v>116</v>
      </c>
      <c r="O827" s="3">
        <v>0</v>
      </c>
      <c r="P827" s="3">
        <v>0</v>
      </c>
      <c r="Q827" s="3">
        <v>50</v>
      </c>
      <c r="R827" s="3">
        <v>6.5</v>
      </c>
      <c r="S827" s="3">
        <v>0</v>
      </c>
      <c r="T827" s="3">
        <v>0</v>
      </c>
      <c r="U827" s="3">
        <v>56.5</v>
      </c>
      <c r="W827" t="s">
        <v>1</v>
      </c>
    </row>
    <row r="828" spans="5:23" x14ac:dyDescent="0.25">
      <c r="E828" t="s">
        <v>1777</v>
      </c>
      <c r="F828" t="s">
        <v>1911</v>
      </c>
      <c r="G828" t="s">
        <v>1</v>
      </c>
      <c r="H828" t="s">
        <v>0</v>
      </c>
      <c r="I828" t="s">
        <v>359</v>
      </c>
      <c r="J828" t="s">
        <v>360</v>
      </c>
      <c r="K828" s="55" t="s">
        <v>1927</v>
      </c>
      <c r="L828" s="55" t="s">
        <v>1927</v>
      </c>
      <c r="M828" t="s">
        <v>115</v>
      </c>
      <c r="N828" t="s">
        <v>116</v>
      </c>
      <c r="O828" s="3">
        <v>0</v>
      </c>
      <c r="P828" s="3">
        <v>0</v>
      </c>
      <c r="Q828" s="3">
        <v>25</v>
      </c>
      <c r="R828" s="3">
        <v>3.25</v>
      </c>
      <c r="S828" s="3">
        <v>0</v>
      </c>
      <c r="T828" s="3">
        <v>0</v>
      </c>
      <c r="U828" s="3">
        <v>28.25</v>
      </c>
      <c r="W828" t="s">
        <v>1</v>
      </c>
    </row>
    <row r="829" spans="5:23" x14ac:dyDescent="0.25">
      <c r="E829" t="s">
        <v>1777</v>
      </c>
      <c r="F829" t="s">
        <v>1911</v>
      </c>
      <c r="G829" t="s">
        <v>1</v>
      </c>
      <c r="H829" t="s">
        <v>0</v>
      </c>
      <c r="I829" t="s">
        <v>359</v>
      </c>
      <c r="J829" t="s">
        <v>360</v>
      </c>
      <c r="K829" s="55" t="s">
        <v>1928</v>
      </c>
      <c r="L829" s="55" t="s">
        <v>1928</v>
      </c>
      <c r="M829" t="s">
        <v>115</v>
      </c>
      <c r="N829" t="s">
        <v>116</v>
      </c>
      <c r="O829" s="3">
        <v>0</v>
      </c>
      <c r="P829" s="3">
        <v>0</v>
      </c>
      <c r="Q829" s="3">
        <v>125</v>
      </c>
      <c r="R829" s="3">
        <v>16.25</v>
      </c>
      <c r="S829" s="3">
        <v>0</v>
      </c>
      <c r="T829" s="3">
        <v>0</v>
      </c>
      <c r="U829" s="3">
        <v>141.25</v>
      </c>
      <c r="W829" t="s">
        <v>1</v>
      </c>
    </row>
    <row r="830" spans="5:23" x14ac:dyDescent="0.25">
      <c r="E830" t="s">
        <v>1777</v>
      </c>
      <c r="F830" t="s">
        <v>1911</v>
      </c>
      <c r="G830" t="s">
        <v>1</v>
      </c>
      <c r="H830" t="s">
        <v>0</v>
      </c>
      <c r="I830" t="s">
        <v>359</v>
      </c>
      <c r="J830" t="s">
        <v>360</v>
      </c>
      <c r="K830" s="55" t="s">
        <v>1929</v>
      </c>
      <c r="L830" s="55" t="s">
        <v>1929</v>
      </c>
      <c r="M830" t="s">
        <v>115</v>
      </c>
      <c r="N830" t="s">
        <v>116</v>
      </c>
      <c r="O830" s="3">
        <v>0</v>
      </c>
      <c r="P830" s="3">
        <v>0</v>
      </c>
      <c r="Q830" s="3">
        <v>60</v>
      </c>
      <c r="R830" s="3">
        <v>7.8000000000000007</v>
      </c>
      <c r="S830" s="3">
        <v>0</v>
      </c>
      <c r="T830" s="3">
        <v>0</v>
      </c>
      <c r="U830" s="3">
        <v>67.8</v>
      </c>
      <c r="W830" t="s">
        <v>1</v>
      </c>
    </row>
    <row r="831" spans="5:23" x14ac:dyDescent="0.25">
      <c r="E831" t="s">
        <v>1777</v>
      </c>
      <c r="F831" t="s">
        <v>1911</v>
      </c>
      <c r="G831" t="s">
        <v>1</v>
      </c>
      <c r="H831" t="s">
        <v>0</v>
      </c>
      <c r="I831" t="s">
        <v>359</v>
      </c>
      <c r="J831" t="s">
        <v>360</v>
      </c>
      <c r="K831" s="55" t="s">
        <v>1930</v>
      </c>
      <c r="L831" s="55" t="s">
        <v>1930</v>
      </c>
      <c r="M831" t="s">
        <v>115</v>
      </c>
      <c r="N831" t="s">
        <v>116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W831" t="s">
        <v>1</v>
      </c>
    </row>
    <row r="832" spans="5:23" x14ac:dyDescent="0.25">
      <c r="E832" t="s">
        <v>1777</v>
      </c>
      <c r="F832" t="s">
        <v>1911</v>
      </c>
      <c r="G832" t="s">
        <v>1</v>
      </c>
      <c r="H832" t="s">
        <v>0</v>
      </c>
      <c r="I832" t="s">
        <v>359</v>
      </c>
      <c r="J832" t="s">
        <v>360</v>
      </c>
      <c r="K832" s="55" t="s">
        <v>1931</v>
      </c>
      <c r="L832" s="55" t="s">
        <v>1931</v>
      </c>
      <c r="M832" t="s">
        <v>100</v>
      </c>
      <c r="N832" t="s">
        <v>101</v>
      </c>
      <c r="O832" s="3">
        <v>0</v>
      </c>
      <c r="P832" s="3">
        <v>0</v>
      </c>
      <c r="Q832" s="3">
        <v>22.83</v>
      </c>
      <c r="R832" s="3">
        <v>2.9678999999999998</v>
      </c>
      <c r="S832" s="3">
        <v>0</v>
      </c>
      <c r="T832" s="3">
        <v>0</v>
      </c>
      <c r="U832" s="3">
        <v>25.797899999999998</v>
      </c>
      <c r="W832" t="s">
        <v>1</v>
      </c>
    </row>
    <row r="833" spans="5:23" x14ac:dyDescent="0.25">
      <c r="E833" t="s">
        <v>1777</v>
      </c>
      <c r="F833" t="s">
        <v>1932</v>
      </c>
      <c r="G833" t="s">
        <v>1</v>
      </c>
      <c r="H833" t="s">
        <v>0</v>
      </c>
      <c r="I833" t="s">
        <v>359</v>
      </c>
      <c r="J833" t="s">
        <v>360</v>
      </c>
      <c r="K833" s="55" t="s">
        <v>1933</v>
      </c>
      <c r="L833" s="55" t="s">
        <v>1933</v>
      </c>
      <c r="M833" t="s">
        <v>262</v>
      </c>
      <c r="N833" t="s">
        <v>263</v>
      </c>
      <c r="O833" s="3">
        <v>0</v>
      </c>
      <c r="P833" s="3">
        <v>0</v>
      </c>
      <c r="Q833" s="3">
        <v>93</v>
      </c>
      <c r="R833" s="3">
        <v>12.09</v>
      </c>
      <c r="S833" s="3">
        <v>0</v>
      </c>
      <c r="T833" s="3">
        <v>0</v>
      </c>
      <c r="U833" s="3">
        <v>105.09</v>
      </c>
      <c r="W833" t="s">
        <v>1</v>
      </c>
    </row>
    <row r="834" spans="5:23" x14ac:dyDescent="0.25">
      <c r="E834" t="s">
        <v>1777</v>
      </c>
      <c r="F834" t="s">
        <v>1932</v>
      </c>
      <c r="G834" t="s">
        <v>1</v>
      </c>
      <c r="H834" t="s">
        <v>0</v>
      </c>
      <c r="I834" t="s">
        <v>359</v>
      </c>
      <c r="J834" t="s">
        <v>360</v>
      </c>
      <c r="K834" s="55" t="s">
        <v>1934</v>
      </c>
      <c r="L834" s="55" t="s">
        <v>1934</v>
      </c>
      <c r="M834" t="s">
        <v>262</v>
      </c>
      <c r="N834" t="s">
        <v>263</v>
      </c>
      <c r="O834" s="3">
        <v>0</v>
      </c>
      <c r="P834" s="3">
        <v>0</v>
      </c>
      <c r="Q834" s="3">
        <v>62</v>
      </c>
      <c r="R834" s="3">
        <v>8.06</v>
      </c>
      <c r="S834" s="3">
        <v>0</v>
      </c>
      <c r="T834" s="3">
        <v>0</v>
      </c>
      <c r="U834" s="3">
        <v>70.06</v>
      </c>
      <c r="W834" t="s">
        <v>1</v>
      </c>
    </row>
    <row r="835" spans="5:23" x14ac:dyDescent="0.25">
      <c r="E835" t="s">
        <v>1777</v>
      </c>
      <c r="F835" t="s">
        <v>1932</v>
      </c>
      <c r="G835" t="s">
        <v>1</v>
      </c>
      <c r="H835" t="s">
        <v>0</v>
      </c>
      <c r="I835" t="s">
        <v>359</v>
      </c>
      <c r="J835" t="s">
        <v>360</v>
      </c>
      <c r="K835" s="55" t="s">
        <v>1935</v>
      </c>
      <c r="L835" s="55" t="s">
        <v>1935</v>
      </c>
      <c r="M835" t="s">
        <v>208</v>
      </c>
      <c r="N835" t="s">
        <v>209</v>
      </c>
      <c r="O835" s="3">
        <v>0</v>
      </c>
      <c r="P835" s="3">
        <v>0</v>
      </c>
      <c r="Q835" s="3">
        <v>1326.2</v>
      </c>
      <c r="R835" s="3">
        <v>172.40600000000001</v>
      </c>
      <c r="S835" s="3">
        <v>0</v>
      </c>
      <c r="T835" s="3">
        <v>0</v>
      </c>
      <c r="U835" s="3">
        <v>1498.606</v>
      </c>
      <c r="W835" t="s">
        <v>1</v>
      </c>
    </row>
    <row r="836" spans="5:23" x14ac:dyDescent="0.25">
      <c r="E836" t="s">
        <v>1777</v>
      </c>
      <c r="F836" t="s">
        <v>1932</v>
      </c>
      <c r="G836" t="s">
        <v>1</v>
      </c>
      <c r="H836" t="s">
        <v>0</v>
      </c>
      <c r="I836" t="s">
        <v>359</v>
      </c>
      <c r="J836" t="s">
        <v>360</v>
      </c>
      <c r="K836" s="55" t="s">
        <v>1936</v>
      </c>
      <c r="L836" s="55" t="s">
        <v>1936</v>
      </c>
      <c r="N836" t="s">
        <v>139</v>
      </c>
      <c r="O836" s="3">
        <v>0</v>
      </c>
      <c r="P836" s="3">
        <v>0</v>
      </c>
      <c r="Q836" s="3">
        <v>23</v>
      </c>
      <c r="R836" s="3">
        <v>2.99</v>
      </c>
      <c r="S836" s="3">
        <v>0</v>
      </c>
      <c r="T836" s="3">
        <v>0</v>
      </c>
      <c r="U836" s="3">
        <v>25.990000000000002</v>
      </c>
      <c r="V836" s="3" t="s">
        <v>928</v>
      </c>
      <c r="W836" t="s">
        <v>1</v>
      </c>
    </row>
    <row r="837" spans="5:23" x14ac:dyDescent="0.25">
      <c r="E837" t="s">
        <v>1777</v>
      </c>
      <c r="F837" t="s">
        <v>1937</v>
      </c>
      <c r="G837" t="s">
        <v>1</v>
      </c>
      <c r="H837" t="s">
        <v>0</v>
      </c>
      <c r="I837" t="s">
        <v>359</v>
      </c>
      <c r="J837" t="s">
        <v>360</v>
      </c>
      <c r="K837" s="55" t="s">
        <v>1938</v>
      </c>
      <c r="L837" s="55" t="s">
        <v>1938</v>
      </c>
      <c r="M837" t="s">
        <v>129</v>
      </c>
      <c r="N837" t="s">
        <v>130</v>
      </c>
      <c r="O837" s="3">
        <v>0</v>
      </c>
      <c r="P837" s="3">
        <v>0</v>
      </c>
      <c r="Q837" s="3">
        <v>117.55</v>
      </c>
      <c r="R837" s="3">
        <v>15.281499999999999</v>
      </c>
      <c r="S837" s="3">
        <v>0</v>
      </c>
      <c r="T837" s="3">
        <v>0</v>
      </c>
      <c r="U837" s="3">
        <v>132.83150000000001</v>
      </c>
      <c r="W837" t="s">
        <v>1</v>
      </c>
    </row>
    <row r="838" spans="5:23" x14ac:dyDescent="0.25">
      <c r="E838" t="s">
        <v>1777</v>
      </c>
      <c r="F838" t="s">
        <v>1937</v>
      </c>
      <c r="G838" t="s">
        <v>1</v>
      </c>
      <c r="H838" t="s">
        <v>0</v>
      </c>
      <c r="I838" t="s">
        <v>359</v>
      </c>
      <c r="J838" t="s">
        <v>360</v>
      </c>
      <c r="K838" s="55" t="s">
        <v>1939</v>
      </c>
      <c r="L838" s="55" t="s">
        <v>1939</v>
      </c>
      <c r="M838" t="s">
        <v>262</v>
      </c>
      <c r="N838" t="s">
        <v>263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W838" t="s">
        <v>1</v>
      </c>
    </row>
    <row r="839" spans="5:23" x14ac:dyDescent="0.25">
      <c r="E839" t="s">
        <v>1777</v>
      </c>
      <c r="F839" t="s">
        <v>1937</v>
      </c>
      <c r="G839" t="s">
        <v>1</v>
      </c>
      <c r="H839" t="s">
        <v>0</v>
      </c>
      <c r="I839" t="s">
        <v>359</v>
      </c>
      <c r="J839" t="s">
        <v>360</v>
      </c>
      <c r="K839" s="55" t="s">
        <v>1940</v>
      </c>
      <c r="L839" s="55" t="s">
        <v>1940</v>
      </c>
      <c r="M839" t="s">
        <v>262</v>
      </c>
      <c r="N839" t="s">
        <v>263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W839" t="s">
        <v>1</v>
      </c>
    </row>
    <row r="840" spans="5:23" x14ac:dyDescent="0.25">
      <c r="E840" t="s">
        <v>1777</v>
      </c>
      <c r="F840" t="s">
        <v>1937</v>
      </c>
      <c r="G840" t="s">
        <v>1</v>
      </c>
      <c r="H840" t="s">
        <v>0</v>
      </c>
      <c r="I840" t="s">
        <v>359</v>
      </c>
      <c r="J840" t="s">
        <v>360</v>
      </c>
      <c r="K840" s="55" t="s">
        <v>1941</v>
      </c>
      <c r="L840" s="55" t="s">
        <v>1941</v>
      </c>
      <c r="N840" t="s">
        <v>139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 t="s">
        <v>928</v>
      </c>
      <c r="W840" t="s">
        <v>1</v>
      </c>
    </row>
    <row r="841" spans="5:23" x14ac:dyDescent="0.25">
      <c r="E841" t="s">
        <v>1777</v>
      </c>
      <c r="F841" t="s">
        <v>1937</v>
      </c>
      <c r="G841" t="s">
        <v>1</v>
      </c>
      <c r="H841" t="s">
        <v>0</v>
      </c>
      <c r="I841" t="s">
        <v>359</v>
      </c>
      <c r="J841" t="s">
        <v>360</v>
      </c>
      <c r="K841" s="55" t="s">
        <v>1942</v>
      </c>
      <c r="L841" s="55" t="s">
        <v>1942</v>
      </c>
      <c r="M841" t="s">
        <v>197</v>
      </c>
      <c r="N841" t="s">
        <v>198</v>
      </c>
      <c r="O841" s="3">
        <v>0</v>
      </c>
      <c r="P841" s="3">
        <v>0</v>
      </c>
      <c r="Q841" s="3">
        <v>36.729999999999997</v>
      </c>
      <c r="R841" s="3">
        <v>4.7748999999999997</v>
      </c>
      <c r="S841" s="3">
        <v>0</v>
      </c>
      <c r="T841" s="3">
        <v>0</v>
      </c>
      <c r="U841" s="3">
        <v>41.504899999999999</v>
      </c>
      <c r="W841" t="s">
        <v>1</v>
      </c>
    </row>
    <row r="842" spans="5:23" x14ac:dyDescent="0.25">
      <c r="E842" t="s">
        <v>1777</v>
      </c>
      <c r="F842" t="s">
        <v>1943</v>
      </c>
      <c r="G842" t="s">
        <v>1</v>
      </c>
      <c r="H842" t="s">
        <v>0</v>
      </c>
      <c r="I842" t="s">
        <v>359</v>
      </c>
      <c r="J842" t="s">
        <v>360</v>
      </c>
      <c r="K842" s="55" t="s">
        <v>1944</v>
      </c>
      <c r="L842" s="55" t="s">
        <v>1944</v>
      </c>
      <c r="M842" t="s">
        <v>262</v>
      </c>
      <c r="N842" t="s">
        <v>263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W842" t="s">
        <v>1</v>
      </c>
    </row>
    <row r="843" spans="5:23" x14ac:dyDescent="0.25">
      <c r="E843" t="s">
        <v>1777</v>
      </c>
      <c r="F843" t="s">
        <v>1943</v>
      </c>
      <c r="G843" t="s">
        <v>1</v>
      </c>
      <c r="H843" t="s">
        <v>0</v>
      </c>
      <c r="I843" t="s">
        <v>359</v>
      </c>
      <c r="J843" t="s">
        <v>360</v>
      </c>
      <c r="K843" s="55" t="s">
        <v>1945</v>
      </c>
      <c r="L843" s="55" t="s">
        <v>1945</v>
      </c>
      <c r="M843" t="s">
        <v>607</v>
      </c>
      <c r="N843" t="s">
        <v>608</v>
      </c>
      <c r="O843" s="3">
        <v>0</v>
      </c>
      <c r="P843" s="3">
        <v>0</v>
      </c>
      <c r="Q843" s="3">
        <v>40</v>
      </c>
      <c r="R843" s="3">
        <v>5.2</v>
      </c>
      <c r="S843" s="3">
        <v>0</v>
      </c>
      <c r="T843" s="3">
        <v>0</v>
      </c>
      <c r="U843" s="3">
        <v>45.2</v>
      </c>
      <c r="W843" t="s">
        <v>1</v>
      </c>
    </row>
    <row r="844" spans="5:23" x14ac:dyDescent="0.25">
      <c r="E844" t="s">
        <v>1777</v>
      </c>
      <c r="F844" t="s">
        <v>1943</v>
      </c>
      <c r="G844" t="s">
        <v>1</v>
      </c>
      <c r="H844" t="s">
        <v>0</v>
      </c>
      <c r="I844" t="s">
        <v>359</v>
      </c>
      <c r="J844" t="s">
        <v>360</v>
      </c>
      <c r="K844" s="55" t="s">
        <v>1946</v>
      </c>
      <c r="L844" s="55" t="s">
        <v>1946</v>
      </c>
      <c r="M844" t="s">
        <v>199</v>
      </c>
      <c r="N844" t="s">
        <v>200</v>
      </c>
      <c r="O844" s="3">
        <v>0</v>
      </c>
      <c r="P844" s="3">
        <v>0</v>
      </c>
      <c r="Q844" s="3">
        <v>101.6</v>
      </c>
      <c r="R844" s="3">
        <v>13.208</v>
      </c>
      <c r="S844" s="3">
        <v>0</v>
      </c>
      <c r="T844" s="3">
        <v>0</v>
      </c>
      <c r="U844" s="3">
        <v>114.80799999999999</v>
      </c>
      <c r="W844" t="s">
        <v>1</v>
      </c>
    </row>
    <row r="845" spans="5:23" x14ac:dyDescent="0.25">
      <c r="E845" t="s">
        <v>1777</v>
      </c>
      <c r="F845" t="s">
        <v>1943</v>
      </c>
      <c r="G845" t="s">
        <v>1</v>
      </c>
      <c r="H845" t="s">
        <v>0</v>
      </c>
      <c r="I845" t="s">
        <v>359</v>
      </c>
      <c r="J845" t="s">
        <v>360</v>
      </c>
      <c r="K845" s="55" t="s">
        <v>1947</v>
      </c>
      <c r="L845" s="55" t="s">
        <v>1947</v>
      </c>
      <c r="M845" t="s">
        <v>134</v>
      </c>
      <c r="N845" t="s">
        <v>135</v>
      </c>
      <c r="O845" s="3">
        <v>0</v>
      </c>
      <c r="P845" s="3">
        <v>0</v>
      </c>
      <c r="Q845" s="3">
        <v>20</v>
      </c>
      <c r="R845" s="3">
        <v>2.6</v>
      </c>
      <c r="S845" s="3">
        <v>0</v>
      </c>
      <c r="T845" s="3">
        <v>0</v>
      </c>
      <c r="U845" s="3">
        <v>22.6</v>
      </c>
      <c r="W845" t="s">
        <v>1</v>
      </c>
    </row>
    <row r="846" spans="5:23" x14ac:dyDescent="0.25">
      <c r="E846" t="s">
        <v>1777</v>
      </c>
      <c r="F846" t="s">
        <v>1948</v>
      </c>
      <c r="G846" t="s">
        <v>1</v>
      </c>
      <c r="H846" t="s">
        <v>0</v>
      </c>
      <c r="I846" t="s">
        <v>359</v>
      </c>
      <c r="J846" t="s">
        <v>360</v>
      </c>
      <c r="K846" s="55" t="s">
        <v>1744</v>
      </c>
      <c r="L846" s="55" t="s">
        <v>1744</v>
      </c>
      <c r="N846" t="s">
        <v>570</v>
      </c>
      <c r="O846" s="3">
        <v>0</v>
      </c>
      <c r="P846" s="3">
        <v>0</v>
      </c>
      <c r="Q846" s="3">
        <v>2439</v>
      </c>
      <c r="R846" s="3">
        <v>317.07</v>
      </c>
      <c r="S846" s="3">
        <v>0</v>
      </c>
      <c r="T846" s="3">
        <v>0</v>
      </c>
      <c r="U846" s="3">
        <v>2756.07</v>
      </c>
      <c r="V846" s="3" t="s">
        <v>569</v>
      </c>
      <c r="W846" t="s">
        <v>1</v>
      </c>
    </row>
    <row r="847" spans="5:23" x14ac:dyDescent="0.25">
      <c r="E847" t="s">
        <v>1571</v>
      </c>
      <c r="F847" t="s">
        <v>1743</v>
      </c>
      <c r="G847" t="s">
        <v>1</v>
      </c>
      <c r="H847" t="s">
        <v>0</v>
      </c>
      <c r="I847" t="s">
        <v>359</v>
      </c>
      <c r="J847" t="s">
        <v>360</v>
      </c>
      <c r="K847" s="55" t="s">
        <v>1744</v>
      </c>
      <c r="L847" s="55" t="s">
        <v>1744</v>
      </c>
      <c r="N847" t="s">
        <v>570</v>
      </c>
      <c r="O847" s="3">
        <v>0</v>
      </c>
      <c r="P847" s="3">
        <v>0</v>
      </c>
      <c r="Q847" s="3">
        <v>2439</v>
      </c>
      <c r="R847" s="3">
        <v>317.07</v>
      </c>
      <c r="S847" s="3">
        <v>0</v>
      </c>
      <c r="T847" s="3">
        <v>0</v>
      </c>
      <c r="U847" s="3">
        <v>2756.07</v>
      </c>
      <c r="V847" s="3" t="s">
        <v>569</v>
      </c>
      <c r="W847" t="s">
        <v>1</v>
      </c>
    </row>
    <row r="848" spans="5:23" x14ac:dyDescent="0.25">
      <c r="E848" t="s">
        <v>1777</v>
      </c>
      <c r="F848" t="s">
        <v>1948</v>
      </c>
      <c r="G848" t="s">
        <v>1</v>
      </c>
      <c r="H848" t="s">
        <v>0</v>
      </c>
      <c r="I848" t="s">
        <v>359</v>
      </c>
      <c r="J848" t="s">
        <v>360</v>
      </c>
      <c r="K848" s="55" t="s">
        <v>1949</v>
      </c>
      <c r="L848" s="55" t="s">
        <v>1949</v>
      </c>
      <c r="N848" t="s">
        <v>570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 t="s">
        <v>569</v>
      </c>
      <c r="W848" t="s">
        <v>1</v>
      </c>
    </row>
    <row r="849" spans="5:23" x14ac:dyDescent="0.25">
      <c r="E849" t="s">
        <v>1777</v>
      </c>
      <c r="F849" t="s">
        <v>1948</v>
      </c>
      <c r="G849" t="s">
        <v>1</v>
      </c>
      <c r="H849" t="s">
        <v>0</v>
      </c>
      <c r="I849" t="s">
        <v>359</v>
      </c>
      <c r="J849" t="s">
        <v>360</v>
      </c>
      <c r="K849" s="55" t="s">
        <v>1950</v>
      </c>
      <c r="L849" s="55" t="s">
        <v>1950</v>
      </c>
      <c r="M849" t="s">
        <v>295</v>
      </c>
      <c r="N849" t="s">
        <v>296</v>
      </c>
      <c r="O849" s="3">
        <v>0</v>
      </c>
      <c r="P849" s="3">
        <v>0</v>
      </c>
      <c r="Q849" s="3">
        <v>100.5</v>
      </c>
      <c r="R849" s="3">
        <v>13.065000000000001</v>
      </c>
      <c r="S849" s="3">
        <v>0</v>
      </c>
      <c r="T849" s="3">
        <v>0</v>
      </c>
      <c r="U849" s="3">
        <v>113.565</v>
      </c>
      <c r="W849" t="s">
        <v>1</v>
      </c>
    </row>
    <row r="850" spans="5:23" x14ac:dyDescent="0.25">
      <c r="E850" t="s">
        <v>1777</v>
      </c>
      <c r="F850" t="s">
        <v>1948</v>
      </c>
      <c r="G850" t="s">
        <v>1</v>
      </c>
      <c r="H850" t="s">
        <v>0</v>
      </c>
      <c r="I850" t="s">
        <v>359</v>
      </c>
      <c r="J850" t="s">
        <v>360</v>
      </c>
      <c r="K850" s="55" t="s">
        <v>1951</v>
      </c>
      <c r="L850" s="55" t="s">
        <v>1951</v>
      </c>
      <c r="M850" t="s">
        <v>295</v>
      </c>
      <c r="N850" t="s">
        <v>296</v>
      </c>
      <c r="O850" s="3">
        <v>0</v>
      </c>
      <c r="P850" s="3">
        <v>0</v>
      </c>
      <c r="Q850" s="3">
        <v>107</v>
      </c>
      <c r="R850" s="3">
        <v>13.91</v>
      </c>
      <c r="S850" s="3">
        <v>0</v>
      </c>
      <c r="T850" s="3">
        <v>0</v>
      </c>
      <c r="U850" s="3">
        <v>120.91</v>
      </c>
      <c r="W850" t="s">
        <v>1</v>
      </c>
    </row>
    <row r="851" spans="5:23" x14ac:dyDescent="0.25">
      <c r="E851" t="s">
        <v>1777</v>
      </c>
      <c r="F851" t="s">
        <v>1948</v>
      </c>
      <c r="G851" t="s">
        <v>1</v>
      </c>
      <c r="H851" t="s">
        <v>0</v>
      </c>
      <c r="I851" t="s">
        <v>359</v>
      </c>
      <c r="J851" t="s">
        <v>360</v>
      </c>
      <c r="K851" s="55" t="s">
        <v>1952</v>
      </c>
      <c r="L851" s="55" t="s">
        <v>1952</v>
      </c>
      <c r="M851" t="s">
        <v>115</v>
      </c>
      <c r="N851" t="s">
        <v>116</v>
      </c>
      <c r="O851" s="3">
        <v>0</v>
      </c>
      <c r="P851" s="3">
        <v>0</v>
      </c>
      <c r="Q851" s="3">
        <v>60</v>
      </c>
      <c r="R851" s="3">
        <v>7.8000000000000007</v>
      </c>
      <c r="S851" s="3">
        <v>0</v>
      </c>
      <c r="T851" s="3">
        <v>0</v>
      </c>
      <c r="U851" s="3">
        <v>67.8</v>
      </c>
      <c r="W851" t="s">
        <v>1</v>
      </c>
    </row>
    <row r="852" spans="5:23" x14ac:dyDescent="0.25">
      <c r="E852" t="s">
        <v>1777</v>
      </c>
      <c r="F852" t="s">
        <v>1948</v>
      </c>
      <c r="G852" t="s">
        <v>1</v>
      </c>
      <c r="H852" t="s">
        <v>0</v>
      </c>
      <c r="I852" t="s">
        <v>359</v>
      </c>
      <c r="J852" t="s">
        <v>360</v>
      </c>
      <c r="K852" s="55" t="s">
        <v>1953</v>
      </c>
      <c r="L852" s="55" t="s">
        <v>1953</v>
      </c>
      <c r="M852" t="s">
        <v>115</v>
      </c>
      <c r="N852" t="s">
        <v>116</v>
      </c>
      <c r="O852" s="3">
        <v>0</v>
      </c>
      <c r="P852" s="3">
        <v>0</v>
      </c>
      <c r="Q852" s="3">
        <v>12</v>
      </c>
      <c r="R852" s="3">
        <v>1.56</v>
      </c>
      <c r="S852" s="3">
        <v>0</v>
      </c>
      <c r="T852" s="3">
        <v>0</v>
      </c>
      <c r="U852" s="3">
        <v>13.56</v>
      </c>
      <c r="W852" t="s">
        <v>1</v>
      </c>
    </row>
    <row r="853" spans="5:23" x14ac:dyDescent="0.25">
      <c r="E853" t="s">
        <v>1777</v>
      </c>
      <c r="F853" t="s">
        <v>1948</v>
      </c>
      <c r="G853" t="s">
        <v>1</v>
      </c>
      <c r="H853" t="s">
        <v>0</v>
      </c>
      <c r="I853" t="s">
        <v>359</v>
      </c>
      <c r="J853" t="s">
        <v>360</v>
      </c>
      <c r="K853" s="55" t="s">
        <v>1954</v>
      </c>
      <c r="L853" s="55" t="s">
        <v>1954</v>
      </c>
      <c r="M853" t="s">
        <v>249</v>
      </c>
      <c r="N853" t="s">
        <v>250</v>
      </c>
      <c r="O853" s="3">
        <v>0</v>
      </c>
      <c r="P853" s="3">
        <v>0</v>
      </c>
      <c r="Q853" s="3">
        <v>150</v>
      </c>
      <c r="R853" s="3">
        <v>19.5</v>
      </c>
      <c r="S853" s="3">
        <v>0</v>
      </c>
      <c r="T853" s="3">
        <v>0</v>
      </c>
      <c r="U853" s="3">
        <v>169.5</v>
      </c>
      <c r="W853" t="s">
        <v>1</v>
      </c>
    </row>
    <row r="854" spans="5:23" x14ac:dyDescent="0.25">
      <c r="E854" t="s">
        <v>1777</v>
      </c>
      <c r="F854" t="s">
        <v>1948</v>
      </c>
      <c r="G854" t="s">
        <v>1</v>
      </c>
      <c r="H854" t="s">
        <v>0</v>
      </c>
      <c r="I854" t="s">
        <v>359</v>
      </c>
      <c r="J854" t="s">
        <v>360</v>
      </c>
      <c r="K854" s="55" t="s">
        <v>1955</v>
      </c>
      <c r="L854" s="55" t="s">
        <v>1955</v>
      </c>
      <c r="M854" t="s">
        <v>115</v>
      </c>
      <c r="N854" t="s">
        <v>116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W854" t="s">
        <v>1</v>
      </c>
    </row>
    <row r="855" spans="5:23" x14ac:dyDescent="0.25">
      <c r="E855" t="s">
        <v>1777</v>
      </c>
      <c r="F855" t="s">
        <v>1948</v>
      </c>
      <c r="G855" t="s">
        <v>1</v>
      </c>
      <c r="H855" t="s">
        <v>0</v>
      </c>
      <c r="I855" t="s">
        <v>359</v>
      </c>
      <c r="J855" t="s">
        <v>360</v>
      </c>
      <c r="K855" s="55" t="s">
        <v>1957</v>
      </c>
      <c r="L855" s="55" t="s">
        <v>1957</v>
      </c>
      <c r="M855" t="s">
        <v>183</v>
      </c>
      <c r="N855" t="s">
        <v>184</v>
      </c>
      <c r="O855" s="3">
        <v>0</v>
      </c>
      <c r="P855" s="3">
        <v>0</v>
      </c>
      <c r="Q855" s="3">
        <v>15.1</v>
      </c>
      <c r="R855" s="3">
        <v>1.9630000000000001</v>
      </c>
      <c r="S855" s="3">
        <v>0</v>
      </c>
      <c r="T855" s="3">
        <v>0</v>
      </c>
      <c r="U855" s="3">
        <v>17.062999999999999</v>
      </c>
      <c r="W855" t="s">
        <v>1</v>
      </c>
    </row>
    <row r="856" spans="5:23" x14ac:dyDescent="0.25">
      <c r="E856" t="s">
        <v>1777</v>
      </c>
      <c r="F856" t="s">
        <v>1948</v>
      </c>
      <c r="G856" t="s">
        <v>1</v>
      </c>
      <c r="H856" t="s">
        <v>0</v>
      </c>
      <c r="I856" t="s">
        <v>359</v>
      </c>
      <c r="J856" t="s">
        <v>360</v>
      </c>
      <c r="K856" s="55" t="s">
        <v>1958</v>
      </c>
      <c r="L856" s="55" t="s">
        <v>1958</v>
      </c>
      <c r="M856" t="s">
        <v>183</v>
      </c>
      <c r="N856" t="s">
        <v>184</v>
      </c>
      <c r="O856" s="3">
        <v>0</v>
      </c>
      <c r="P856" s="3">
        <v>0</v>
      </c>
      <c r="Q856" s="3">
        <v>75</v>
      </c>
      <c r="R856" s="3">
        <v>9.75</v>
      </c>
      <c r="S856" s="3">
        <v>0</v>
      </c>
      <c r="T856" s="3">
        <v>0</v>
      </c>
      <c r="U856" s="3">
        <v>84.75</v>
      </c>
      <c r="W856" t="s">
        <v>1</v>
      </c>
    </row>
    <row r="857" spans="5:23" x14ac:dyDescent="0.25">
      <c r="E857" t="s">
        <v>1777</v>
      </c>
      <c r="F857" t="s">
        <v>1948</v>
      </c>
      <c r="G857" t="s">
        <v>1</v>
      </c>
      <c r="H857" t="s">
        <v>0</v>
      </c>
      <c r="I857" t="s">
        <v>359</v>
      </c>
      <c r="J857" t="s">
        <v>360</v>
      </c>
      <c r="K857" s="55" t="s">
        <v>1959</v>
      </c>
      <c r="L857" s="55" t="s">
        <v>1959</v>
      </c>
      <c r="M857" t="s">
        <v>115</v>
      </c>
      <c r="N857" t="s">
        <v>116</v>
      </c>
      <c r="O857" s="3">
        <v>0</v>
      </c>
      <c r="P857" s="3">
        <v>0</v>
      </c>
      <c r="Q857" s="3">
        <v>40</v>
      </c>
      <c r="R857" s="3">
        <v>5.2</v>
      </c>
      <c r="S857" s="3">
        <v>0</v>
      </c>
      <c r="T857" s="3">
        <v>0</v>
      </c>
      <c r="U857" s="3">
        <v>45.2</v>
      </c>
      <c r="W857" t="s">
        <v>1</v>
      </c>
    </row>
    <row r="858" spans="5:23" x14ac:dyDescent="0.25">
      <c r="E858" t="s">
        <v>1777</v>
      </c>
      <c r="F858" t="s">
        <v>1948</v>
      </c>
      <c r="G858" t="s">
        <v>1</v>
      </c>
      <c r="H858" t="s">
        <v>0</v>
      </c>
      <c r="I858" t="s">
        <v>359</v>
      </c>
      <c r="J858" t="s">
        <v>360</v>
      </c>
      <c r="K858" s="55" t="s">
        <v>1960</v>
      </c>
      <c r="L858" s="55" t="s">
        <v>1960</v>
      </c>
      <c r="M858" t="s">
        <v>100</v>
      </c>
      <c r="N858" t="s">
        <v>101</v>
      </c>
      <c r="O858" s="3">
        <v>0</v>
      </c>
      <c r="P858" s="3">
        <v>0</v>
      </c>
      <c r="Q858" s="3">
        <v>40</v>
      </c>
      <c r="R858" s="3">
        <v>5.2</v>
      </c>
      <c r="S858" s="3">
        <v>0</v>
      </c>
      <c r="T858" s="3">
        <v>0</v>
      </c>
      <c r="U858" s="3">
        <v>45.2</v>
      </c>
      <c r="W858" t="s">
        <v>1</v>
      </c>
    </row>
    <row r="859" spans="5:23" x14ac:dyDescent="0.25">
      <c r="E859" t="s">
        <v>1777</v>
      </c>
      <c r="F859" t="s">
        <v>1948</v>
      </c>
      <c r="G859" t="s">
        <v>1</v>
      </c>
      <c r="H859" t="s">
        <v>0</v>
      </c>
      <c r="I859" t="s">
        <v>359</v>
      </c>
      <c r="J859" t="s">
        <v>360</v>
      </c>
      <c r="K859" s="55" t="s">
        <v>1956</v>
      </c>
      <c r="L859" s="55" t="s">
        <v>1956</v>
      </c>
      <c r="M859" t="s">
        <v>129</v>
      </c>
      <c r="N859" t="s">
        <v>130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W859" t="s">
        <v>1</v>
      </c>
    </row>
    <row r="860" spans="5:23" x14ac:dyDescent="0.25">
      <c r="E860" t="s">
        <v>1777</v>
      </c>
      <c r="F860" t="s">
        <v>1948</v>
      </c>
      <c r="G860" t="s">
        <v>1</v>
      </c>
      <c r="H860" t="s">
        <v>0</v>
      </c>
      <c r="I860" t="s">
        <v>359</v>
      </c>
      <c r="J860" t="s">
        <v>360</v>
      </c>
      <c r="K860" s="55" t="s">
        <v>1956</v>
      </c>
      <c r="L860" s="55" t="s">
        <v>1956</v>
      </c>
      <c r="M860" t="s">
        <v>100</v>
      </c>
      <c r="N860" t="s">
        <v>101</v>
      </c>
      <c r="O860" s="3">
        <v>0</v>
      </c>
      <c r="P860" s="3">
        <v>0</v>
      </c>
      <c r="Q860" s="3">
        <v>36.65</v>
      </c>
      <c r="R860" s="3">
        <v>4.7645</v>
      </c>
      <c r="S860" s="3">
        <v>0</v>
      </c>
      <c r="T860" s="3">
        <v>0</v>
      </c>
      <c r="U860" s="3">
        <v>41.414499999999997</v>
      </c>
      <c r="W860" t="s">
        <v>1</v>
      </c>
    </row>
    <row r="861" spans="5:23" x14ac:dyDescent="0.25">
      <c r="E861" t="s">
        <v>1777</v>
      </c>
      <c r="F861" t="s">
        <v>1961</v>
      </c>
      <c r="G861" t="s">
        <v>1</v>
      </c>
      <c r="H861" t="s">
        <v>0</v>
      </c>
      <c r="I861" t="s">
        <v>359</v>
      </c>
      <c r="J861" t="s">
        <v>360</v>
      </c>
      <c r="K861" s="55" t="s">
        <v>1962</v>
      </c>
      <c r="L861" s="55" t="s">
        <v>1962</v>
      </c>
      <c r="M861" t="s">
        <v>115</v>
      </c>
      <c r="N861" t="s">
        <v>116</v>
      </c>
      <c r="O861" s="3">
        <v>0</v>
      </c>
      <c r="P861" s="3">
        <v>0</v>
      </c>
      <c r="Q861" s="3">
        <v>40</v>
      </c>
      <c r="R861" s="3">
        <v>5.2</v>
      </c>
      <c r="S861" s="3">
        <v>0</v>
      </c>
      <c r="T861" s="3">
        <v>0</v>
      </c>
      <c r="U861" s="3">
        <v>45.2</v>
      </c>
      <c r="W861" t="s">
        <v>1</v>
      </c>
    </row>
    <row r="862" spans="5:23" x14ac:dyDescent="0.25">
      <c r="E862" t="s">
        <v>1777</v>
      </c>
      <c r="F862" t="s">
        <v>1961</v>
      </c>
      <c r="G862" t="s">
        <v>1</v>
      </c>
      <c r="H862" t="s">
        <v>0</v>
      </c>
      <c r="I862" t="s">
        <v>359</v>
      </c>
      <c r="J862" t="s">
        <v>360</v>
      </c>
      <c r="K862" s="55" t="s">
        <v>1963</v>
      </c>
      <c r="L862" s="55" t="s">
        <v>1963</v>
      </c>
      <c r="M862" t="s">
        <v>115</v>
      </c>
      <c r="N862" t="s">
        <v>116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W862" t="s">
        <v>1</v>
      </c>
    </row>
    <row r="863" spans="5:23" x14ac:dyDescent="0.25">
      <c r="E863" t="s">
        <v>1777</v>
      </c>
      <c r="F863" t="s">
        <v>1961</v>
      </c>
      <c r="G863" t="s">
        <v>1</v>
      </c>
      <c r="H863" t="s">
        <v>0</v>
      </c>
      <c r="I863" t="s">
        <v>359</v>
      </c>
      <c r="J863" t="s">
        <v>360</v>
      </c>
      <c r="K863" s="55" t="s">
        <v>1964</v>
      </c>
      <c r="L863" s="55" t="s">
        <v>1964</v>
      </c>
      <c r="N863" t="s">
        <v>139</v>
      </c>
      <c r="O863" s="3">
        <v>0</v>
      </c>
      <c r="P863" s="3">
        <v>0</v>
      </c>
      <c r="Q863" s="3">
        <v>15.93</v>
      </c>
      <c r="R863" s="3">
        <v>2.0709</v>
      </c>
      <c r="S863" s="3">
        <v>0</v>
      </c>
      <c r="T863" s="3">
        <v>0</v>
      </c>
      <c r="U863" s="3">
        <v>18.000900000000001</v>
      </c>
      <c r="V863" s="3" t="s">
        <v>928</v>
      </c>
      <c r="W863" t="s">
        <v>1</v>
      </c>
    </row>
    <row r="864" spans="5:23" x14ac:dyDescent="0.25">
      <c r="E864" t="s">
        <v>1777</v>
      </c>
      <c r="F864" t="s">
        <v>1961</v>
      </c>
      <c r="G864" t="s">
        <v>1</v>
      </c>
      <c r="H864" t="s">
        <v>0</v>
      </c>
      <c r="I864" t="s">
        <v>359</v>
      </c>
      <c r="J864" t="s">
        <v>360</v>
      </c>
      <c r="K864" s="55" t="s">
        <v>1965</v>
      </c>
      <c r="L864" s="55" t="s">
        <v>1965</v>
      </c>
      <c r="M864" t="s">
        <v>262</v>
      </c>
      <c r="N864" t="s">
        <v>263</v>
      </c>
      <c r="O864" s="3">
        <v>0</v>
      </c>
      <c r="P864" s="3">
        <v>0</v>
      </c>
      <c r="Q864" s="3">
        <v>13.27</v>
      </c>
      <c r="R864" s="3">
        <v>1.7251000000000001</v>
      </c>
      <c r="S864" s="3">
        <v>0</v>
      </c>
      <c r="T864" s="3">
        <v>0</v>
      </c>
      <c r="U864" s="3">
        <v>14.995099999999999</v>
      </c>
      <c r="W864" t="s">
        <v>1</v>
      </c>
    </row>
    <row r="865" spans="5:23" x14ac:dyDescent="0.25">
      <c r="E865" t="s">
        <v>1777</v>
      </c>
      <c r="F865" t="s">
        <v>1966</v>
      </c>
      <c r="G865" t="s">
        <v>1</v>
      </c>
      <c r="H865" t="s">
        <v>0</v>
      </c>
      <c r="I865" t="s">
        <v>359</v>
      </c>
      <c r="J865" t="s">
        <v>360</v>
      </c>
      <c r="K865" s="55" t="s">
        <v>1967</v>
      </c>
      <c r="L865" s="55" t="s">
        <v>1967</v>
      </c>
      <c r="M865" t="s">
        <v>262</v>
      </c>
      <c r="N865" t="s">
        <v>263</v>
      </c>
      <c r="O865" s="3">
        <v>0</v>
      </c>
      <c r="P865" s="3">
        <v>0</v>
      </c>
      <c r="Q865" s="3">
        <v>15</v>
      </c>
      <c r="R865" s="3">
        <v>1.9500000000000002</v>
      </c>
      <c r="S865" s="3">
        <v>0</v>
      </c>
      <c r="T865" s="3">
        <v>0</v>
      </c>
      <c r="U865" s="3">
        <v>16.95</v>
      </c>
      <c r="W865" t="s">
        <v>1</v>
      </c>
    </row>
    <row r="866" spans="5:23" x14ac:dyDescent="0.25">
      <c r="E866" t="s">
        <v>1777</v>
      </c>
      <c r="F866" t="s">
        <v>1966</v>
      </c>
      <c r="G866" t="s">
        <v>1</v>
      </c>
      <c r="H866" t="s">
        <v>0</v>
      </c>
      <c r="I866" t="s">
        <v>359</v>
      </c>
      <c r="J866" t="s">
        <v>360</v>
      </c>
      <c r="K866" s="55" t="s">
        <v>1968</v>
      </c>
      <c r="L866" s="55" t="s">
        <v>1968</v>
      </c>
      <c r="M866" t="s">
        <v>115</v>
      </c>
      <c r="N866" t="s">
        <v>116</v>
      </c>
      <c r="O866" s="3">
        <v>0</v>
      </c>
      <c r="P866" s="3">
        <v>0</v>
      </c>
      <c r="Q866" s="3">
        <v>65</v>
      </c>
      <c r="R866" s="3">
        <v>8.4500000000000011</v>
      </c>
      <c r="S866" s="3">
        <v>0</v>
      </c>
      <c r="T866" s="3">
        <v>0</v>
      </c>
      <c r="U866" s="3">
        <v>73.45</v>
      </c>
      <c r="W866" t="s">
        <v>1</v>
      </c>
    </row>
    <row r="867" spans="5:23" x14ac:dyDescent="0.25">
      <c r="E867" t="s">
        <v>1777</v>
      </c>
      <c r="F867" t="s">
        <v>1966</v>
      </c>
      <c r="G867" t="s">
        <v>1</v>
      </c>
      <c r="H867" t="s">
        <v>0</v>
      </c>
      <c r="I867" t="s">
        <v>359</v>
      </c>
      <c r="J867" t="s">
        <v>360</v>
      </c>
      <c r="K867" s="55" t="s">
        <v>1969</v>
      </c>
      <c r="L867" s="55" t="s">
        <v>1969</v>
      </c>
      <c r="M867" t="s">
        <v>131</v>
      </c>
      <c r="N867" t="s">
        <v>132</v>
      </c>
      <c r="O867" s="3">
        <v>0</v>
      </c>
      <c r="P867" s="3">
        <v>0</v>
      </c>
      <c r="Q867" s="3">
        <v>24</v>
      </c>
      <c r="R867" s="3">
        <v>3.12</v>
      </c>
      <c r="S867" s="3">
        <v>0</v>
      </c>
      <c r="T867" s="3">
        <v>0</v>
      </c>
      <c r="U867" s="3">
        <v>27.12</v>
      </c>
      <c r="W867" t="s">
        <v>1</v>
      </c>
    </row>
    <row r="868" spans="5:23" x14ac:dyDescent="0.25">
      <c r="E868" t="s">
        <v>1777</v>
      </c>
      <c r="F868" t="s">
        <v>1966</v>
      </c>
      <c r="G868" t="s">
        <v>1</v>
      </c>
      <c r="H868" t="s">
        <v>0</v>
      </c>
      <c r="I868" t="s">
        <v>359</v>
      </c>
      <c r="J868" t="s">
        <v>360</v>
      </c>
      <c r="K868" s="55" t="s">
        <v>1970</v>
      </c>
      <c r="L868" s="55" t="s">
        <v>1970</v>
      </c>
      <c r="M868" t="s">
        <v>131</v>
      </c>
      <c r="N868" t="s">
        <v>132</v>
      </c>
      <c r="O868" s="3">
        <v>0</v>
      </c>
      <c r="P868" s="3">
        <v>0</v>
      </c>
      <c r="Q868" s="3">
        <v>35</v>
      </c>
      <c r="R868" s="3">
        <v>4.55</v>
      </c>
      <c r="S868" s="3">
        <v>0</v>
      </c>
      <c r="T868" s="3">
        <v>0</v>
      </c>
      <c r="U868" s="3">
        <v>39.549999999999997</v>
      </c>
      <c r="W868" t="s">
        <v>1</v>
      </c>
    </row>
    <row r="869" spans="5:23" x14ac:dyDescent="0.25">
      <c r="E869" t="s">
        <v>1777</v>
      </c>
      <c r="F869" t="s">
        <v>1966</v>
      </c>
      <c r="G869" t="s">
        <v>1</v>
      </c>
      <c r="H869" t="s">
        <v>0</v>
      </c>
      <c r="I869" t="s">
        <v>359</v>
      </c>
      <c r="J869" t="s">
        <v>360</v>
      </c>
      <c r="K869" s="55" t="s">
        <v>1971</v>
      </c>
      <c r="L869" s="55" t="s">
        <v>1971</v>
      </c>
      <c r="M869" t="s">
        <v>131</v>
      </c>
      <c r="N869" t="s">
        <v>132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W869" t="s">
        <v>1</v>
      </c>
    </row>
    <row r="870" spans="5:23" x14ac:dyDescent="0.25">
      <c r="E870" t="s">
        <v>1777</v>
      </c>
      <c r="F870" t="s">
        <v>1966</v>
      </c>
      <c r="G870" t="s">
        <v>1</v>
      </c>
      <c r="H870" t="s">
        <v>0</v>
      </c>
      <c r="I870" t="s">
        <v>359</v>
      </c>
      <c r="J870" t="s">
        <v>360</v>
      </c>
      <c r="K870" s="55" t="s">
        <v>1972</v>
      </c>
      <c r="L870" s="55" t="s">
        <v>1972</v>
      </c>
      <c r="M870" t="s">
        <v>121</v>
      </c>
      <c r="N870" t="s">
        <v>122</v>
      </c>
      <c r="O870" s="3">
        <v>0</v>
      </c>
      <c r="P870" s="3">
        <v>0</v>
      </c>
      <c r="Q870" s="3">
        <v>94</v>
      </c>
      <c r="R870" s="3">
        <v>12.22</v>
      </c>
      <c r="S870" s="3">
        <v>0</v>
      </c>
      <c r="T870" s="3">
        <v>0</v>
      </c>
      <c r="U870" s="3">
        <v>106.22</v>
      </c>
      <c r="W870" t="s">
        <v>1</v>
      </c>
    </row>
    <row r="871" spans="5:23" x14ac:dyDescent="0.25">
      <c r="E871" t="s">
        <v>1777</v>
      </c>
      <c r="F871" t="s">
        <v>1966</v>
      </c>
      <c r="G871" t="s">
        <v>1</v>
      </c>
      <c r="H871" t="s">
        <v>0</v>
      </c>
      <c r="I871" t="s">
        <v>359</v>
      </c>
      <c r="J871" t="s">
        <v>360</v>
      </c>
      <c r="K871" s="55" t="s">
        <v>1973</v>
      </c>
      <c r="L871" s="55" t="s">
        <v>1973</v>
      </c>
      <c r="M871" t="s">
        <v>121</v>
      </c>
      <c r="N871" t="s">
        <v>122</v>
      </c>
      <c r="O871" s="3">
        <v>0</v>
      </c>
      <c r="P871" s="3">
        <v>0</v>
      </c>
      <c r="Q871" s="3">
        <v>560</v>
      </c>
      <c r="R871" s="3">
        <v>72.8</v>
      </c>
      <c r="S871" s="3">
        <v>0</v>
      </c>
      <c r="T871" s="3">
        <v>0</v>
      </c>
      <c r="U871" s="3">
        <v>632.79999999999995</v>
      </c>
      <c r="W871" t="s">
        <v>1</v>
      </c>
    </row>
    <row r="872" spans="5:23" x14ac:dyDescent="0.25">
      <c r="E872" t="s">
        <v>1777</v>
      </c>
      <c r="F872" t="s">
        <v>1966</v>
      </c>
      <c r="G872" t="s">
        <v>1</v>
      </c>
      <c r="H872" t="s">
        <v>0</v>
      </c>
      <c r="I872" t="s">
        <v>359</v>
      </c>
      <c r="J872" t="s">
        <v>360</v>
      </c>
      <c r="K872" s="55" t="s">
        <v>1974</v>
      </c>
      <c r="L872" s="55" t="s">
        <v>1974</v>
      </c>
      <c r="M872" t="s">
        <v>365</v>
      </c>
      <c r="N872" t="s">
        <v>112</v>
      </c>
      <c r="O872" s="3">
        <v>0</v>
      </c>
      <c r="P872" s="3">
        <v>0</v>
      </c>
      <c r="Q872" s="3">
        <v>200</v>
      </c>
      <c r="R872" s="3">
        <v>26</v>
      </c>
      <c r="S872" s="3">
        <v>0</v>
      </c>
      <c r="T872" s="3">
        <v>0</v>
      </c>
      <c r="U872" s="3">
        <v>226</v>
      </c>
      <c r="W872" t="s">
        <v>1</v>
      </c>
    </row>
    <row r="873" spans="5:23" x14ac:dyDescent="0.25">
      <c r="E873" t="s">
        <v>1777</v>
      </c>
      <c r="F873" t="s">
        <v>1966</v>
      </c>
      <c r="G873" t="s">
        <v>1</v>
      </c>
      <c r="H873" t="s">
        <v>0</v>
      </c>
      <c r="I873" t="s">
        <v>359</v>
      </c>
      <c r="J873" t="s">
        <v>360</v>
      </c>
      <c r="K873" s="55" t="s">
        <v>1975</v>
      </c>
      <c r="L873" s="55" t="s">
        <v>1975</v>
      </c>
      <c r="M873" t="s">
        <v>208</v>
      </c>
      <c r="N873" t="s">
        <v>209</v>
      </c>
      <c r="O873" s="3">
        <v>0</v>
      </c>
      <c r="P873" s="3">
        <v>0</v>
      </c>
      <c r="Q873" s="3">
        <v>1630</v>
      </c>
      <c r="R873" s="3">
        <v>211.9</v>
      </c>
      <c r="S873" s="3">
        <v>0</v>
      </c>
      <c r="T873" s="3">
        <v>0</v>
      </c>
      <c r="U873" s="3">
        <v>1841.9</v>
      </c>
      <c r="W873" t="s">
        <v>1</v>
      </c>
    </row>
    <row r="874" spans="5:23" x14ac:dyDescent="0.25">
      <c r="E874" t="s">
        <v>1777</v>
      </c>
      <c r="F874" t="s">
        <v>1966</v>
      </c>
      <c r="G874" t="s">
        <v>1</v>
      </c>
      <c r="H874" t="s">
        <v>0</v>
      </c>
      <c r="I874" t="s">
        <v>359</v>
      </c>
      <c r="J874" t="s">
        <v>360</v>
      </c>
      <c r="K874" s="55" t="s">
        <v>1976</v>
      </c>
      <c r="L874" s="55" t="s">
        <v>1976</v>
      </c>
      <c r="M874" t="s">
        <v>208</v>
      </c>
      <c r="N874" t="s">
        <v>209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W874" t="s">
        <v>1</v>
      </c>
    </row>
    <row r="875" spans="5:23" x14ac:dyDescent="0.25">
      <c r="E875" t="s">
        <v>1777</v>
      </c>
      <c r="F875" t="s">
        <v>1977</v>
      </c>
      <c r="G875" t="s">
        <v>1</v>
      </c>
      <c r="H875" t="s">
        <v>0</v>
      </c>
      <c r="I875" t="s">
        <v>359</v>
      </c>
      <c r="J875" t="s">
        <v>360</v>
      </c>
      <c r="K875" s="55" t="s">
        <v>1978</v>
      </c>
      <c r="L875" s="55" t="s">
        <v>1978</v>
      </c>
      <c r="N875" t="s">
        <v>1469</v>
      </c>
      <c r="O875" s="3">
        <v>0</v>
      </c>
      <c r="P875" s="3">
        <v>0</v>
      </c>
      <c r="Q875" s="3">
        <v>30</v>
      </c>
      <c r="R875" s="3">
        <v>3.9000000000000004</v>
      </c>
      <c r="S875" s="3">
        <v>0</v>
      </c>
      <c r="T875" s="3">
        <v>0</v>
      </c>
      <c r="U875" s="3">
        <v>33.9</v>
      </c>
      <c r="V875" s="3" t="s">
        <v>1468</v>
      </c>
      <c r="W875" t="s">
        <v>1</v>
      </c>
    </row>
    <row r="876" spans="5:23" x14ac:dyDescent="0.25">
      <c r="E876" t="s">
        <v>1777</v>
      </c>
      <c r="F876" t="s">
        <v>1977</v>
      </c>
      <c r="G876" t="s">
        <v>1</v>
      </c>
      <c r="H876" t="s">
        <v>0</v>
      </c>
      <c r="I876" t="s">
        <v>359</v>
      </c>
      <c r="J876" t="s">
        <v>360</v>
      </c>
      <c r="K876" s="55" t="s">
        <v>1979</v>
      </c>
      <c r="L876" s="55" t="s">
        <v>1979</v>
      </c>
      <c r="N876" t="s">
        <v>931</v>
      </c>
      <c r="O876" s="3">
        <v>0</v>
      </c>
      <c r="P876" s="3">
        <v>0</v>
      </c>
      <c r="Q876" s="3">
        <v>22.57</v>
      </c>
      <c r="R876" s="3">
        <v>2.9340999999999999</v>
      </c>
      <c r="S876" s="3">
        <v>0</v>
      </c>
      <c r="T876" s="3">
        <v>0</v>
      </c>
      <c r="U876" s="3">
        <v>25.504100000000001</v>
      </c>
      <c r="V876" s="3" t="s">
        <v>933</v>
      </c>
      <c r="W876" t="s">
        <v>1</v>
      </c>
    </row>
    <row r="877" spans="5:23" x14ac:dyDescent="0.25">
      <c r="E877" t="s">
        <v>1777</v>
      </c>
      <c r="F877" t="s">
        <v>1977</v>
      </c>
      <c r="G877" t="s">
        <v>1</v>
      </c>
      <c r="H877" t="s">
        <v>0</v>
      </c>
      <c r="I877" t="s">
        <v>359</v>
      </c>
      <c r="J877" t="s">
        <v>360</v>
      </c>
      <c r="K877" s="55" t="s">
        <v>1980</v>
      </c>
      <c r="L877" s="55" t="s">
        <v>1980</v>
      </c>
      <c r="N877" t="s">
        <v>146</v>
      </c>
      <c r="O877" s="3">
        <v>0</v>
      </c>
      <c r="P877" s="3">
        <v>0</v>
      </c>
      <c r="Q877" s="3">
        <v>6.86</v>
      </c>
      <c r="R877" s="3">
        <v>0.89180000000000004</v>
      </c>
      <c r="S877" s="3">
        <v>0</v>
      </c>
      <c r="T877" s="3">
        <v>0</v>
      </c>
      <c r="U877" s="3">
        <v>7.7518000000000002</v>
      </c>
      <c r="V877" s="3" t="s">
        <v>566</v>
      </c>
      <c r="W877" t="s">
        <v>1</v>
      </c>
    </row>
    <row r="878" spans="5:23" x14ac:dyDescent="0.25">
      <c r="E878" t="s">
        <v>1777</v>
      </c>
      <c r="F878" t="s">
        <v>1977</v>
      </c>
      <c r="G878" t="s">
        <v>1</v>
      </c>
      <c r="H878" t="s">
        <v>0</v>
      </c>
      <c r="I878" t="s">
        <v>359</v>
      </c>
      <c r="J878" t="s">
        <v>360</v>
      </c>
      <c r="K878" s="55" t="s">
        <v>1981</v>
      </c>
      <c r="L878" s="55" t="s">
        <v>1981</v>
      </c>
      <c r="M878" t="s">
        <v>293</v>
      </c>
      <c r="N878" t="s">
        <v>294</v>
      </c>
      <c r="O878" s="3">
        <v>0</v>
      </c>
      <c r="P878" s="3">
        <v>0</v>
      </c>
      <c r="Q878" s="3">
        <v>35</v>
      </c>
      <c r="R878" s="3">
        <v>4.55</v>
      </c>
      <c r="S878" s="3">
        <v>0</v>
      </c>
      <c r="T878" s="3">
        <v>0</v>
      </c>
      <c r="U878" s="3">
        <v>39.549999999999997</v>
      </c>
      <c r="W878" t="s">
        <v>1</v>
      </c>
    </row>
    <row r="879" spans="5:23" x14ac:dyDescent="0.25">
      <c r="E879" t="s">
        <v>1777</v>
      </c>
      <c r="F879" t="s">
        <v>1977</v>
      </c>
      <c r="G879" t="s">
        <v>1</v>
      </c>
      <c r="H879" t="s">
        <v>0</v>
      </c>
      <c r="I879" t="s">
        <v>359</v>
      </c>
      <c r="J879" t="s">
        <v>360</v>
      </c>
      <c r="K879" s="55" t="s">
        <v>1982</v>
      </c>
      <c r="L879" s="55" t="s">
        <v>1982</v>
      </c>
      <c r="N879" t="s">
        <v>146</v>
      </c>
      <c r="O879" s="3">
        <v>0</v>
      </c>
      <c r="P879" s="3">
        <v>0</v>
      </c>
      <c r="Q879" s="3">
        <v>72</v>
      </c>
      <c r="R879" s="3">
        <v>9.36</v>
      </c>
      <c r="S879" s="3">
        <v>0</v>
      </c>
      <c r="T879" s="3">
        <v>0</v>
      </c>
      <c r="U879" s="3">
        <v>81.36</v>
      </c>
      <c r="V879" s="3" t="s">
        <v>566</v>
      </c>
      <c r="W879" t="s">
        <v>1</v>
      </c>
    </row>
    <row r="880" spans="5:23" x14ac:dyDescent="0.25">
      <c r="E880" t="s">
        <v>1777</v>
      </c>
      <c r="F880" t="s">
        <v>1983</v>
      </c>
      <c r="G880" t="s">
        <v>1</v>
      </c>
      <c r="H880" t="s">
        <v>0</v>
      </c>
      <c r="I880" t="s">
        <v>359</v>
      </c>
      <c r="J880" t="s">
        <v>360</v>
      </c>
      <c r="K880" s="55" t="s">
        <v>1984</v>
      </c>
      <c r="L880" s="55" t="s">
        <v>1984</v>
      </c>
      <c r="N880" t="s">
        <v>1985</v>
      </c>
      <c r="O880" s="3">
        <v>0</v>
      </c>
      <c r="P880" s="3">
        <v>0</v>
      </c>
      <c r="Q880" s="3">
        <v>79.650000000000006</v>
      </c>
      <c r="R880" s="3">
        <v>10.354500000000002</v>
      </c>
      <c r="S880" s="3">
        <v>0</v>
      </c>
      <c r="T880" s="3">
        <v>0</v>
      </c>
      <c r="U880" s="3">
        <v>90.004500000000007</v>
      </c>
      <c r="V880" s="3" t="s">
        <v>1986</v>
      </c>
      <c r="W880" t="s">
        <v>1</v>
      </c>
    </row>
    <row r="881" spans="5:23" x14ac:dyDescent="0.25">
      <c r="E881" t="s">
        <v>1777</v>
      </c>
      <c r="F881" t="s">
        <v>1983</v>
      </c>
      <c r="G881" t="s">
        <v>1</v>
      </c>
      <c r="H881" t="s">
        <v>0</v>
      </c>
      <c r="I881" t="s">
        <v>359</v>
      </c>
      <c r="J881" t="s">
        <v>360</v>
      </c>
      <c r="K881" s="55" t="s">
        <v>1987</v>
      </c>
      <c r="L881" s="55" t="s">
        <v>1987</v>
      </c>
      <c r="N881" t="s">
        <v>1988</v>
      </c>
      <c r="O881" s="3">
        <v>0</v>
      </c>
      <c r="P881" s="3">
        <v>0</v>
      </c>
      <c r="Q881" s="3">
        <v>44.25</v>
      </c>
      <c r="R881" s="3">
        <v>5.7525000000000004</v>
      </c>
      <c r="S881" s="3">
        <v>0</v>
      </c>
      <c r="T881" s="3">
        <v>0</v>
      </c>
      <c r="U881" s="3">
        <v>50.002499999999998</v>
      </c>
      <c r="V881" s="3" t="s">
        <v>1989</v>
      </c>
      <c r="W881" t="s">
        <v>1</v>
      </c>
    </row>
    <row r="882" spans="5:23" x14ac:dyDescent="0.25">
      <c r="E882" t="s">
        <v>1777</v>
      </c>
      <c r="F882" t="s">
        <v>1983</v>
      </c>
      <c r="G882" t="s">
        <v>1</v>
      </c>
      <c r="H882" t="s">
        <v>0</v>
      </c>
      <c r="I882" t="s">
        <v>359</v>
      </c>
      <c r="J882" t="s">
        <v>360</v>
      </c>
      <c r="K882" s="55" t="s">
        <v>1990</v>
      </c>
      <c r="L882" s="55" t="s">
        <v>1990</v>
      </c>
      <c r="M882" t="s">
        <v>115</v>
      </c>
      <c r="N882" t="s">
        <v>116</v>
      </c>
      <c r="O882" s="3">
        <v>0</v>
      </c>
      <c r="P882" s="3">
        <v>0</v>
      </c>
      <c r="Q882" s="3">
        <v>25</v>
      </c>
      <c r="R882" s="3">
        <v>3.25</v>
      </c>
      <c r="S882" s="3">
        <v>0</v>
      </c>
      <c r="T882" s="3">
        <v>0</v>
      </c>
      <c r="U882" s="3">
        <v>28.25</v>
      </c>
      <c r="W882" t="s">
        <v>1</v>
      </c>
    </row>
    <row r="883" spans="5:23" x14ac:dyDescent="0.25">
      <c r="E883" t="s">
        <v>1777</v>
      </c>
      <c r="F883" t="s">
        <v>1983</v>
      </c>
      <c r="G883" t="s">
        <v>1</v>
      </c>
      <c r="H883" t="s">
        <v>0</v>
      </c>
      <c r="I883" t="s">
        <v>359</v>
      </c>
      <c r="J883" t="s">
        <v>360</v>
      </c>
      <c r="K883" s="55" t="s">
        <v>1991</v>
      </c>
      <c r="L883" s="55" t="s">
        <v>1991</v>
      </c>
      <c r="M883" t="s">
        <v>115</v>
      </c>
      <c r="N883" t="s">
        <v>116</v>
      </c>
      <c r="O883" s="3">
        <v>0</v>
      </c>
      <c r="P883" s="3">
        <v>0</v>
      </c>
      <c r="Q883" s="3">
        <v>35</v>
      </c>
      <c r="R883" s="3">
        <v>4.55</v>
      </c>
      <c r="S883" s="3">
        <v>0</v>
      </c>
      <c r="T883" s="3">
        <v>0</v>
      </c>
      <c r="U883" s="3">
        <v>39.549999999999997</v>
      </c>
      <c r="W883" t="s">
        <v>1</v>
      </c>
    </row>
    <row r="884" spans="5:23" x14ac:dyDescent="0.25">
      <c r="E884" t="s">
        <v>1777</v>
      </c>
      <c r="F884" t="s">
        <v>1983</v>
      </c>
      <c r="G884" t="s">
        <v>1</v>
      </c>
      <c r="H884" t="s">
        <v>0</v>
      </c>
      <c r="I884" t="s">
        <v>359</v>
      </c>
      <c r="J884" t="s">
        <v>360</v>
      </c>
      <c r="K884" s="55" t="s">
        <v>1992</v>
      </c>
      <c r="L884" s="55" t="s">
        <v>1992</v>
      </c>
      <c r="M884" t="s">
        <v>262</v>
      </c>
      <c r="N884" t="s">
        <v>263</v>
      </c>
      <c r="O884" s="3">
        <v>0</v>
      </c>
      <c r="P884" s="3">
        <v>0</v>
      </c>
      <c r="Q884" s="3">
        <v>5.31</v>
      </c>
      <c r="R884" s="3">
        <v>0.69030000000000002</v>
      </c>
      <c r="S884" s="3">
        <v>0</v>
      </c>
      <c r="T884" s="3">
        <v>0</v>
      </c>
      <c r="U884" s="3">
        <v>6.0002999999999993</v>
      </c>
      <c r="W884" t="s">
        <v>1</v>
      </c>
    </row>
    <row r="885" spans="5:23" x14ac:dyDescent="0.25">
      <c r="E885" t="s">
        <v>1777</v>
      </c>
      <c r="F885" t="s">
        <v>1993</v>
      </c>
      <c r="G885" t="s">
        <v>1</v>
      </c>
      <c r="H885" t="s">
        <v>0</v>
      </c>
      <c r="I885" t="s">
        <v>359</v>
      </c>
      <c r="J885" t="s">
        <v>360</v>
      </c>
      <c r="K885" s="55" t="s">
        <v>1994</v>
      </c>
      <c r="L885" s="55" t="s">
        <v>1994</v>
      </c>
      <c r="M885" t="s">
        <v>201</v>
      </c>
      <c r="N885" t="s">
        <v>202</v>
      </c>
      <c r="O885" s="3">
        <v>0</v>
      </c>
      <c r="P885" s="3">
        <v>0</v>
      </c>
      <c r="Q885" s="3">
        <v>6.64</v>
      </c>
      <c r="R885" s="3">
        <v>0.86319999999999997</v>
      </c>
      <c r="S885" s="3">
        <v>0</v>
      </c>
      <c r="T885" s="3">
        <v>0</v>
      </c>
      <c r="U885" s="3">
        <v>7.5031999999999996</v>
      </c>
      <c r="W885" t="s">
        <v>1</v>
      </c>
    </row>
    <row r="886" spans="5:23" x14ac:dyDescent="0.25">
      <c r="E886" t="s">
        <v>1777</v>
      </c>
      <c r="F886" t="s">
        <v>1993</v>
      </c>
      <c r="G886" t="s">
        <v>1</v>
      </c>
      <c r="H886" t="s">
        <v>0</v>
      </c>
      <c r="I886" t="s">
        <v>359</v>
      </c>
      <c r="J886" t="s">
        <v>360</v>
      </c>
      <c r="K886" s="55" t="s">
        <v>1995</v>
      </c>
      <c r="L886" s="55" t="s">
        <v>1995</v>
      </c>
      <c r="M886" t="s">
        <v>1996</v>
      </c>
      <c r="N886" t="s">
        <v>1997</v>
      </c>
      <c r="O886" s="3">
        <v>0</v>
      </c>
      <c r="P886" s="3">
        <v>0</v>
      </c>
      <c r="Q886" s="3">
        <v>20</v>
      </c>
      <c r="R886" s="3">
        <v>2.6</v>
      </c>
      <c r="S886" s="3">
        <v>0</v>
      </c>
      <c r="T886" s="3">
        <v>0</v>
      </c>
      <c r="U886" s="3">
        <v>22.6</v>
      </c>
      <c r="W886" t="s">
        <v>1</v>
      </c>
    </row>
    <row r="887" spans="5:23" x14ac:dyDescent="0.25">
      <c r="E887" t="s">
        <v>1777</v>
      </c>
      <c r="F887" t="s">
        <v>1993</v>
      </c>
      <c r="G887" t="s">
        <v>1</v>
      </c>
      <c r="H887" t="s">
        <v>0</v>
      </c>
      <c r="I887" t="s">
        <v>359</v>
      </c>
      <c r="J887" t="s">
        <v>360</v>
      </c>
      <c r="K887" s="55" t="s">
        <v>1998</v>
      </c>
      <c r="L887" s="55" t="s">
        <v>1998</v>
      </c>
      <c r="M887" t="s">
        <v>1996</v>
      </c>
      <c r="N887" t="s">
        <v>1997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W887" t="s">
        <v>1</v>
      </c>
    </row>
    <row r="888" spans="5:23" x14ac:dyDescent="0.25">
      <c r="E888" t="s">
        <v>1777</v>
      </c>
      <c r="F888" t="s">
        <v>1993</v>
      </c>
      <c r="G888" t="s">
        <v>1</v>
      </c>
      <c r="H888" t="s">
        <v>0</v>
      </c>
      <c r="I888" t="s">
        <v>359</v>
      </c>
      <c r="J888" t="s">
        <v>360</v>
      </c>
      <c r="K888" s="55" t="s">
        <v>1999</v>
      </c>
      <c r="L888" s="55" t="s">
        <v>1999</v>
      </c>
      <c r="M888" t="s">
        <v>2000</v>
      </c>
      <c r="N888" t="s">
        <v>2001</v>
      </c>
      <c r="O888" s="3">
        <v>0</v>
      </c>
      <c r="P888" s="3">
        <v>0</v>
      </c>
      <c r="Q888" s="3">
        <v>5.47</v>
      </c>
      <c r="R888" s="3">
        <v>0.71109999999999995</v>
      </c>
      <c r="S888" s="3">
        <v>0</v>
      </c>
      <c r="T888" s="3">
        <v>0</v>
      </c>
      <c r="U888" s="3">
        <v>6.1810999999999998</v>
      </c>
      <c r="W888" t="s">
        <v>1</v>
      </c>
    </row>
    <row r="889" spans="5:23" x14ac:dyDescent="0.25">
      <c r="E889" t="s">
        <v>1777</v>
      </c>
      <c r="F889" t="s">
        <v>1993</v>
      </c>
      <c r="G889" t="s">
        <v>1</v>
      </c>
      <c r="H889" t="s">
        <v>0</v>
      </c>
      <c r="I889" t="s">
        <v>359</v>
      </c>
      <c r="J889" t="s">
        <v>360</v>
      </c>
      <c r="K889" s="55" t="s">
        <v>2002</v>
      </c>
      <c r="L889" s="55" t="s">
        <v>2002</v>
      </c>
      <c r="M889" t="s">
        <v>262</v>
      </c>
      <c r="N889" t="s">
        <v>263</v>
      </c>
      <c r="O889" s="3">
        <v>0</v>
      </c>
      <c r="P889" s="3">
        <v>0</v>
      </c>
      <c r="Q889" s="3">
        <v>81</v>
      </c>
      <c r="R889" s="3">
        <v>10.530000000000001</v>
      </c>
      <c r="S889" s="3">
        <v>0</v>
      </c>
      <c r="T889" s="3">
        <v>0</v>
      </c>
      <c r="U889" s="3">
        <v>91.53</v>
      </c>
      <c r="W889" t="s">
        <v>1</v>
      </c>
    </row>
    <row r="890" spans="5:23" x14ac:dyDescent="0.25">
      <c r="E890" t="s">
        <v>1777</v>
      </c>
      <c r="F890" t="s">
        <v>2003</v>
      </c>
      <c r="G890" t="s">
        <v>1</v>
      </c>
      <c r="H890" t="s">
        <v>0</v>
      </c>
      <c r="I890" t="s">
        <v>359</v>
      </c>
      <c r="J890" t="s">
        <v>360</v>
      </c>
      <c r="K890" s="55" t="s">
        <v>2004</v>
      </c>
      <c r="L890" s="55" t="s">
        <v>2004</v>
      </c>
      <c r="M890" t="s">
        <v>115</v>
      </c>
      <c r="N890" t="s">
        <v>116</v>
      </c>
      <c r="O890" s="3">
        <v>0</v>
      </c>
      <c r="P890" s="3">
        <v>0</v>
      </c>
      <c r="Q890" s="3">
        <v>12</v>
      </c>
      <c r="R890" s="3">
        <v>1.56</v>
      </c>
      <c r="S890" s="3">
        <v>0</v>
      </c>
      <c r="T890" s="3">
        <v>0</v>
      </c>
      <c r="U890" s="3">
        <v>13.56</v>
      </c>
      <c r="W890" t="s">
        <v>1</v>
      </c>
    </row>
    <row r="891" spans="5:23" x14ac:dyDescent="0.25">
      <c r="E891" t="s">
        <v>1777</v>
      </c>
      <c r="F891" t="s">
        <v>2003</v>
      </c>
      <c r="G891" t="s">
        <v>1</v>
      </c>
      <c r="H891" t="s">
        <v>0</v>
      </c>
      <c r="I891" t="s">
        <v>359</v>
      </c>
      <c r="J891" t="s">
        <v>360</v>
      </c>
      <c r="K891" s="55" t="s">
        <v>2005</v>
      </c>
      <c r="L891" s="55" t="s">
        <v>2005</v>
      </c>
      <c r="M891" t="s">
        <v>201</v>
      </c>
      <c r="N891" t="s">
        <v>202</v>
      </c>
      <c r="O891" s="3">
        <v>0</v>
      </c>
      <c r="P891" s="3">
        <v>0</v>
      </c>
      <c r="Q891" s="3">
        <v>6.2</v>
      </c>
      <c r="R891" s="3">
        <v>0.80600000000000005</v>
      </c>
      <c r="S891" s="3">
        <v>0</v>
      </c>
      <c r="T891" s="3">
        <v>0</v>
      </c>
      <c r="U891" s="3">
        <v>7.0060000000000002</v>
      </c>
      <c r="W891" t="s">
        <v>1</v>
      </c>
    </row>
    <row r="892" spans="5:23" x14ac:dyDescent="0.25">
      <c r="E892" t="s">
        <v>1777</v>
      </c>
      <c r="F892" t="s">
        <v>2003</v>
      </c>
      <c r="G892" t="s">
        <v>1</v>
      </c>
      <c r="H892" t="s">
        <v>0</v>
      </c>
      <c r="I892" t="s">
        <v>359</v>
      </c>
      <c r="J892" t="s">
        <v>360</v>
      </c>
      <c r="K892" s="55" t="s">
        <v>2006</v>
      </c>
      <c r="L892" s="55" t="s">
        <v>2006</v>
      </c>
      <c r="M892" t="s">
        <v>172</v>
      </c>
      <c r="N892" t="s">
        <v>173</v>
      </c>
      <c r="O892" s="3">
        <v>0</v>
      </c>
      <c r="P892" s="3">
        <v>0</v>
      </c>
      <c r="Q892" s="3">
        <v>438</v>
      </c>
      <c r="R892" s="3">
        <v>56.940000000000005</v>
      </c>
      <c r="S892" s="3">
        <v>0</v>
      </c>
      <c r="T892" s="3">
        <v>0</v>
      </c>
      <c r="U892" s="3">
        <v>494.94</v>
      </c>
      <c r="W892" t="s">
        <v>1</v>
      </c>
    </row>
    <row r="893" spans="5:23" x14ac:dyDescent="0.25">
      <c r="E893" t="s">
        <v>1777</v>
      </c>
      <c r="F893" t="s">
        <v>2003</v>
      </c>
      <c r="G893" t="s">
        <v>1</v>
      </c>
      <c r="H893" t="s">
        <v>0</v>
      </c>
      <c r="I893" t="s">
        <v>359</v>
      </c>
      <c r="J893" t="s">
        <v>360</v>
      </c>
      <c r="K893" s="55" t="s">
        <v>2007</v>
      </c>
      <c r="L893" s="55" t="s">
        <v>2007</v>
      </c>
      <c r="M893" t="s">
        <v>115</v>
      </c>
      <c r="N893" t="s">
        <v>116</v>
      </c>
      <c r="O893" s="3">
        <v>0</v>
      </c>
      <c r="P893" s="3">
        <v>0</v>
      </c>
      <c r="Q893" s="3">
        <v>50</v>
      </c>
      <c r="R893" s="3">
        <v>6.5</v>
      </c>
      <c r="S893" s="3">
        <v>0</v>
      </c>
      <c r="T893" s="3">
        <v>0</v>
      </c>
      <c r="U893" s="3">
        <v>56.5</v>
      </c>
      <c r="W893" t="s">
        <v>1</v>
      </c>
    </row>
    <row r="894" spans="5:23" x14ac:dyDescent="0.25">
      <c r="E894" t="s">
        <v>1571</v>
      </c>
      <c r="F894" t="s">
        <v>1736</v>
      </c>
      <c r="G894" t="s">
        <v>1</v>
      </c>
      <c r="H894" t="s">
        <v>0</v>
      </c>
      <c r="I894" t="s">
        <v>359</v>
      </c>
      <c r="J894" t="s">
        <v>360</v>
      </c>
      <c r="K894" s="55" t="s">
        <v>1741</v>
      </c>
      <c r="L894" s="55" t="s">
        <v>1741</v>
      </c>
      <c r="M894" t="s">
        <v>1331</v>
      </c>
      <c r="N894" t="s">
        <v>1332</v>
      </c>
      <c r="O894" s="3">
        <v>0</v>
      </c>
      <c r="P894" s="3">
        <v>0</v>
      </c>
      <c r="Q894" s="3">
        <v>170</v>
      </c>
      <c r="R894" s="3">
        <v>22.1</v>
      </c>
      <c r="S894" s="3">
        <v>0</v>
      </c>
      <c r="T894" s="3">
        <v>0</v>
      </c>
      <c r="U894" s="3">
        <v>192.1</v>
      </c>
      <c r="W894" t="s">
        <v>1</v>
      </c>
    </row>
    <row r="895" spans="5:23" x14ac:dyDescent="0.25">
      <c r="E895" t="s">
        <v>1571</v>
      </c>
      <c r="F895" t="s">
        <v>1736</v>
      </c>
      <c r="G895" t="s">
        <v>1</v>
      </c>
      <c r="H895" t="s">
        <v>0</v>
      </c>
      <c r="I895" t="s">
        <v>359</v>
      </c>
      <c r="J895" t="s">
        <v>360</v>
      </c>
      <c r="K895" s="55" t="s">
        <v>1742</v>
      </c>
      <c r="L895" s="55" t="s">
        <v>1742</v>
      </c>
      <c r="M895" t="s">
        <v>1331</v>
      </c>
      <c r="N895" t="s">
        <v>1332</v>
      </c>
      <c r="O895" s="3">
        <v>0</v>
      </c>
      <c r="P895" s="3">
        <v>0</v>
      </c>
      <c r="Q895" s="3">
        <v>15</v>
      </c>
      <c r="R895" s="3">
        <v>1.9500000000000002</v>
      </c>
      <c r="S895" s="3">
        <v>0</v>
      </c>
      <c r="T895" s="3">
        <v>0</v>
      </c>
      <c r="U895" s="3">
        <v>16.95</v>
      </c>
      <c r="W895" t="s">
        <v>1</v>
      </c>
    </row>
    <row r="896" spans="5:23" x14ac:dyDescent="0.25">
      <c r="E896" t="s">
        <v>1571</v>
      </c>
      <c r="F896" t="s">
        <v>1736</v>
      </c>
      <c r="G896" t="s">
        <v>1</v>
      </c>
      <c r="H896" t="s">
        <v>0</v>
      </c>
      <c r="I896" t="s">
        <v>359</v>
      </c>
      <c r="J896" t="s">
        <v>360</v>
      </c>
      <c r="K896" s="55" t="s">
        <v>1740</v>
      </c>
      <c r="L896" s="55" t="s">
        <v>1740</v>
      </c>
      <c r="M896" t="s">
        <v>208</v>
      </c>
      <c r="N896" t="s">
        <v>209</v>
      </c>
      <c r="O896" s="3">
        <v>0</v>
      </c>
      <c r="P896" s="3">
        <v>0</v>
      </c>
      <c r="Q896" s="3">
        <v>312.61</v>
      </c>
      <c r="R896" s="3">
        <v>40.639300000000006</v>
      </c>
      <c r="S896" s="3">
        <v>0</v>
      </c>
      <c r="T896" s="3">
        <v>0</v>
      </c>
      <c r="U896" s="3">
        <v>353.24930000000001</v>
      </c>
      <c r="W896" t="s">
        <v>1</v>
      </c>
    </row>
    <row r="897" spans="5:23" x14ac:dyDescent="0.25">
      <c r="E897" t="s">
        <v>1571</v>
      </c>
      <c r="F897" t="s">
        <v>1736</v>
      </c>
      <c r="G897" t="s">
        <v>1</v>
      </c>
      <c r="H897" t="s">
        <v>0</v>
      </c>
      <c r="I897" t="s">
        <v>359</v>
      </c>
      <c r="J897" t="s">
        <v>360</v>
      </c>
      <c r="K897" s="55" t="s">
        <v>1739</v>
      </c>
      <c r="L897" s="55" t="s">
        <v>1739</v>
      </c>
      <c r="M897" t="s">
        <v>151</v>
      </c>
      <c r="N897" t="s">
        <v>29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W897" t="s">
        <v>1</v>
      </c>
    </row>
    <row r="898" spans="5:23" x14ac:dyDescent="0.25">
      <c r="E898" t="s">
        <v>1571</v>
      </c>
      <c r="F898" t="s">
        <v>1736</v>
      </c>
      <c r="G898" t="s">
        <v>1</v>
      </c>
      <c r="H898" t="s">
        <v>0</v>
      </c>
      <c r="I898" t="s">
        <v>359</v>
      </c>
      <c r="J898" t="s">
        <v>360</v>
      </c>
      <c r="K898" s="55" t="s">
        <v>1738</v>
      </c>
      <c r="L898" s="55" t="s">
        <v>1738</v>
      </c>
      <c r="M898" t="s">
        <v>249</v>
      </c>
      <c r="N898" t="s">
        <v>250</v>
      </c>
      <c r="O898" s="3">
        <v>0</v>
      </c>
      <c r="P898" s="3">
        <v>0</v>
      </c>
      <c r="Q898" s="3">
        <v>30</v>
      </c>
      <c r="R898" s="3">
        <v>3.9000000000000004</v>
      </c>
      <c r="S898" s="3">
        <v>0</v>
      </c>
      <c r="T898" s="3">
        <v>0</v>
      </c>
      <c r="U898" s="3">
        <v>33.9</v>
      </c>
      <c r="W898" t="s">
        <v>1</v>
      </c>
    </row>
    <row r="899" spans="5:23" x14ac:dyDescent="0.25">
      <c r="E899" t="s">
        <v>1571</v>
      </c>
      <c r="F899" t="s">
        <v>1736</v>
      </c>
      <c r="G899" t="s">
        <v>1</v>
      </c>
      <c r="H899" t="s">
        <v>0</v>
      </c>
      <c r="I899" t="s">
        <v>359</v>
      </c>
      <c r="J899" t="s">
        <v>360</v>
      </c>
      <c r="K899" s="55" t="s">
        <v>1737</v>
      </c>
      <c r="L899" s="55" t="s">
        <v>1737</v>
      </c>
      <c r="N899" t="s">
        <v>203</v>
      </c>
      <c r="O899" s="3">
        <v>0</v>
      </c>
      <c r="P899" s="3">
        <v>0</v>
      </c>
      <c r="Q899" s="3">
        <v>75</v>
      </c>
      <c r="R899" s="3">
        <v>9.75</v>
      </c>
      <c r="S899" s="3">
        <v>0</v>
      </c>
      <c r="T899" s="3">
        <v>0</v>
      </c>
      <c r="U899" s="3">
        <v>84.75</v>
      </c>
      <c r="V899" s="3" t="s">
        <v>1017</v>
      </c>
      <c r="W899" t="s">
        <v>1</v>
      </c>
    </row>
    <row r="900" spans="5:23" x14ac:dyDescent="0.25">
      <c r="E900" t="s">
        <v>1571</v>
      </c>
      <c r="F900" t="s">
        <v>1733</v>
      </c>
      <c r="G900" t="s">
        <v>1</v>
      </c>
      <c r="H900" t="s">
        <v>0</v>
      </c>
      <c r="I900" t="s">
        <v>359</v>
      </c>
      <c r="J900" t="s">
        <v>360</v>
      </c>
      <c r="K900" s="55" t="s">
        <v>1735</v>
      </c>
      <c r="L900" s="55" t="s">
        <v>1735</v>
      </c>
      <c r="M900" t="s">
        <v>115</v>
      </c>
      <c r="N900" t="s">
        <v>116</v>
      </c>
      <c r="O900" s="3">
        <v>0</v>
      </c>
      <c r="P900" s="3">
        <v>0</v>
      </c>
      <c r="Q900" s="3">
        <v>24</v>
      </c>
      <c r="R900" s="3">
        <v>3.12</v>
      </c>
      <c r="S900" s="3">
        <v>0</v>
      </c>
      <c r="T900" s="3">
        <v>0</v>
      </c>
      <c r="U900" s="3">
        <v>27.12</v>
      </c>
      <c r="W900" t="s">
        <v>1</v>
      </c>
    </row>
    <row r="901" spans="5:23" x14ac:dyDescent="0.25">
      <c r="E901" t="s">
        <v>1571</v>
      </c>
      <c r="F901" t="s">
        <v>1733</v>
      </c>
      <c r="G901" t="s">
        <v>1</v>
      </c>
      <c r="H901" t="s">
        <v>0</v>
      </c>
      <c r="I901" t="s">
        <v>359</v>
      </c>
      <c r="J901" t="s">
        <v>360</v>
      </c>
      <c r="K901" s="55" t="s">
        <v>1734</v>
      </c>
      <c r="L901" s="55" t="s">
        <v>1734</v>
      </c>
      <c r="M901" t="s">
        <v>136</v>
      </c>
      <c r="N901" t="s">
        <v>137</v>
      </c>
      <c r="O901" s="3">
        <v>0</v>
      </c>
      <c r="P901" s="3">
        <v>0</v>
      </c>
      <c r="Q901" s="3">
        <v>15</v>
      </c>
      <c r="R901" s="3">
        <v>1.9500000000000002</v>
      </c>
      <c r="S901" s="3">
        <v>0</v>
      </c>
      <c r="T901" s="3">
        <v>0</v>
      </c>
      <c r="U901" s="3">
        <v>16.95</v>
      </c>
      <c r="W901" t="s">
        <v>1</v>
      </c>
    </row>
    <row r="902" spans="5:23" x14ac:dyDescent="0.25">
      <c r="E902" t="s">
        <v>1571</v>
      </c>
      <c r="F902" t="s">
        <v>1711</v>
      </c>
      <c r="G902" t="s">
        <v>1</v>
      </c>
      <c r="H902" t="s">
        <v>0</v>
      </c>
      <c r="I902" t="s">
        <v>359</v>
      </c>
      <c r="J902" t="s">
        <v>360</v>
      </c>
      <c r="K902" s="55" t="s">
        <v>1732</v>
      </c>
      <c r="L902" s="55" t="s">
        <v>1732</v>
      </c>
      <c r="M902" t="s">
        <v>249</v>
      </c>
      <c r="N902" t="s">
        <v>250</v>
      </c>
      <c r="O902" s="3">
        <v>0</v>
      </c>
      <c r="P902" s="3">
        <v>0</v>
      </c>
      <c r="Q902" s="3">
        <v>35</v>
      </c>
      <c r="R902" s="3">
        <v>4.55</v>
      </c>
      <c r="S902" s="3">
        <v>0</v>
      </c>
      <c r="T902" s="3">
        <v>0</v>
      </c>
      <c r="U902" s="3">
        <v>39.549999999999997</v>
      </c>
      <c r="W902" t="s">
        <v>1</v>
      </c>
    </row>
    <row r="903" spans="5:23" x14ac:dyDescent="0.25">
      <c r="E903" t="s">
        <v>1571</v>
      </c>
      <c r="F903" t="s">
        <v>1711</v>
      </c>
      <c r="G903" t="s">
        <v>1</v>
      </c>
      <c r="H903" t="s">
        <v>0</v>
      </c>
      <c r="I903" t="s">
        <v>359</v>
      </c>
      <c r="J903" t="s">
        <v>360</v>
      </c>
      <c r="K903" s="55" t="s">
        <v>1731</v>
      </c>
      <c r="L903" s="55" t="s">
        <v>1731</v>
      </c>
      <c r="M903" t="s">
        <v>208</v>
      </c>
      <c r="N903" t="s">
        <v>209</v>
      </c>
      <c r="O903" s="3">
        <v>0</v>
      </c>
      <c r="P903" s="3">
        <v>0</v>
      </c>
      <c r="Q903" s="3">
        <v>405</v>
      </c>
      <c r="R903" s="3">
        <v>52.65</v>
      </c>
      <c r="S903" s="3">
        <v>0</v>
      </c>
      <c r="T903" s="3">
        <v>0</v>
      </c>
      <c r="U903" s="3">
        <v>457.65</v>
      </c>
      <c r="W903" t="s">
        <v>1</v>
      </c>
    </row>
    <row r="904" spans="5:23" x14ac:dyDescent="0.25">
      <c r="E904" t="s">
        <v>1571</v>
      </c>
      <c r="F904" t="s">
        <v>1711</v>
      </c>
      <c r="G904" t="s">
        <v>1</v>
      </c>
      <c r="H904" t="s">
        <v>0</v>
      </c>
      <c r="I904" t="s">
        <v>359</v>
      </c>
      <c r="J904" t="s">
        <v>360</v>
      </c>
      <c r="K904" s="55" t="s">
        <v>1730</v>
      </c>
      <c r="L904" s="55" t="s">
        <v>1730</v>
      </c>
      <c r="M904" t="s">
        <v>154</v>
      </c>
      <c r="N904" t="s">
        <v>155</v>
      </c>
      <c r="O904" s="3">
        <v>0</v>
      </c>
      <c r="P904" s="3">
        <v>0</v>
      </c>
      <c r="Q904" s="3">
        <v>20</v>
      </c>
      <c r="R904" s="3">
        <v>2.6</v>
      </c>
      <c r="S904" s="3">
        <v>0</v>
      </c>
      <c r="T904" s="3">
        <v>0</v>
      </c>
      <c r="U904" s="3">
        <v>22.6</v>
      </c>
      <c r="W904" t="s">
        <v>1</v>
      </c>
    </row>
    <row r="905" spans="5:23" x14ac:dyDescent="0.25">
      <c r="E905" t="s">
        <v>1571</v>
      </c>
      <c r="F905" t="s">
        <v>1711</v>
      </c>
      <c r="G905" t="s">
        <v>1</v>
      </c>
      <c r="H905" t="s">
        <v>0</v>
      </c>
      <c r="I905" t="s">
        <v>359</v>
      </c>
      <c r="J905" t="s">
        <v>360</v>
      </c>
      <c r="K905" s="55" t="s">
        <v>1729</v>
      </c>
      <c r="L905" s="55" t="s">
        <v>1729</v>
      </c>
      <c r="M905" t="s">
        <v>262</v>
      </c>
      <c r="N905" t="s">
        <v>263</v>
      </c>
      <c r="O905" s="3">
        <v>0</v>
      </c>
      <c r="P905" s="3">
        <v>0</v>
      </c>
      <c r="Q905" s="3">
        <v>36</v>
      </c>
      <c r="R905" s="3">
        <v>4.68</v>
      </c>
      <c r="S905" s="3">
        <v>0</v>
      </c>
      <c r="T905" s="3">
        <v>0</v>
      </c>
      <c r="U905" s="3">
        <v>40.68</v>
      </c>
      <c r="W905" t="s">
        <v>1</v>
      </c>
    </row>
    <row r="906" spans="5:23" x14ac:dyDescent="0.25">
      <c r="E906" t="s">
        <v>1571</v>
      </c>
      <c r="F906" t="s">
        <v>1711</v>
      </c>
      <c r="G906" t="s">
        <v>1</v>
      </c>
      <c r="H906" t="s">
        <v>0</v>
      </c>
      <c r="I906" t="s">
        <v>359</v>
      </c>
      <c r="J906" t="s">
        <v>360</v>
      </c>
      <c r="K906" s="55" t="s">
        <v>1728</v>
      </c>
      <c r="L906" s="55" t="s">
        <v>1728</v>
      </c>
      <c r="M906" t="s">
        <v>115</v>
      </c>
      <c r="N906" t="s">
        <v>116</v>
      </c>
      <c r="O906" s="3">
        <v>0</v>
      </c>
      <c r="P906" s="3">
        <v>0</v>
      </c>
      <c r="Q906" s="3">
        <v>15</v>
      </c>
      <c r="R906" s="3">
        <v>1.9500000000000002</v>
      </c>
      <c r="S906" s="3">
        <v>0</v>
      </c>
      <c r="T906" s="3">
        <v>0</v>
      </c>
      <c r="U906" s="3">
        <v>16.95</v>
      </c>
      <c r="W906" t="s">
        <v>1</v>
      </c>
    </row>
    <row r="907" spans="5:23" x14ac:dyDescent="0.25">
      <c r="E907" t="s">
        <v>1571</v>
      </c>
      <c r="F907" t="s">
        <v>1711</v>
      </c>
      <c r="G907" t="s">
        <v>1</v>
      </c>
      <c r="H907" t="s">
        <v>0</v>
      </c>
      <c r="I907" t="s">
        <v>359</v>
      </c>
      <c r="J907" t="s">
        <v>360</v>
      </c>
      <c r="K907" s="55" t="s">
        <v>1727</v>
      </c>
      <c r="L907" s="55" t="s">
        <v>1727</v>
      </c>
      <c r="N907" t="s">
        <v>146</v>
      </c>
      <c r="O907" s="3">
        <v>0</v>
      </c>
      <c r="P907" s="3">
        <v>0</v>
      </c>
      <c r="Q907" s="3">
        <v>230</v>
      </c>
      <c r="R907" s="3">
        <v>29.900000000000002</v>
      </c>
      <c r="S907" s="3">
        <v>0</v>
      </c>
      <c r="T907" s="3">
        <v>0</v>
      </c>
      <c r="U907" s="3">
        <v>259.89999999999998</v>
      </c>
      <c r="V907" s="3" t="s">
        <v>566</v>
      </c>
      <c r="W907" t="s">
        <v>1</v>
      </c>
    </row>
    <row r="908" spans="5:23" x14ac:dyDescent="0.25">
      <c r="E908" t="s">
        <v>1571</v>
      </c>
      <c r="F908" t="s">
        <v>1711</v>
      </c>
      <c r="G908" t="s">
        <v>1</v>
      </c>
      <c r="H908" t="s">
        <v>0</v>
      </c>
      <c r="I908" t="s">
        <v>359</v>
      </c>
      <c r="J908" t="s">
        <v>360</v>
      </c>
      <c r="K908" s="55" t="s">
        <v>1726</v>
      </c>
      <c r="L908" s="55" t="s">
        <v>1726</v>
      </c>
      <c r="M908" t="s">
        <v>136</v>
      </c>
      <c r="N908" t="s">
        <v>137</v>
      </c>
      <c r="O908" s="3">
        <v>0</v>
      </c>
      <c r="P908" s="3">
        <v>0</v>
      </c>
      <c r="Q908" s="3">
        <v>30</v>
      </c>
      <c r="R908" s="3">
        <v>3.9000000000000004</v>
      </c>
      <c r="S908" s="3">
        <v>0</v>
      </c>
      <c r="T908" s="3">
        <v>0</v>
      </c>
      <c r="U908" s="3">
        <v>33.9</v>
      </c>
      <c r="W908" t="s">
        <v>1</v>
      </c>
    </row>
    <row r="909" spans="5:23" x14ac:dyDescent="0.25">
      <c r="E909" t="s">
        <v>1571</v>
      </c>
      <c r="F909" t="s">
        <v>1711</v>
      </c>
      <c r="G909" t="s">
        <v>1</v>
      </c>
      <c r="H909" t="s">
        <v>0</v>
      </c>
      <c r="I909" t="s">
        <v>359</v>
      </c>
      <c r="J909" t="s">
        <v>360</v>
      </c>
      <c r="K909" s="55" t="s">
        <v>1725</v>
      </c>
      <c r="L909" s="55" t="s">
        <v>1725</v>
      </c>
      <c r="M909" t="s">
        <v>106</v>
      </c>
      <c r="N909" t="s">
        <v>107</v>
      </c>
      <c r="O909" s="3">
        <v>0</v>
      </c>
      <c r="P909" s="3">
        <v>0</v>
      </c>
      <c r="Q909" s="3">
        <v>600</v>
      </c>
      <c r="R909" s="3">
        <v>78</v>
      </c>
      <c r="S909" s="3">
        <v>0</v>
      </c>
      <c r="T909" s="3">
        <v>0</v>
      </c>
      <c r="U909" s="3">
        <v>678</v>
      </c>
      <c r="W909" t="s">
        <v>1</v>
      </c>
    </row>
    <row r="910" spans="5:23" x14ac:dyDescent="0.25">
      <c r="E910" t="s">
        <v>1571</v>
      </c>
      <c r="F910" t="s">
        <v>1711</v>
      </c>
      <c r="G910" t="s">
        <v>1</v>
      </c>
      <c r="H910" t="s">
        <v>0</v>
      </c>
      <c r="I910" t="s">
        <v>359</v>
      </c>
      <c r="J910" t="s">
        <v>360</v>
      </c>
      <c r="K910" s="55" t="s">
        <v>1724</v>
      </c>
      <c r="L910" s="55" t="s">
        <v>1724</v>
      </c>
      <c r="M910" t="s">
        <v>208</v>
      </c>
      <c r="N910" t="s">
        <v>209</v>
      </c>
      <c r="O910" s="3">
        <v>0</v>
      </c>
      <c r="P910" s="3">
        <v>0</v>
      </c>
      <c r="Q910" s="3">
        <v>440</v>
      </c>
      <c r="R910" s="3">
        <v>57.2</v>
      </c>
      <c r="S910" s="3">
        <v>0</v>
      </c>
      <c r="T910" s="3">
        <v>0</v>
      </c>
      <c r="U910" s="3">
        <v>497.2</v>
      </c>
      <c r="W910" t="s">
        <v>1</v>
      </c>
    </row>
    <row r="911" spans="5:23" x14ac:dyDescent="0.25">
      <c r="E911" t="s">
        <v>1571</v>
      </c>
      <c r="F911" t="s">
        <v>1711</v>
      </c>
      <c r="G911" t="s">
        <v>1</v>
      </c>
      <c r="H911" t="s">
        <v>0</v>
      </c>
      <c r="I911" t="s">
        <v>359</v>
      </c>
      <c r="J911" t="s">
        <v>360</v>
      </c>
      <c r="K911" s="55" t="s">
        <v>1723</v>
      </c>
      <c r="L911" s="55" t="s">
        <v>1723</v>
      </c>
      <c r="M911" t="s">
        <v>115</v>
      </c>
      <c r="N911" t="s">
        <v>116</v>
      </c>
      <c r="O911" s="3">
        <v>0</v>
      </c>
      <c r="P911" s="3">
        <v>0</v>
      </c>
      <c r="Q911" s="3">
        <v>30.09</v>
      </c>
      <c r="R911" s="3">
        <v>3.9117000000000002</v>
      </c>
      <c r="S911" s="3">
        <v>0</v>
      </c>
      <c r="T911" s="3">
        <v>0</v>
      </c>
      <c r="U911" s="3">
        <v>34.0017</v>
      </c>
      <c r="W911" t="s">
        <v>1</v>
      </c>
    </row>
    <row r="912" spans="5:23" x14ac:dyDescent="0.25">
      <c r="E912" t="s">
        <v>1571</v>
      </c>
      <c r="F912" t="s">
        <v>1711</v>
      </c>
      <c r="G912" t="s">
        <v>1</v>
      </c>
      <c r="H912" t="s">
        <v>0</v>
      </c>
      <c r="I912" t="s">
        <v>359</v>
      </c>
      <c r="J912" t="s">
        <v>360</v>
      </c>
      <c r="K912" s="55" t="s">
        <v>1722</v>
      </c>
      <c r="L912" s="55" t="s">
        <v>1722</v>
      </c>
      <c r="M912" t="s">
        <v>115</v>
      </c>
      <c r="N912" t="s">
        <v>116</v>
      </c>
      <c r="O912" s="3">
        <v>0</v>
      </c>
      <c r="P912" s="3">
        <v>0</v>
      </c>
      <c r="Q912" s="3">
        <v>5.14</v>
      </c>
      <c r="R912" s="3">
        <v>0.66820000000000002</v>
      </c>
      <c r="S912" s="3">
        <v>0</v>
      </c>
      <c r="T912" s="3">
        <v>0</v>
      </c>
      <c r="U912" s="3">
        <v>5.8081999999999994</v>
      </c>
      <c r="W912" t="s">
        <v>1</v>
      </c>
    </row>
    <row r="913" spans="5:23" x14ac:dyDescent="0.25">
      <c r="E913" t="s">
        <v>1571</v>
      </c>
      <c r="F913" t="s">
        <v>1711</v>
      </c>
      <c r="G913" t="s">
        <v>1</v>
      </c>
      <c r="H913" t="s">
        <v>0</v>
      </c>
      <c r="I913" t="s">
        <v>359</v>
      </c>
      <c r="J913" t="s">
        <v>360</v>
      </c>
      <c r="K913" s="55" t="s">
        <v>1721</v>
      </c>
      <c r="L913" s="55" t="s">
        <v>1721</v>
      </c>
      <c r="M913" t="s">
        <v>115</v>
      </c>
      <c r="N913" t="s">
        <v>116</v>
      </c>
      <c r="O913" s="3">
        <v>0</v>
      </c>
      <c r="P913" s="3">
        <v>0</v>
      </c>
      <c r="Q913" s="3">
        <v>20</v>
      </c>
      <c r="R913" s="3">
        <v>2.6</v>
      </c>
      <c r="S913" s="3">
        <v>0</v>
      </c>
      <c r="T913" s="3">
        <v>0</v>
      </c>
      <c r="U913" s="3">
        <v>22.6</v>
      </c>
      <c r="W913" t="s">
        <v>1</v>
      </c>
    </row>
    <row r="914" spans="5:23" x14ac:dyDescent="0.25">
      <c r="E914" t="s">
        <v>1571</v>
      </c>
      <c r="F914" t="s">
        <v>1711</v>
      </c>
      <c r="G914" t="s">
        <v>1</v>
      </c>
      <c r="H914" t="s">
        <v>0</v>
      </c>
      <c r="I914" t="s">
        <v>359</v>
      </c>
      <c r="J914" t="s">
        <v>360</v>
      </c>
      <c r="K914" s="55" t="s">
        <v>1720</v>
      </c>
      <c r="L914" s="55" t="s">
        <v>1720</v>
      </c>
      <c r="M914" t="s">
        <v>106</v>
      </c>
      <c r="N914" t="s">
        <v>107</v>
      </c>
      <c r="O914" s="3">
        <v>0</v>
      </c>
      <c r="P914" s="3">
        <v>0</v>
      </c>
      <c r="Q914" s="3">
        <v>106.28</v>
      </c>
      <c r="R914" s="3">
        <v>13.8164</v>
      </c>
      <c r="S914" s="3">
        <v>0</v>
      </c>
      <c r="T914" s="3">
        <v>0</v>
      </c>
      <c r="U914" s="3">
        <v>120.0964</v>
      </c>
      <c r="W914" t="s">
        <v>1</v>
      </c>
    </row>
    <row r="915" spans="5:23" x14ac:dyDescent="0.25">
      <c r="E915" t="s">
        <v>1571</v>
      </c>
      <c r="F915" t="s">
        <v>1711</v>
      </c>
      <c r="G915" t="s">
        <v>1</v>
      </c>
      <c r="H915" t="s">
        <v>0</v>
      </c>
      <c r="I915" t="s">
        <v>359</v>
      </c>
      <c r="J915" t="s">
        <v>360</v>
      </c>
      <c r="K915" s="55" t="s">
        <v>1719</v>
      </c>
      <c r="L915" s="55" t="s">
        <v>1719</v>
      </c>
      <c r="M915" t="s">
        <v>106</v>
      </c>
      <c r="N915" t="s">
        <v>107</v>
      </c>
      <c r="O915" s="3">
        <v>0</v>
      </c>
      <c r="P915" s="3">
        <v>0</v>
      </c>
      <c r="Q915" s="3">
        <v>25.88</v>
      </c>
      <c r="R915" s="3">
        <v>3.3643999999999998</v>
      </c>
      <c r="S915" s="3">
        <v>0</v>
      </c>
      <c r="T915" s="3">
        <v>0</v>
      </c>
      <c r="U915" s="3">
        <v>29.244399999999999</v>
      </c>
      <c r="W915" t="s">
        <v>1</v>
      </c>
    </row>
    <row r="916" spans="5:23" x14ac:dyDescent="0.25">
      <c r="E916" t="s">
        <v>1571</v>
      </c>
      <c r="F916" t="s">
        <v>1711</v>
      </c>
      <c r="G916" t="s">
        <v>1</v>
      </c>
      <c r="H916" t="s">
        <v>0</v>
      </c>
      <c r="I916" t="s">
        <v>359</v>
      </c>
      <c r="J916" t="s">
        <v>360</v>
      </c>
      <c r="K916" s="55" t="s">
        <v>1718</v>
      </c>
      <c r="L916" s="55" t="s">
        <v>1718</v>
      </c>
      <c r="M916" t="s">
        <v>151</v>
      </c>
      <c r="N916" t="s">
        <v>29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W916" t="s">
        <v>1</v>
      </c>
    </row>
    <row r="917" spans="5:23" x14ac:dyDescent="0.25">
      <c r="E917" t="s">
        <v>1571</v>
      </c>
      <c r="F917" t="s">
        <v>1711</v>
      </c>
      <c r="G917" t="s">
        <v>1</v>
      </c>
      <c r="H917" t="s">
        <v>0</v>
      </c>
      <c r="I917" t="s">
        <v>359</v>
      </c>
      <c r="J917" t="s">
        <v>360</v>
      </c>
      <c r="K917" s="55" t="s">
        <v>1717</v>
      </c>
      <c r="L917" s="55" t="s">
        <v>1717</v>
      </c>
      <c r="M917" t="s">
        <v>106</v>
      </c>
      <c r="N917" t="s">
        <v>107</v>
      </c>
      <c r="O917" s="3">
        <v>0</v>
      </c>
      <c r="P917" s="3">
        <v>0</v>
      </c>
      <c r="Q917" s="3">
        <v>125.88</v>
      </c>
      <c r="R917" s="3">
        <v>16.3644</v>
      </c>
      <c r="S917" s="3">
        <v>0</v>
      </c>
      <c r="T917" s="3">
        <v>0</v>
      </c>
      <c r="U917" s="3">
        <v>142.24439999999998</v>
      </c>
      <c r="W917" t="s">
        <v>1</v>
      </c>
    </row>
    <row r="918" spans="5:23" x14ac:dyDescent="0.25">
      <c r="E918" t="s">
        <v>1571</v>
      </c>
      <c r="F918" t="s">
        <v>1711</v>
      </c>
      <c r="G918" t="s">
        <v>1</v>
      </c>
      <c r="H918" t="s">
        <v>0</v>
      </c>
      <c r="I918" t="s">
        <v>359</v>
      </c>
      <c r="J918" t="s">
        <v>360</v>
      </c>
      <c r="K918" s="55" t="s">
        <v>1716</v>
      </c>
      <c r="L918" s="55" t="s">
        <v>1716</v>
      </c>
      <c r="M918" t="s">
        <v>142</v>
      </c>
      <c r="N918" t="s">
        <v>143</v>
      </c>
      <c r="O918" s="3">
        <v>0</v>
      </c>
      <c r="P918" s="3">
        <v>0</v>
      </c>
      <c r="Q918" s="3">
        <v>480</v>
      </c>
      <c r="R918" s="3">
        <v>62.400000000000006</v>
      </c>
      <c r="S918" s="3">
        <v>0</v>
      </c>
      <c r="T918" s="3">
        <v>0</v>
      </c>
      <c r="U918" s="3">
        <v>542.4</v>
      </c>
      <c r="W918" t="s">
        <v>1</v>
      </c>
    </row>
    <row r="919" spans="5:23" x14ac:dyDescent="0.25">
      <c r="E919" t="s">
        <v>1571</v>
      </c>
      <c r="F919" t="s">
        <v>1711</v>
      </c>
      <c r="G919" t="s">
        <v>1</v>
      </c>
      <c r="H919" t="s">
        <v>0</v>
      </c>
      <c r="I919" t="s">
        <v>359</v>
      </c>
      <c r="J919" t="s">
        <v>360</v>
      </c>
      <c r="K919" s="55" t="s">
        <v>1715</v>
      </c>
      <c r="L919" s="55" t="s">
        <v>1715</v>
      </c>
      <c r="M919" t="s">
        <v>151</v>
      </c>
      <c r="N919" t="s">
        <v>29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W919" t="s">
        <v>1</v>
      </c>
    </row>
    <row r="920" spans="5:23" x14ac:dyDescent="0.25">
      <c r="E920" t="s">
        <v>1571</v>
      </c>
      <c r="F920" t="s">
        <v>1711</v>
      </c>
      <c r="G920" t="s">
        <v>1</v>
      </c>
      <c r="H920" t="s">
        <v>0</v>
      </c>
      <c r="I920" t="s">
        <v>359</v>
      </c>
      <c r="J920" t="s">
        <v>360</v>
      </c>
      <c r="K920" s="55" t="s">
        <v>1714</v>
      </c>
      <c r="L920" s="55" t="s">
        <v>1714</v>
      </c>
      <c r="M920" t="s">
        <v>142</v>
      </c>
      <c r="N920" t="s">
        <v>143</v>
      </c>
      <c r="O920" s="3">
        <v>0</v>
      </c>
      <c r="P920" s="3">
        <v>0</v>
      </c>
      <c r="Q920" s="3">
        <v>165</v>
      </c>
      <c r="R920" s="3">
        <v>21.45</v>
      </c>
      <c r="S920" s="3">
        <v>0</v>
      </c>
      <c r="T920" s="3">
        <v>0</v>
      </c>
      <c r="U920" s="3">
        <v>186.45</v>
      </c>
      <c r="W920" t="s">
        <v>1</v>
      </c>
    </row>
    <row r="921" spans="5:23" x14ac:dyDescent="0.25">
      <c r="E921" t="s">
        <v>1571</v>
      </c>
      <c r="F921" t="s">
        <v>1711</v>
      </c>
      <c r="G921" t="s">
        <v>1</v>
      </c>
      <c r="H921" t="s">
        <v>0</v>
      </c>
      <c r="I921" t="s">
        <v>359</v>
      </c>
      <c r="J921" t="s">
        <v>360</v>
      </c>
      <c r="K921" s="55" t="s">
        <v>1713</v>
      </c>
      <c r="L921" s="55" t="s">
        <v>1713</v>
      </c>
      <c r="M921" t="s">
        <v>151</v>
      </c>
      <c r="N921" t="s">
        <v>29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W921" t="s">
        <v>1</v>
      </c>
    </row>
    <row r="922" spans="5:23" x14ac:dyDescent="0.25">
      <c r="E922" t="s">
        <v>1571</v>
      </c>
      <c r="F922" t="s">
        <v>1711</v>
      </c>
      <c r="G922" t="s">
        <v>1</v>
      </c>
      <c r="H922" t="s">
        <v>0</v>
      </c>
      <c r="I922" t="s">
        <v>359</v>
      </c>
      <c r="J922" t="s">
        <v>360</v>
      </c>
      <c r="K922" s="55" t="s">
        <v>1712</v>
      </c>
      <c r="L922" s="55" t="s">
        <v>1712</v>
      </c>
      <c r="M922" t="s">
        <v>115</v>
      </c>
      <c r="N922" t="s">
        <v>116</v>
      </c>
      <c r="O922" s="3">
        <v>0</v>
      </c>
      <c r="P922" s="3">
        <v>0</v>
      </c>
      <c r="Q922" s="3">
        <v>15.66</v>
      </c>
      <c r="R922" s="3">
        <v>2.0358000000000001</v>
      </c>
      <c r="S922" s="3">
        <v>0</v>
      </c>
      <c r="T922" s="3">
        <v>0</v>
      </c>
      <c r="U922" s="3">
        <v>17.695799999999998</v>
      </c>
      <c r="W922" t="s">
        <v>1</v>
      </c>
    </row>
    <row r="923" spans="5:23" x14ac:dyDescent="0.25">
      <c r="E923" t="s">
        <v>1571</v>
      </c>
      <c r="F923" t="s">
        <v>1701</v>
      </c>
      <c r="G923" t="s">
        <v>1</v>
      </c>
      <c r="H923" t="s">
        <v>0</v>
      </c>
      <c r="I923" t="s">
        <v>359</v>
      </c>
      <c r="J923" t="s">
        <v>360</v>
      </c>
      <c r="K923" s="55" t="s">
        <v>1710</v>
      </c>
      <c r="L923" s="55" t="s">
        <v>1710</v>
      </c>
      <c r="M923" t="s">
        <v>151</v>
      </c>
      <c r="N923" t="s">
        <v>29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W923" t="s">
        <v>1</v>
      </c>
    </row>
    <row r="924" spans="5:23" x14ac:dyDescent="0.25">
      <c r="E924" t="s">
        <v>1571</v>
      </c>
      <c r="F924" t="s">
        <v>1701</v>
      </c>
      <c r="G924" t="s">
        <v>1</v>
      </c>
      <c r="H924" t="s">
        <v>0</v>
      </c>
      <c r="I924" t="s">
        <v>359</v>
      </c>
      <c r="J924" t="s">
        <v>360</v>
      </c>
      <c r="K924" s="55" t="s">
        <v>1709</v>
      </c>
      <c r="L924" s="55" t="s">
        <v>1709</v>
      </c>
      <c r="M924" t="s">
        <v>115</v>
      </c>
      <c r="N924" t="s">
        <v>116</v>
      </c>
      <c r="O924" s="3">
        <v>0</v>
      </c>
      <c r="P924" s="3">
        <v>0</v>
      </c>
      <c r="Q924" s="3">
        <v>20.53</v>
      </c>
      <c r="R924" s="3">
        <v>2.6689000000000003</v>
      </c>
      <c r="S924" s="3">
        <v>0</v>
      </c>
      <c r="T924" s="3">
        <v>0</v>
      </c>
      <c r="U924" s="3">
        <v>23.198900000000002</v>
      </c>
      <c r="W924" t="s">
        <v>1</v>
      </c>
    </row>
    <row r="925" spans="5:23" x14ac:dyDescent="0.25">
      <c r="E925" t="s">
        <v>1571</v>
      </c>
      <c r="F925" t="s">
        <v>1701</v>
      </c>
      <c r="G925" t="s">
        <v>1</v>
      </c>
      <c r="H925" t="s">
        <v>0</v>
      </c>
      <c r="I925" t="s">
        <v>359</v>
      </c>
      <c r="J925" t="s">
        <v>360</v>
      </c>
      <c r="K925" s="55" t="s">
        <v>1708</v>
      </c>
      <c r="L925" s="55" t="s">
        <v>1708</v>
      </c>
      <c r="N925" t="s">
        <v>133</v>
      </c>
      <c r="O925" s="3">
        <v>0</v>
      </c>
      <c r="P925" s="3">
        <v>0</v>
      </c>
      <c r="Q925" s="3">
        <v>3.51</v>
      </c>
      <c r="R925" s="3">
        <v>0.45629999999999998</v>
      </c>
      <c r="S925" s="3">
        <v>0</v>
      </c>
      <c r="T925" s="3">
        <v>0</v>
      </c>
      <c r="U925" s="3">
        <v>3.9662999999999999</v>
      </c>
      <c r="V925" s="3" t="s">
        <v>702</v>
      </c>
      <c r="W925" t="s">
        <v>1</v>
      </c>
    </row>
    <row r="926" spans="5:23" x14ac:dyDescent="0.25">
      <c r="E926" t="s">
        <v>1571</v>
      </c>
      <c r="F926" t="s">
        <v>1701</v>
      </c>
      <c r="G926" t="s">
        <v>1</v>
      </c>
      <c r="H926" t="s">
        <v>0</v>
      </c>
      <c r="I926" t="s">
        <v>359</v>
      </c>
      <c r="J926" t="s">
        <v>360</v>
      </c>
      <c r="K926" s="55" t="s">
        <v>1707</v>
      </c>
      <c r="L926" s="55" t="s">
        <v>1707</v>
      </c>
      <c r="M926" t="s">
        <v>151</v>
      </c>
      <c r="N926" t="s">
        <v>29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W926" t="s">
        <v>1</v>
      </c>
    </row>
    <row r="927" spans="5:23" x14ac:dyDescent="0.25">
      <c r="E927" t="s">
        <v>1571</v>
      </c>
      <c r="F927" t="s">
        <v>1701</v>
      </c>
      <c r="G927" t="s">
        <v>1</v>
      </c>
      <c r="H927" t="s">
        <v>0</v>
      </c>
      <c r="I927" t="s">
        <v>359</v>
      </c>
      <c r="J927" t="s">
        <v>360</v>
      </c>
      <c r="K927" s="55" t="s">
        <v>1706</v>
      </c>
      <c r="L927" s="55" t="s">
        <v>1706</v>
      </c>
      <c r="M927" t="s">
        <v>1628</v>
      </c>
      <c r="N927" t="s">
        <v>126</v>
      </c>
      <c r="O927" s="3">
        <v>10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10</v>
      </c>
      <c r="W927" t="s">
        <v>1</v>
      </c>
    </row>
    <row r="928" spans="5:23" x14ac:dyDescent="0.25">
      <c r="E928" t="s">
        <v>1571</v>
      </c>
      <c r="F928" t="s">
        <v>1701</v>
      </c>
      <c r="G928" t="s">
        <v>1</v>
      </c>
      <c r="H928" t="s">
        <v>0</v>
      </c>
      <c r="I928" t="s">
        <v>359</v>
      </c>
      <c r="J928" t="s">
        <v>360</v>
      </c>
      <c r="K928" s="55" t="s">
        <v>1705</v>
      </c>
      <c r="L928" s="55" t="s">
        <v>1705</v>
      </c>
      <c r="M928" t="s">
        <v>115</v>
      </c>
      <c r="N928" t="s">
        <v>116</v>
      </c>
      <c r="O928" s="3">
        <v>0</v>
      </c>
      <c r="P928" s="3">
        <v>0</v>
      </c>
      <c r="Q928" s="3">
        <v>70.8</v>
      </c>
      <c r="R928" s="3">
        <v>9.2040000000000006</v>
      </c>
      <c r="S928" s="3">
        <v>0</v>
      </c>
      <c r="T928" s="3">
        <v>0</v>
      </c>
      <c r="U928" s="3">
        <v>80.003999999999991</v>
      </c>
      <c r="W928" t="s">
        <v>1</v>
      </c>
    </row>
    <row r="929" spans="5:23" x14ac:dyDescent="0.25">
      <c r="E929" t="s">
        <v>1571</v>
      </c>
      <c r="F929" t="s">
        <v>1701</v>
      </c>
      <c r="G929" t="s">
        <v>1</v>
      </c>
      <c r="H929" t="s">
        <v>0</v>
      </c>
      <c r="I929" t="s">
        <v>359</v>
      </c>
      <c r="J929" t="s">
        <v>360</v>
      </c>
      <c r="K929" s="55" t="s">
        <v>1704</v>
      </c>
      <c r="L929" s="55" t="s">
        <v>1704</v>
      </c>
      <c r="N929" t="s">
        <v>235</v>
      </c>
      <c r="O929" s="3">
        <v>0</v>
      </c>
      <c r="P929" s="3">
        <v>0</v>
      </c>
      <c r="Q929" s="3">
        <v>26.55</v>
      </c>
      <c r="R929" s="3">
        <v>3.4515000000000002</v>
      </c>
      <c r="S929" s="3">
        <v>0</v>
      </c>
      <c r="T929" s="3">
        <v>0</v>
      </c>
      <c r="U929" s="3">
        <v>30.0015</v>
      </c>
      <c r="V929" s="3" t="s">
        <v>1080</v>
      </c>
      <c r="W929" t="s">
        <v>1</v>
      </c>
    </row>
    <row r="930" spans="5:23" x14ac:dyDescent="0.25">
      <c r="E930" t="s">
        <v>1571</v>
      </c>
      <c r="F930" t="s">
        <v>1701</v>
      </c>
      <c r="G930" t="s">
        <v>1</v>
      </c>
      <c r="H930" t="s">
        <v>0</v>
      </c>
      <c r="I930" t="s">
        <v>359</v>
      </c>
      <c r="J930" t="s">
        <v>360</v>
      </c>
      <c r="K930" s="55" t="s">
        <v>1703</v>
      </c>
      <c r="L930" s="55" t="s">
        <v>1703</v>
      </c>
      <c r="M930" t="s">
        <v>208</v>
      </c>
      <c r="N930" t="s">
        <v>209</v>
      </c>
      <c r="O930" s="3">
        <v>0</v>
      </c>
      <c r="P930" s="3">
        <v>0</v>
      </c>
      <c r="Q930" s="3">
        <v>146.28</v>
      </c>
      <c r="R930" s="3">
        <v>19.016400000000001</v>
      </c>
      <c r="S930" s="3">
        <v>0</v>
      </c>
      <c r="T930" s="3">
        <v>0</v>
      </c>
      <c r="U930" s="3">
        <v>165.29640000000001</v>
      </c>
      <c r="W930" t="s">
        <v>1</v>
      </c>
    </row>
    <row r="931" spans="5:23" x14ac:dyDescent="0.25">
      <c r="E931" t="s">
        <v>1571</v>
      </c>
      <c r="F931" t="s">
        <v>1701</v>
      </c>
      <c r="G931" t="s">
        <v>1</v>
      </c>
      <c r="H931" t="s">
        <v>0</v>
      </c>
      <c r="I931" t="s">
        <v>359</v>
      </c>
      <c r="J931" t="s">
        <v>360</v>
      </c>
      <c r="K931" s="55" t="s">
        <v>1702</v>
      </c>
      <c r="L931" s="55" t="s">
        <v>1702</v>
      </c>
      <c r="M931" t="s">
        <v>160</v>
      </c>
      <c r="N931" t="s">
        <v>161</v>
      </c>
      <c r="O931" s="3">
        <v>0</v>
      </c>
      <c r="P931" s="3">
        <v>0</v>
      </c>
      <c r="Q931" s="3">
        <v>90</v>
      </c>
      <c r="R931" s="3">
        <v>11.700000000000001</v>
      </c>
      <c r="S931" s="3">
        <v>0</v>
      </c>
      <c r="T931" s="3">
        <v>0</v>
      </c>
      <c r="U931" s="3">
        <v>101.7</v>
      </c>
      <c r="W931" t="s">
        <v>1</v>
      </c>
    </row>
    <row r="932" spans="5:23" x14ac:dyDescent="0.25">
      <c r="E932" t="s">
        <v>1571</v>
      </c>
      <c r="F932" t="s">
        <v>1689</v>
      </c>
      <c r="G932" t="s">
        <v>1</v>
      </c>
      <c r="H932" t="s">
        <v>0</v>
      </c>
      <c r="I932" t="s">
        <v>359</v>
      </c>
      <c r="J932" t="s">
        <v>360</v>
      </c>
      <c r="K932" s="55" t="s">
        <v>1700</v>
      </c>
      <c r="L932" s="55" t="s">
        <v>1700</v>
      </c>
      <c r="M932" t="s">
        <v>129</v>
      </c>
      <c r="N932" t="s">
        <v>130</v>
      </c>
      <c r="O932" s="3">
        <v>0</v>
      </c>
      <c r="P932" s="3">
        <v>0</v>
      </c>
      <c r="Q932" s="3">
        <v>29</v>
      </c>
      <c r="R932" s="3">
        <v>3.77</v>
      </c>
      <c r="S932" s="3">
        <v>0</v>
      </c>
      <c r="T932" s="3">
        <v>0</v>
      </c>
      <c r="U932" s="3">
        <v>32.770000000000003</v>
      </c>
      <c r="W932" t="s">
        <v>1</v>
      </c>
    </row>
    <row r="933" spans="5:23" x14ac:dyDescent="0.25">
      <c r="E933" t="s">
        <v>1571</v>
      </c>
      <c r="F933" t="s">
        <v>1689</v>
      </c>
      <c r="G933" t="s">
        <v>1</v>
      </c>
      <c r="H933" t="s">
        <v>0</v>
      </c>
      <c r="I933" t="s">
        <v>359</v>
      </c>
      <c r="J933" t="s">
        <v>360</v>
      </c>
      <c r="K933" s="55" t="s">
        <v>1699</v>
      </c>
      <c r="L933" s="55" t="s">
        <v>1699</v>
      </c>
      <c r="N933" t="s">
        <v>139</v>
      </c>
      <c r="O933" s="3">
        <v>0</v>
      </c>
      <c r="P933" s="3">
        <v>0</v>
      </c>
      <c r="Q933" s="3">
        <v>8.5</v>
      </c>
      <c r="R933" s="3">
        <v>1.105</v>
      </c>
      <c r="S933" s="3">
        <v>0</v>
      </c>
      <c r="T933" s="3">
        <v>0</v>
      </c>
      <c r="U933" s="3">
        <v>9.6050000000000004</v>
      </c>
      <c r="V933" s="3" t="s">
        <v>928</v>
      </c>
      <c r="W933" t="s">
        <v>1</v>
      </c>
    </row>
    <row r="934" spans="5:23" x14ac:dyDescent="0.25">
      <c r="E934" t="s">
        <v>1571</v>
      </c>
      <c r="F934" t="s">
        <v>1689</v>
      </c>
      <c r="G934" t="s">
        <v>1</v>
      </c>
      <c r="H934" t="s">
        <v>0</v>
      </c>
      <c r="I934" t="s">
        <v>359</v>
      </c>
      <c r="J934" t="s">
        <v>360</v>
      </c>
      <c r="K934" s="55" t="s">
        <v>1698</v>
      </c>
      <c r="L934" s="55" t="s">
        <v>1698</v>
      </c>
      <c r="M934" t="s">
        <v>607</v>
      </c>
      <c r="N934" t="s">
        <v>608</v>
      </c>
      <c r="O934" s="3">
        <v>0</v>
      </c>
      <c r="P934" s="3">
        <v>0</v>
      </c>
      <c r="Q934" s="3">
        <v>80</v>
      </c>
      <c r="R934" s="3">
        <v>10.4</v>
      </c>
      <c r="S934" s="3">
        <v>0</v>
      </c>
      <c r="T934" s="3">
        <v>0</v>
      </c>
      <c r="U934" s="3">
        <v>90.4</v>
      </c>
      <c r="W934" t="s">
        <v>1</v>
      </c>
    </row>
    <row r="935" spans="5:23" x14ac:dyDescent="0.25">
      <c r="E935" t="s">
        <v>1571</v>
      </c>
      <c r="F935" t="s">
        <v>1689</v>
      </c>
      <c r="G935" t="s">
        <v>1</v>
      </c>
      <c r="H935" t="s">
        <v>0</v>
      </c>
      <c r="I935" t="s">
        <v>359</v>
      </c>
      <c r="J935" t="s">
        <v>360</v>
      </c>
      <c r="K935" s="55" t="s">
        <v>1697</v>
      </c>
      <c r="L935" s="55" t="s">
        <v>1697</v>
      </c>
      <c r="M935" t="s">
        <v>607</v>
      </c>
      <c r="N935" t="s">
        <v>608</v>
      </c>
      <c r="O935" s="3">
        <v>0</v>
      </c>
      <c r="P935" s="3">
        <v>0</v>
      </c>
      <c r="Q935" s="3">
        <v>40</v>
      </c>
      <c r="R935" s="3">
        <v>5.2</v>
      </c>
      <c r="S935" s="3">
        <v>0</v>
      </c>
      <c r="T935" s="3">
        <v>0</v>
      </c>
      <c r="U935" s="3">
        <v>45.2</v>
      </c>
      <c r="W935" t="s">
        <v>1</v>
      </c>
    </row>
    <row r="936" spans="5:23" x14ac:dyDescent="0.25">
      <c r="E936" t="s">
        <v>1571</v>
      </c>
      <c r="F936" t="s">
        <v>1689</v>
      </c>
      <c r="G936" t="s">
        <v>1</v>
      </c>
      <c r="H936" t="s">
        <v>0</v>
      </c>
      <c r="I936" t="s">
        <v>359</v>
      </c>
      <c r="J936" t="s">
        <v>360</v>
      </c>
      <c r="K936" s="55" t="s">
        <v>1696</v>
      </c>
      <c r="L936" s="55" t="s">
        <v>1696</v>
      </c>
      <c r="N936" t="s">
        <v>235</v>
      </c>
      <c r="O936" s="3">
        <v>0</v>
      </c>
      <c r="P936" s="3">
        <v>0</v>
      </c>
      <c r="Q936" s="3">
        <v>28.55</v>
      </c>
      <c r="R936" s="3">
        <v>3.7115</v>
      </c>
      <c r="S936" s="3">
        <v>0</v>
      </c>
      <c r="T936" s="3">
        <v>0</v>
      </c>
      <c r="U936" s="3">
        <v>32.261499999999998</v>
      </c>
      <c r="V936" s="3" t="s">
        <v>1080</v>
      </c>
      <c r="W936" t="s">
        <v>1</v>
      </c>
    </row>
    <row r="937" spans="5:23" x14ac:dyDescent="0.25">
      <c r="E937" t="s">
        <v>1571</v>
      </c>
      <c r="F937" t="s">
        <v>1689</v>
      </c>
      <c r="G937" t="s">
        <v>1</v>
      </c>
      <c r="H937" t="s">
        <v>0</v>
      </c>
      <c r="I937" t="s">
        <v>359</v>
      </c>
      <c r="J937" t="s">
        <v>360</v>
      </c>
      <c r="K937" s="55" t="s">
        <v>1695</v>
      </c>
      <c r="L937" s="55" t="s">
        <v>1695</v>
      </c>
      <c r="M937" t="s">
        <v>156</v>
      </c>
      <c r="N937" t="s">
        <v>157</v>
      </c>
      <c r="O937" s="3">
        <v>0</v>
      </c>
      <c r="P937" s="3">
        <v>0</v>
      </c>
      <c r="Q937" s="3">
        <v>30</v>
      </c>
      <c r="R937" s="3">
        <v>3.9000000000000004</v>
      </c>
      <c r="S937" s="3">
        <v>0</v>
      </c>
      <c r="T937" s="3">
        <v>0</v>
      </c>
      <c r="U937" s="3">
        <v>33.9</v>
      </c>
      <c r="W937" t="s">
        <v>1</v>
      </c>
    </row>
    <row r="938" spans="5:23" x14ac:dyDescent="0.25">
      <c r="E938" t="s">
        <v>1571</v>
      </c>
      <c r="F938" t="s">
        <v>1689</v>
      </c>
      <c r="G938" t="s">
        <v>1</v>
      </c>
      <c r="H938" t="s">
        <v>0</v>
      </c>
      <c r="I938" t="s">
        <v>359</v>
      </c>
      <c r="J938" t="s">
        <v>360</v>
      </c>
      <c r="K938" s="55" t="s">
        <v>1694</v>
      </c>
      <c r="L938" s="55" t="s">
        <v>1694</v>
      </c>
      <c r="M938" t="s">
        <v>226</v>
      </c>
      <c r="N938" t="s">
        <v>227</v>
      </c>
      <c r="O938" s="3">
        <v>0</v>
      </c>
      <c r="P938" s="3">
        <v>0</v>
      </c>
      <c r="Q938" s="3">
        <v>53.1</v>
      </c>
      <c r="R938" s="3">
        <v>6.9030000000000005</v>
      </c>
      <c r="S938" s="3">
        <v>0</v>
      </c>
      <c r="T938" s="3">
        <v>0</v>
      </c>
      <c r="U938" s="3">
        <v>60.003</v>
      </c>
      <c r="W938" t="s">
        <v>1</v>
      </c>
    </row>
    <row r="939" spans="5:23" x14ac:dyDescent="0.25">
      <c r="E939" t="s">
        <v>1571</v>
      </c>
      <c r="F939" t="s">
        <v>1689</v>
      </c>
      <c r="G939" t="s">
        <v>1</v>
      </c>
      <c r="H939" t="s">
        <v>0</v>
      </c>
      <c r="I939" t="s">
        <v>359</v>
      </c>
      <c r="J939" t="s">
        <v>360</v>
      </c>
      <c r="K939" s="55" t="s">
        <v>1693</v>
      </c>
      <c r="L939" s="55" t="s">
        <v>1693</v>
      </c>
      <c r="M939" t="s">
        <v>1331</v>
      </c>
      <c r="N939" t="s">
        <v>1332</v>
      </c>
      <c r="O939" s="3">
        <v>0</v>
      </c>
      <c r="P939" s="3">
        <v>0</v>
      </c>
      <c r="Q939" s="3">
        <v>60</v>
      </c>
      <c r="R939" s="3">
        <v>7.8000000000000007</v>
      </c>
      <c r="S939" s="3">
        <v>0</v>
      </c>
      <c r="T939" s="3">
        <v>0</v>
      </c>
      <c r="U939" s="3">
        <v>67.8</v>
      </c>
      <c r="W939" t="s">
        <v>1</v>
      </c>
    </row>
    <row r="940" spans="5:23" x14ac:dyDescent="0.25">
      <c r="E940" t="s">
        <v>1571</v>
      </c>
      <c r="F940" t="s">
        <v>1689</v>
      </c>
      <c r="G940" t="s">
        <v>1</v>
      </c>
      <c r="H940" t="s">
        <v>0</v>
      </c>
      <c r="I940" t="s">
        <v>359</v>
      </c>
      <c r="J940" t="s">
        <v>360</v>
      </c>
      <c r="K940" s="55" t="s">
        <v>1692</v>
      </c>
      <c r="L940" s="55" t="s">
        <v>1692</v>
      </c>
      <c r="M940" t="s">
        <v>166</v>
      </c>
      <c r="N940" t="s">
        <v>167</v>
      </c>
      <c r="O940" s="3">
        <v>0</v>
      </c>
      <c r="P940" s="3">
        <v>0</v>
      </c>
      <c r="Q940" s="3">
        <v>48</v>
      </c>
      <c r="R940" s="3">
        <v>6.24</v>
      </c>
      <c r="S940" s="3">
        <v>0</v>
      </c>
      <c r="T940" s="3">
        <v>0</v>
      </c>
      <c r="U940" s="3">
        <v>54.24</v>
      </c>
      <c r="W940" t="s">
        <v>1</v>
      </c>
    </row>
    <row r="941" spans="5:23" x14ac:dyDescent="0.25">
      <c r="E941" t="s">
        <v>1571</v>
      </c>
      <c r="F941" t="s">
        <v>1689</v>
      </c>
      <c r="G941" t="s">
        <v>1</v>
      </c>
      <c r="H941" t="s">
        <v>0</v>
      </c>
      <c r="I941" t="s">
        <v>359</v>
      </c>
      <c r="J941" t="s">
        <v>360</v>
      </c>
      <c r="K941" s="55" t="s">
        <v>1691</v>
      </c>
      <c r="L941" s="55" t="s">
        <v>1691</v>
      </c>
      <c r="M941" t="s">
        <v>208</v>
      </c>
      <c r="N941" t="s">
        <v>209</v>
      </c>
      <c r="O941" s="3">
        <v>0</v>
      </c>
      <c r="P941" s="3">
        <v>0</v>
      </c>
      <c r="Q941" s="3">
        <v>262.57</v>
      </c>
      <c r="R941" s="3">
        <v>34.134100000000004</v>
      </c>
      <c r="S941" s="3">
        <v>0</v>
      </c>
      <c r="T941" s="3">
        <v>0</v>
      </c>
      <c r="U941" s="3">
        <v>296.70409999999998</v>
      </c>
      <c r="W941" t="s">
        <v>1</v>
      </c>
    </row>
    <row r="942" spans="5:23" x14ac:dyDescent="0.25">
      <c r="E942" t="s">
        <v>1571</v>
      </c>
      <c r="F942" t="s">
        <v>1689</v>
      </c>
      <c r="G942" t="s">
        <v>1</v>
      </c>
      <c r="H942" t="s">
        <v>0</v>
      </c>
      <c r="I942" t="s">
        <v>359</v>
      </c>
      <c r="J942" t="s">
        <v>360</v>
      </c>
      <c r="K942" s="55" t="s">
        <v>1690</v>
      </c>
      <c r="L942" s="55" t="s">
        <v>1690</v>
      </c>
      <c r="M942" t="s">
        <v>151</v>
      </c>
      <c r="N942" t="s">
        <v>29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W942" t="s">
        <v>1</v>
      </c>
    </row>
    <row r="943" spans="5:23" x14ac:dyDescent="0.25">
      <c r="E943" t="s">
        <v>1571</v>
      </c>
      <c r="F943" t="s">
        <v>1679</v>
      </c>
      <c r="G943" t="s">
        <v>1</v>
      </c>
      <c r="H943" t="s">
        <v>0</v>
      </c>
      <c r="I943" t="s">
        <v>359</v>
      </c>
      <c r="J943" t="s">
        <v>360</v>
      </c>
      <c r="K943" s="55" t="s">
        <v>1688</v>
      </c>
      <c r="L943" s="55" t="s">
        <v>1688</v>
      </c>
      <c r="M943" t="s">
        <v>115</v>
      </c>
      <c r="N943" t="s">
        <v>116</v>
      </c>
      <c r="O943" s="3">
        <v>0</v>
      </c>
      <c r="P943" s="3">
        <v>0</v>
      </c>
      <c r="Q943" s="3">
        <v>35</v>
      </c>
      <c r="R943" s="3">
        <v>4.55</v>
      </c>
      <c r="S943" s="3">
        <v>0</v>
      </c>
      <c r="T943" s="3">
        <v>0</v>
      </c>
      <c r="U943" s="3">
        <v>39.549999999999997</v>
      </c>
      <c r="W943" t="s">
        <v>1</v>
      </c>
    </row>
    <row r="944" spans="5:23" x14ac:dyDescent="0.25">
      <c r="E944" t="s">
        <v>1571</v>
      </c>
      <c r="F944" t="s">
        <v>1679</v>
      </c>
      <c r="G944" t="s">
        <v>1</v>
      </c>
      <c r="H944" t="s">
        <v>0</v>
      </c>
      <c r="I944" t="s">
        <v>359</v>
      </c>
      <c r="J944" t="s">
        <v>360</v>
      </c>
      <c r="K944" s="55" t="s">
        <v>1687</v>
      </c>
      <c r="L944" s="55" t="s">
        <v>1687</v>
      </c>
      <c r="M944" t="s">
        <v>156</v>
      </c>
      <c r="N944" t="s">
        <v>157</v>
      </c>
      <c r="O944" s="3">
        <v>0</v>
      </c>
      <c r="P944" s="3">
        <v>0</v>
      </c>
      <c r="Q944" s="3">
        <v>30</v>
      </c>
      <c r="R944" s="3">
        <v>3.9000000000000004</v>
      </c>
      <c r="S944" s="3">
        <v>0</v>
      </c>
      <c r="T944" s="3">
        <v>0</v>
      </c>
      <c r="U944" s="3">
        <v>33.9</v>
      </c>
      <c r="W944" t="s">
        <v>1</v>
      </c>
    </row>
    <row r="945" spans="5:23" x14ac:dyDescent="0.25">
      <c r="E945" t="s">
        <v>1571</v>
      </c>
      <c r="F945" t="s">
        <v>1679</v>
      </c>
      <c r="G945" t="s">
        <v>1</v>
      </c>
      <c r="H945" t="s">
        <v>0</v>
      </c>
      <c r="I945" t="s">
        <v>359</v>
      </c>
      <c r="J945" t="s">
        <v>360</v>
      </c>
      <c r="K945" s="55" t="s">
        <v>1686</v>
      </c>
      <c r="L945" s="55" t="s">
        <v>1686</v>
      </c>
      <c r="M945" t="s">
        <v>172</v>
      </c>
      <c r="N945" t="s">
        <v>173</v>
      </c>
      <c r="O945" s="3">
        <v>0</v>
      </c>
      <c r="P945" s="3">
        <v>0</v>
      </c>
      <c r="Q945" s="3">
        <v>29.87</v>
      </c>
      <c r="R945" s="3">
        <v>3.8831000000000002</v>
      </c>
      <c r="S945" s="3">
        <v>0</v>
      </c>
      <c r="T945" s="3">
        <v>0</v>
      </c>
      <c r="U945" s="3">
        <v>33.753100000000003</v>
      </c>
      <c r="W945" t="s">
        <v>1</v>
      </c>
    </row>
    <row r="946" spans="5:23" x14ac:dyDescent="0.25">
      <c r="E946" t="s">
        <v>1571</v>
      </c>
      <c r="F946" t="s">
        <v>1679</v>
      </c>
      <c r="G946" t="s">
        <v>1</v>
      </c>
      <c r="H946" t="s">
        <v>0</v>
      </c>
      <c r="I946" t="s">
        <v>359</v>
      </c>
      <c r="J946" t="s">
        <v>360</v>
      </c>
      <c r="K946" s="55" t="s">
        <v>1685</v>
      </c>
      <c r="L946" s="55" t="s">
        <v>1685</v>
      </c>
      <c r="M946" t="s">
        <v>151</v>
      </c>
      <c r="N946" t="s">
        <v>29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W946" t="s">
        <v>1</v>
      </c>
    </row>
    <row r="947" spans="5:23" x14ac:dyDescent="0.25">
      <c r="E947" t="s">
        <v>1571</v>
      </c>
      <c r="F947" t="s">
        <v>1679</v>
      </c>
      <c r="G947" t="s">
        <v>1</v>
      </c>
      <c r="H947" t="s">
        <v>0</v>
      </c>
      <c r="I947" t="s">
        <v>359</v>
      </c>
      <c r="J947" t="s">
        <v>360</v>
      </c>
      <c r="K947" s="55" t="s">
        <v>1684</v>
      </c>
      <c r="L947" s="55" t="s">
        <v>1684</v>
      </c>
      <c r="M947" t="s">
        <v>115</v>
      </c>
      <c r="N947" t="s">
        <v>116</v>
      </c>
      <c r="O947" s="3">
        <v>0</v>
      </c>
      <c r="P947" s="3">
        <v>0</v>
      </c>
      <c r="Q947" s="3">
        <v>24</v>
      </c>
      <c r="R947" s="3">
        <v>3.12</v>
      </c>
      <c r="S947" s="3">
        <v>0</v>
      </c>
      <c r="T947" s="3">
        <v>0</v>
      </c>
      <c r="U947" s="3">
        <v>27.12</v>
      </c>
      <c r="W947" t="s">
        <v>1</v>
      </c>
    </row>
    <row r="948" spans="5:23" x14ac:dyDescent="0.25">
      <c r="E948" t="s">
        <v>1571</v>
      </c>
      <c r="F948" t="s">
        <v>1679</v>
      </c>
      <c r="G948" t="s">
        <v>1</v>
      </c>
      <c r="H948" t="s">
        <v>0</v>
      </c>
      <c r="I948" t="s">
        <v>359</v>
      </c>
      <c r="J948" t="s">
        <v>360</v>
      </c>
      <c r="K948" s="55" t="s">
        <v>1683</v>
      </c>
      <c r="L948" s="55" t="s">
        <v>1683</v>
      </c>
      <c r="M948" t="s">
        <v>115</v>
      </c>
      <c r="N948" t="s">
        <v>116</v>
      </c>
      <c r="O948" s="3">
        <v>0</v>
      </c>
      <c r="P948" s="3">
        <v>0</v>
      </c>
      <c r="Q948" s="3">
        <v>44</v>
      </c>
      <c r="R948" s="3">
        <v>5.7200000000000006</v>
      </c>
      <c r="S948" s="3">
        <v>0</v>
      </c>
      <c r="T948" s="3">
        <v>0</v>
      </c>
      <c r="U948" s="3">
        <v>49.72</v>
      </c>
      <c r="W948" t="s">
        <v>1</v>
      </c>
    </row>
    <row r="949" spans="5:23" x14ac:dyDescent="0.25">
      <c r="E949" t="s">
        <v>1571</v>
      </c>
      <c r="F949" t="s">
        <v>1679</v>
      </c>
      <c r="G949" t="s">
        <v>1</v>
      </c>
      <c r="H949" t="s">
        <v>0</v>
      </c>
      <c r="I949" t="s">
        <v>359</v>
      </c>
      <c r="J949" t="s">
        <v>360</v>
      </c>
      <c r="K949" s="55" t="s">
        <v>1682</v>
      </c>
      <c r="L949" s="55" t="s">
        <v>1682</v>
      </c>
      <c r="N949" t="s">
        <v>203</v>
      </c>
      <c r="O949" s="3">
        <v>0</v>
      </c>
      <c r="P949" s="3">
        <v>0</v>
      </c>
      <c r="Q949" s="3">
        <v>80</v>
      </c>
      <c r="R949" s="3">
        <v>10.4</v>
      </c>
      <c r="S949" s="3">
        <v>0</v>
      </c>
      <c r="T949" s="3">
        <v>0</v>
      </c>
      <c r="U949" s="3">
        <v>90.4</v>
      </c>
      <c r="V949" s="3" t="s">
        <v>1017</v>
      </c>
      <c r="W949" t="s">
        <v>1</v>
      </c>
    </row>
    <row r="950" spans="5:23" x14ac:dyDescent="0.25">
      <c r="E950" t="s">
        <v>1571</v>
      </c>
      <c r="F950" t="s">
        <v>1679</v>
      </c>
      <c r="G950" t="s">
        <v>1</v>
      </c>
      <c r="H950" t="s">
        <v>0</v>
      </c>
      <c r="I950" t="s">
        <v>359</v>
      </c>
      <c r="J950" t="s">
        <v>360</v>
      </c>
      <c r="K950" s="55" t="s">
        <v>1681</v>
      </c>
      <c r="L950" s="55" t="s">
        <v>1681</v>
      </c>
      <c r="M950" t="s">
        <v>100</v>
      </c>
      <c r="N950" t="s">
        <v>101</v>
      </c>
      <c r="O950" s="3">
        <v>0</v>
      </c>
      <c r="P950" s="3">
        <v>0</v>
      </c>
      <c r="Q950" s="3">
        <v>550</v>
      </c>
      <c r="R950" s="3">
        <v>71.5</v>
      </c>
      <c r="S950" s="3">
        <v>0</v>
      </c>
      <c r="T950" s="3">
        <v>0</v>
      </c>
      <c r="U950" s="3">
        <v>621.5</v>
      </c>
      <c r="W950" t="s">
        <v>1</v>
      </c>
    </row>
    <row r="951" spans="5:23" x14ac:dyDescent="0.25">
      <c r="E951" t="s">
        <v>1571</v>
      </c>
      <c r="F951" t="s">
        <v>1679</v>
      </c>
      <c r="G951" t="s">
        <v>1</v>
      </c>
      <c r="H951" t="s">
        <v>0</v>
      </c>
      <c r="I951" t="s">
        <v>359</v>
      </c>
      <c r="J951" t="s">
        <v>360</v>
      </c>
      <c r="K951" s="55" t="s">
        <v>1680</v>
      </c>
      <c r="L951" s="55" t="s">
        <v>1680</v>
      </c>
      <c r="M951" t="s">
        <v>249</v>
      </c>
      <c r="N951" t="s">
        <v>250</v>
      </c>
      <c r="O951" s="3">
        <v>0</v>
      </c>
      <c r="P951" s="3">
        <v>0</v>
      </c>
      <c r="Q951" s="3">
        <v>45</v>
      </c>
      <c r="R951" s="3">
        <v>5.8500000000000005</v>
      </c>
      <c r="S951" s="3">
        <v>0</v>
      </c>
      <c r="T951" s="3">
        <v>0</v>
      </c>
      <c r="U951" s="3">
        <v>50.85</v>
      </c>
      <c r="W951" t="s">
        <v>1</v>
      </c>
    </row>
    <row r="952" spans="5:23" x14ac:dyDescent="0.25">
      <c r="E952" t="s">
        <v>1571</v>
      </c>
      <c r="F952" t="s">
        <v>1649</v>
      </c>
      <c r="G952" t="s">
        <v>1</v>
      </c>
      <c r="H952" t="s">
        <v>0</v>
      </c>
      <c r="I952" t="s">
        <v>359</v>
      </c>
      <c r="J952" t="s">
        <v>360</v>
      </c>
      <c r="K952" s="55" t="s">
        <v>1678</v>
      </c>
      <c r="L952" s="55" t="s">
        <v>1678</v>
      </c>
      <c r="M952" t="s">
        <v>208</v>
      </c>
      <c r="N952" t="s">
        <v>209</v>
      </c>
      <c r="O952" s="3">
        <v>0</v>
      </c>
      <c r="P952" s="3">
        <v>0</v>
      </c>
      <c r="Q952" s="3">
        <v>175.04</v>
      </c>
      <c r="R952" s="3">
        <v>22.755199999999999</v>
      </c>
      <c r="S952" s="3">
        <v>0</v>
      </c>
      <c r="T952" s="3">
        <v>0</v>
      </c>
      <c r="U952" s="3">
        <v>197.79519999999999</v>
      </c>
      <c r="W952" t="s">
        <v>1</v>
      </c>
    </row>
    <row r="953" spans="5:23" x14ac:dyDescent="0.25">
      <c r="E953" t="s">
        <v>1571</v>
      </c>
      <c r="F953" t="s">
        <v>1649</v>
      </c>
      <c r="G953" t="s">
        <v>1</v>
      </c>
      <c r="H953" t="s">
        <v>0</v>
      </c>
      <c r="I953" t="s">
        <v>359</v>
      </c>
      <c r="J953" t="s">
        <v>360</v>
      </c>
      <c r="K953" s="55" t="s">
        <v>1677</v>
      </c>
      <c r="L953" s="55" t="s">
        <v>1677</v>
      </c>
      <c r="N953" t="s">
        <v>235</v>
      </c>
      <c r="O953" s="3">
        <v>0</v>
      </c>
      <c r="P953" s="3">
        <v>0</v>
      </c>
      <c r="Q953" s="3">
        <v>121.37</v>
      </c>
      <c r="R953" s="3">
        <v>15.778100000000002</v>
      </c>
      <c r="S953" s="3">
        <v>0</v>
      </c>
      <c r="T953" s="3">
        <v>0</v>
      </c>
      <c r="U953" s="3">
        <v>137.1481</v>
      </c>
      <c r="V953" s="3" t="s">
        <v>1080</v>
      </c>
      <c r="W953" t="s">
        <v>1</v>
      </c>
    </row>
    <row r="954" spans="5:23" x14ac:dyDescent="0.25">
      <c r="E954" t="s">
        <v>1571</v>
      </c>
      <c r="F954" t="s">
        <v>1649</v>
      </c>
      <c r="G954" t="s">
        <v>1</v>
      </c>
      <c r="H954" t="s">
        <v>0</v>
      </c>
      <c r="I954" t="s">
        <v>359</v>
      </c>
      <c r="J954" t="s">
        <v>360</v>
      </c>
      <c r="K954" s="55" t="s">
        <v>1676</v>
      </c>
      <c r="L954" s="55" t="s">
        <v>1676</v>
      </c>
      <c r="M954" t="s">
        <v>262</v>
      </c>
      <c r="N954" t="s">
        <v>263</v>
      </c>
      <c r="O954" s="3">
        <v>0</v>
      </c>
      <c r="P954" s="3">
        <v>0</v>
      </c>
      <c r="Q954" s="3">
        <v>80</v>
      </c>
      <c r="R954" s="3">
        <v>10.4</v>
      </c>
      <c r="S954" s="3">
        <v>0</v>
      </c>
      <c r="T954" s="3">
        <v>0</v>
      </c>
      <c r="U954" s="3">
        <v>90.4</v>
      </c>
      <c r="W954" t="s">
        <v>1</v>
      </c>
    </row>
    <row r="955" spans="5:23" x14ac:dyDescent="0.25">
      <c r="E955" t="s">
        <v>1571</v>
      </c>
      <c r="F955" t="s">
        <v>1649</v>
      </c>
      <c r="G955" t="s">
        <v>1</v>
      </c>
      <c r="H955" t="s">
        <v>0</v>
      </c>
      <c r="I955" t="s">
        <v>359</v>
      </c>
      <c r="J955" t="s">
        <v>360</v>
      </c>
      <c r="K955" s="55" t="s">
        <v>1675</v>
      </c>
      <c r="L955" s="55" t="s">
        <v>1675</v>
      </c>
      <c r="M955" t="s">
        <v>262</v>
      </c>
      <c r="N955" t="s">
        <v>263</v>
      </c>
      <c r="O955" s="3">
        <v>0</v>
      </c>
      <c r="P955" s="3">
        <v>0</v>
      </c>
      <c r="Q955" s="3">
        <v>95</v>
      </c>
      <c r="R955" s="3">
        <v>12.35</v>
      </c>
      <c r="S955" s="3">
        <v>0</v>
      </c>
      <c r="T955" s="3">
        <v>0</v>
      </c>
      <c r="U955" s="3">
        <v>107.35</v>
      </c>
      <c r="W955" t="s">
        <v>1</v>
      </c>
    </row>
    <row r="956" spans="5:23" x14ac:dyDescent="0.25">
      <c r="E956" t="s">
        <v>1571</v>
      </c>
      <c r="F956" t="s">
        <v>1649</v>
      </c>
      <c r="G956" t="s">
        <v>1</v>
      </c>
      <c r="H956" t="s">
        <v>0</v>
      </c>
      <c r="I956" t="s">
        <v>359</v>
      </c>
      <c r="J956" t="s">
        <v>360</v>
      </c>
      <c r="K956" s="55" t="s">
        <v>1674</v>
      </c>
      <c r="L956" s="55" t="s">
        <v>1674</v>
      </c>
      <c r="N956" t="s">
        <v>299</v>
      </c>
      <c r="O956" s="3">
        <v>0</v>
      </c>
      <c r="P956" s="3">
        <v>0</v>
      </c>
      <c r="Q956" s="3">
        <v>45</v>
      </c>
      <c r="R956" s="3">
        <v>5.8500000000000005</v>
      </c>
      <c r="S956" s="3">
        <v>0</v>
      </c>
      <c r="T956" s="3">
        <v>0</v>
      </c>
      <c r="U956" s="3">
        <v>50.85</v>
      </c>
      <c r="V956" s="3" t="s">
        <v>949</v>
      </c>
      <c r="W956" t="s">
        <v>1</v>
      </c>
    </row>
    <row r="957" spans="5:23" x14ac:dyDescent="0.25">
      <c r="E957" t="s">
        <v>1571</v>
      </c>
      <c r="F957" t="s">
        <v>1649</v>
      </c>
      <c r="G957" t="s">
        <v>1</v>
      </c>
      <c r="H957" t="s">
        <v>0</v>
      </c>
      <c r="I957" t="s">
        <v>359</v>
      </c>
      <c r="J957" t="s">
        <v>360</v>
      </c>
      <c r="K957" s="55" t="s">
        <v>1673</v>
      </c>
      <c r="L957" s="55" t="s">
        <v>1673</v>
      </c>
      <c r="M957" t="s">
        <v>115</v>
      </c>
      <c r="N957" t="s">
        <v>116</v>
      </c>
      <c r="O957" s="3">
        <v>0</v>
      </c>
      <c r="P957" s="3">
        <v>0</v>
      </c>
      <c r="Q957" s="3">
        <v>201</v>
      </c>
      <c r="R957" s="3">
        <v>26.130000000000003</v>
      </c>
      <c r="S957" s="3">
        <v>0</v>
      </c>
      <c r="T957" s="3">
        <v>0</v>
      </c>
      <c r="U957" s="3">
        <v>227.13</v>
      </c>
      <c r="W957" t="s">
        <v>1</v>
      </c>
    </row>
    <row r="958" spans="5:23" x14ac:dyDescent="0.25">
      <c r="E958" t="s">
        <v>1571</v>
      </c>
      <c r="F958" t="s">
        <v>1649</v>
      </c>
      <c r="G958" t="s">
        <v>1</v>
      </c>
      <c r="H958" t="s">
        <v>0</v>
      </c>
      <c r="I958" t="s">
        <v>359</v>
      </c>
      <c r="J958" t="s">
        <v>360</v>
      </c>
      <c r="K958" s="55" t="s">
        <v>1672</v>
      </c>
      <c r="L958" s="55" t="s">
        <v>1672</v>
      </c>
      <c r="M958" t="s">
        <v>151</v>
      </c>
      <c r="N958" t="s">
        <v>29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W958" t="s">
        <v>1</v>
      </c>
    </row>
    <row r="959" spans="5:23" x14ac:dyDescent="0.25">
      <c r="E959" t="s">
        <v>1571</v>
      </c>
      <c r="F959" t="s">
        <v>1649</v>
      </c>
      <c r="G959" t="s">
        <v>1</v>
      </c>
      <c r="H959" t="s">
        <v>0</v>
      </c>
      <c r="I959" t="s">
        <v>359</v>
      </c>
      <c r="J959" t="s">
        <v>360</v>
      </c>
      <c r="K959" s="55" t="s">
        <v>1671</v>
      </c>
      <c r="L959" s="55" t="s">
        <v>1671</v>
      </c>
      <c r="M959" t="s">
        <v>156</v>
      </c>
      <c r="N959" t="s">
        <v>157</v>
      </c>
      <c r="O959" s="3">
        <v>0</v>
      </c>
      <c r="P959" s="3">
        <v>0</v>
      </c>
      <c r="Q959" s="3">
        <v>35</v>
      </c>
      <c r="R959" s="3">
        <v>4.55</v>
      </c>
      <c r="S959" s="3">
        <v>0</v>
      </c>
      <c r="T959" s="3">
        <v>0</v>
      </c>
      <c r="U959" s="3">
        <v>39.549999999999997</v>
      </c>
      <c r="W959" t="s">
        <v>1</v>
      </c>
    </row>
    <row r="960" spans="5:23" x14ac:dyDescent="0.25">
      <c r="E960" t="s">
        <v>1571</v>
      </c>
      <c r="F960" t="s">
        <v>1649</v>
      </c>
      <c r="G960" t="s">
        <v>1</v>
      </c>
      <c r="H960" t="s">
        <v>0</v>
      </c>
      <c r="I960" t="s">
        <v>359</v>
      </c>
      <c r="J960" t="s">
        <v>360</v>
      </c>
      <c r="K960" s="55" t="s">
        <v>1670</v>
      </c>
      <c r="L960" s="55" t="s">
        <v>1670</v>
      </c>
      <c r="M960" t="s">
        <v>208</v>
      </c>
      <c r="N960" t="s">
        <v>209</v>
      </c>
      <c r="O960" s="3">
        <v>0</v>
      </c>
      <c r="P960" s="3">
        <v>0</v>
      </c>
      <c r="Q960" s="3">
        <v>306</v>
      </c>
      <c r="R960" s="3">
        <v>39.78</v>
      </c>
      <c r="S960" s="3">
        <v>0</v>
      </c>
      <c r="T960" s="3">
        <v>0</v>
      </c>
      <c r="U960" s="3">
        <v>345.78</v>
      </c>
      <c r="W960" t="s">
        <v>1</v>
      </c>
    </row>
    <row r="961" spans="5:23" x14ac:dyDescent="0.25">
      <c r="E961" t="s">
        <v>1571</v>
      </c>
      <c r="F961" t="s">
        <v>1649</v>
      </c>
      <c r="G961" t="s">
        <v>1</v>
      </c>
      <c r="H961" t="s">
        <v>0</v>
      </c>
      <c r="I961" t="s">
        <v>359</v>
      </c>
      <c r="J961" t="s">
        <v>360</v>
      </c>
      <c r="K961" s="55" t="s">
        <v>1669</v>
      </c>
      <c r="L961" s="55" t="s">
        <v>1669</v>
      </c>
      <c r="M961" t="s">
        <v>100</v>
      </c>
      <c r="N961" t="s">
        <v>101</v>
      </c>
      <c r="O961" s="3">
        <v>0</v>
      </c>
      <c r="P961" s="3">
        <v>0</v>
      </c>
      <c r="Q961" s="3">
        <v>20</v>
      </c>
      <c r="R961" s="3">
        <v>2.6</v>
      </c>
      <c r="S961" s="3">
        <v>0</v>
      </c>
      <c r="T961" s="3">
        <v>0</v>
      </c>
      <c r="U961" s="3">
        <v>22.6</v>
      </c>
      <c r="W961" t="s">
        <v>1</v>
      </c>
    </row>
    <row r="962" spans="5:23" x14ac:dyDescent="0.25">
      <c r="E962" t="s">
        <v>1571</v>
      </c>
      <c r="F962" t="s">
        <v>1649</v>
      </c>
      <c r="G962" t="s">
        <v>1</v>
      </c>
      <c r="H962" t="s">
        <v>0</v>
      </c>
      <c r="I962" t="s">
        <v>359</v>
      </c>
      <c r="J962" t="s">
        <v>360</v>
      </c>
      <c r="K962" s="55" t="s">
        <v>1668</v>
      </c>
      <c r="L962" s="55" t="s">
        <v>1668</v>
      </c>
      <c r="M962" t="s">
        <v>706</v>
      </c>
      <c r="N962" t="s">
        <v>707</v>
      </c>
      <c r="O962" s="3">
        <v>0</v>
      </c>
      <c r="P962" s="3">
        <v>0</v>
      </c>
      <c r="Q962" s="3">
        <v>15</v>
      </c>
      <c r="R962" s="3">
        <v>1.9500000000000002</v>
      </c>
      <c r="S962" s="3">
        <v>0</v>
      </c>
      <c r="T962" s="3">
        <v>0</v>
      </c>
      <c r="U962" s="3">
        <v>16.95</v>
      </c>
      <c r="W962" t="s">
        <v>1</v>
      </c>
    </row>
    <row r="963" spans="5:23" x14ac:dyDescent="0.25">
      <c r="E963" t="s">
        <v>1571</v>
      </c>
      <c r="F963" t="s">
        <v>1649</v>
      </c>
      <c r="G963" t="s">
        <v>1</v>
      </c>
      <c r="H963" t="s">
        <v>0</v>
      </c>
      <c r="I963" t="s">
        <v>359</v>
      </c>
      <c r="J963" t="s">
        <v>360</v>
      </c>
      <c r="K963" s="55" t="s">
        <v>1667</v>
      </c>
      <c r="L963" s="55" t="s">
        <v>1667</v>
      </c>
      <c r="M963" t="s">
        <v>160</v>
      </c>
      <c r="N963" t="s">
        <v>161</v>
      </c>
      <c r="O963" s="3">
        <v>0</v>
      </c>
      <c r="P963" s="3">
        <v>0</v>
      </c>
      <c r="Q963" s="3">
        <v>40</v>
      </c>
      <c r="R963" s="3">
        <v>5.2</v>
      </c>
      <c r="S963" s="3">
        <v>0</v>
      </c>
      <c r="T963" s="3">
        <v>0</v>
      </c>
      <c r="U963" s="3">
        <v>45.2</v>
      </c>
      <c r="W963" t="s">
        <v>1</v>
      </c>
    </row>
    <row r="964" spans="5:23" x14ac:dyDescent="0.25">
      <c r="E964" t="s">
        <v>1571</v>
      </c>
      <c r="F964" t="s">
        <v>1649</v>
      </c>
      <c r="G964" t="s">
        <v>1</v>
      </c>
      <c r="H964" t="s">
        <v>0</v>
      </c>
      <c r="I964" t="s">
        <v>359</v>
      </c>
      <c r="J964" t="s">
        <v>360</v>
      </c>
      <c r="K964" s="55" t="s">
        <v>1666</v>
      </c>
      <c r="L964" s="55" t="s">
        <v>1666</v>
      </c>
      <c r="M964" t="s">
        <v>281</v>
      </c>
      <c r="N964" t="s">
        <v>282</v>
      </c>
      <c r="O964" s="3">
        <v>0</v>
      </c>
      <c r="P964" s="3">
        <v>0</v>
      </c>
      <c r="Q964" s="3">
        <v>30</v>
      </c>
      <c r="R964" s="3">
        <v>3.9000000000000004</v>
      </c>
      <c r="S964" s="3">
        <v>0</v>
      </c>
      <c r="T964" s="3">
        <v>0</v>
      </c>
      <c r="U964" s="3">
        <v>33.9</v>
      </c>
      <c r="W964" t="s">
        <v>1</v>
      </c>
    </row>
    <row r="965" spans="5:23" x14ac:dyDescent="0.25">
      <c r="E965" t="s">
        <v>1571</v>
      </c>
      <c r="F965" t="s">
        <v>1649</v>
      </c>
      <c r="G965" t="s">
        <v>1</v>
      </c>
      <c r="H965" t="s">
        <v>0</v>
      </c>
      <c r="I965" t="s">
        <v>359</v>
      </c>
      <c r="J965" t="s">
        <v>360</v>
      </c>
      <c r="K965" s="55" t="s">
        <v>1665</v>
      </c>
      <c r="L965" s="55" t="s">
        <v>1665</v>
      </c>
      <c r="M965" t="s">
        <v>281</v>
      </c>
      <c r="N965" t="s">
        <v>282</v>
      </c>
      <c r="O965" s="3">
        <v>0</v>
      </c>
      <c r="P965" s="3">
        <v>0</v>
      </c>
      <c r="Q965" s="3">
        <v>222</v>
      </c>
      <c r="R965" s="3">
        <v>28.86</v>
      </c>
      <c r="S965" s="3">
        <v>0</v>
      </c>
      <c r="T965" s="3">
        <v>0</v>
      </c>
      <c r="U965" s="3">
        <v>250.86</v>
      </c>
      <c r="W965" t="s">
        <v>1</v>
      </c>
    </row>
    <row r="966" spans="5:23" x14ac:dyDescent="0.25">
      <c r="E966" t="s">
        <v>1571</v>
      </c>
      <c r="F966" t="s">
        <v>1649</v>
      </c>
      <c r="G966" t="s">
        <v>1</v>
      </c>
      <c r="H966" t="s">
        <v>0</v>
      </c>
      <c r="I966" t="s">
        <v>359</v>
      </c>
      <c r="J966" t="s">
        <v>360</v>
      </c>
      <c r="K966" s="55" t="s">
        <v>1664</v>
      </c>
      <c r="L966" s="55" t="s">
        <v>1664</v>
      </c>
      <c r="M966" t="s">
        <v>281</v>
      </c>
      <c r="N966" t="s">
        <v>282</v>
      </c>
      <c r="O966" s="3">
        <v>0</v>
      </c>
      <c r="P966" s="3">
        <v>0</v>
      </c>
      <c r="Q966" s="3">
        <v>247</v>
      </c>
      <c r="R966" s="3">
        <v>32.11</v>
      </c>
      <c r="S966" s="3">
        <v>0</v>
      </c>
      <c r="T966" s="3">
        <v>0</v>
      </c>
      <c r="U966" s="3">
        <v>279.11</v>
      </c>
      <c r="W966" t="s">
        <v>1</v>
      </c>
    </row>
    <row r="967" spans="5:23" x14ac:dyDescent="0.25">
      <c r="E967" t="s">
        <v>1571</v>
      </c>
      <c r="F967" t="s">
        <v>1649</v>
      </c>
      <c r="G967" t="s">
        <v>1</v>
      </c>
      <c r="H967" t="s">
        <v>0</v>
      </c>
      <c r="I967" t="s">
        <v>359</v>
      </c>
      <c r="J967" t="s">
        <v>360</v>
      </c>
      <c r="K967" s="55" t="s">
        <v>1663</v>
      </c>
      <c r="L967" s="55" t="s">
        <v>1663</v>
      </c>
      <c r="M967" t="s">
        <v>160</v>
      </c>
      <c r="N967" t="s">
        <v>161</v>
      </c>
      <c r="O967" s="3">
        <v>0</v>
      </c>
      <c r="P967" s="3">
        <v>0</v>
      </c>
      <c r="Q967" s="3">
        <v>120</v>
      </c>
      <c r="R967" s="3">
        <v>15.600000000000001</v>
      </c>
      <c r="S967" s="3">
        <v>0</v>
      </c>
      <c r="T967" s="3">
        <v>0</v>
      </c>
      <c r="U967" s="3">
        <v>135.6</v>
      </c>
      <c r="W967" t="s">
        <v>1</v>
      </c>
    </row>
    <row r="968" spans="5:23" x14ac:dyDescent="0.25">
      <c r="E968" t="s">
        <v>1571</v>
      </c>
      <c r="F968" t="s">
        <v>1649</v>
      </c>
      <c r="G968" t="s">
        <v>1</v>
      </c>
      <c r="H968" t="s">
        <v>0</v>
      </c>
      <c r="I968" t="s">
        <v>359</v>
      </c>
      <c r="J968" t="s">
        <v>360</v>
      </c>
      <c r="K968" s="55" t="s">
        <v>1662</v>
      </c>
      <c r="L968" s="55" t="s">
        <v>1662</v>
      </c>
      <c r="M968" t="s">
        <v>208</v>
      </c>
      <c r="N968" t="s">
        <v>209</v>
      </c>
      <c r="O968" s="3">
        <v>0</v>
      </c>
      <c r="P968" s="3">
        <v>0</v>
      </c>
      <c r="Q968" s="3">
        <v>450</v>
      </c>
      <c r="R968" s="3">
        <v>58.5</v>
      </c>
      <c r="S968" s="3">
        <v>0</v>
      </c>
      <c r="T968" s="3">
        <v>0</v>
      </c>
      <c r="U968" s="3">
        <v>508.5</v>
      </c>
      <c r="W968" t="s">
        <v>1</v>
      </c>
    </row>
    <row r="969" spans="5:23" x14ac:dyDescent="0.25">
      <c r="E969" t="s">
        <v>1571</v>
      </c>
      <c r="F969" t="s">
        <v>1649</v>
      </c>
      <c r="G969" t="s">
        <v>1</v>
      </c>
      <c r="H969" t="s">
        <v>0</v>
      </c>
      <c r="I969" t="s">
        <v>359</v>
      </c>
      <c r="J969" t="s">
        <v>360</v>
      </c>
      <c r="K969" s="55" t="s">
        <v>1661</v>
      </c>
      <c r="L969" s="55" t="s">
        <v>1661</v>
      </c>
      <c r="M969" t="s">
        <v>151</v>
      </c>
      <c r="N969" t="s">
        <v>29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W969" t="s">
        <v>1</v>
      </c>
    </row>
    <row r="970" spans="5:23" x14ac:dyDescent="0.25">
      <c r="E970" t="s">
        <v>1571</v>
      </c>
      <c r="F970" t="s">
        <v>1649</v>
      </c>
      <c r="G970" t="s">
        <v>1</v>
      </c>
      <c r="H970" t="s">
        <v>0</v>
      </c>
      <c r="I970" t="s">
        <v>359</v>
      </c>
      <c r="J970" t="s">
        <v>360</v>
      </c>
      <c r="K970" s="55" t="s">
        <v>1660</v>
      </c>
      <c r="L970" s="55" t="s">
        <v>1660</v>
      </c>
      <c r="M970" t="s">
        <v>106</v>
      </c>
      <c r="N970" t="s">
        <v>107</v>
      </c>
      <c r="O970" s="3">
        <v>0</v>
      </c>
      <c r="P970" s="3">
        <v>0</v>
      </c>
      <c r="Q970" s="3">
        <v>500</v>
      </c>
      <c r="R970" s="3">
        <v>65</v>
      </c>
      <c r="S970" s="3">
        <v>0</v>
      </c>
      <c r="T970" s="3">
        <v>0</v>
      </c>
      <c r="U970" s="3">
        <v>565</v>
      </c>
      <c r="W970" t="s">
        <v>1</v>
      </c>
    </row>
    <row r="971" spans="5:23" x14ac:dyDescent="0.25">
      <c r="E971" t="s">
        <v>1571</v>
      </c>
      <c r="F971" t="s">
        <v>1649</v>
      </c>
      <c r="G971" t="s">
        <v>1</v>
      </c>
      <c r="H971" t="s">
        <v>0</v>
      </c>
      <c r="I971" t="s">
        <v>359</v>
      </c>
      <c r="J971" t="s">
        <v>360</v>
      </c>
      <c r="K971" s="55" t="s">
        <v>1659</v>
      </c>
      <c r="L971" s="55" t="s">
        <v>1659</v>
      </c>
      <c r="M971" t="s">
        <v>151</v>
      </c>
      <c r="N971" t="s">
        <v>29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W971" t="s">
        <v>1</v>
      </c>
    </row>
    <row r="972" spans="5:23" x14ac:dyDescent="0.25">
      <c r="E972" t="s">
        <v>1571</v>
      </c>
      <c r="F972" t="s">
        <v>1649</v>
      </c>
      <c r="G972" t="s">
        <v>1</v>
      </c>
      <c r="H972" t="s">
        <v>0</v>
      </c>
      <c r="I972" t="s">
        <v>359</v>
      </c>
      <c r="J972" t="s">
        <v>360</v>
      </c>
      <c r="K972" s="55" t="s">
        <v>1658</v>
      </c>
      <c r="L972" s="55" t="s">
        <v>1658</v>
      </c>
      <c r="M972" t="s">
        <v>151</v>
      </c>
      <c r="N972" t="s">
        <v>29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W972" t="s">
        <v>1</v>
      </c>
    </row>
    <row r="973" spans="5:23" x14ac:dyDescent="0.25">
      <c r="E973" t="s">
        <v>1571</v>
      </c>
      <c r="F973" t="s">
        <v>1649</v>
      </c>
      <c r="G973" t="s">
        <v>1</v>
      </c>
      <c r="H973" t="s">
        <v>0</v>
      </c>
      <c r="I973" t="s">
        <v>359</v>
      </c>
      <c r="J973" t="s">
        <v>360</v>
      </c>
      <c r="K973" s="55" t="s">
        <v>1657</v>
      </c>
      <c r="L973" s="55" t="s">
        <v>1657</v>
      </c>
      <c r="M973" t="s">
        <v>151</v>
      </c>
      <c r="N973" t="s">
        <v>29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W973" t="s">
        <v>1</v>
      </c>
    </row>
    <row r="974" spans="5:23" x14ac:dyDescent="0.25">
      <c r="E974" t="s">
        <v>1571</v>
      </c>
      <c r="F974" t="s">
        <v>1649</v>
      </c>
      <c r="G974" t="s">
        <v>1</v>
      </c>
      <c r="H974" t="s">
        <v>0</v>
      </c>
      <c r="I974" t="s">
        <v>359</v>
      </c>
      <c r="J974" t="s">
        <v>360</v>
      </c>
      <c r="K974" s="55" t="s">
        <v>1656</v>
      </c>
      <c r="L974" s="55" t="s">
        <v>1656</v>
      </c>
      <c r="M974" t="s">
        <v>106</v>
      </c>
      <c r="N974" t="s">
        <v>107</v>
      </c>
      <c r="O974" s="3">
        <v>0</v>
      </c>
      <c r="P974" s="3">
        <v>0</v>
      </c>
      <c r="Q974" s="3">
        <v>250</v>
      </c>
      <c r="R974" s="3">
        <v>32.5</v>
      </c>
      <c r="S974" s="3">
        <v>0</v>
      </c>
      <c r="T974" s="3">
        <v>0</v>
      </c>
      <c r="U974" s="3">
        <v>282.5</v>
      </c>
      <c r="W974" t="s">
        <v>1</v>
      </c>
    </row>
    <row r="975" spans="5:23" x14ac:dyDescent="0.25">
      <c r="E975" t="s">
        <v>1571</v>
      </c>
      <c r="F975" t="s">
        <v>1649</v>
      </c>
      <c r="G975" t="s">
        <v>1</v>
      </c>
      <c r="H975" t="s">
        <v>0</v>
      </c>
      <c r="I975" t="s">
        <v>359</v>
      </c>
      <c r="J975" t="s">
        <v>360</v>
      </c>
      <c r="K975" s="55" t="s">
        <v>1655</v>
      </c>
      <c r="L975" s="55" t="s">
        <v>1655</v>
      </c>
      <c r="M975" t="s">
        <v>106</v>
      </c>
      <c r="N975" t="s">
        <v>107</v>
      </c>
      <c r="O975" s="3">
        <v>0</v>
      </c>
      <c r="P975" s="3">
        <v>0</v>
      </c>
      <c r="Q975" s="3">
        <v>275</v>
      </c>
      <c r="R975" s="3">
        <v>35.75</v>
      </c>
      <c r="S975" s="3">
        <v>0</v>
      </c>
      <c r="T975" s="3">
        <v>0</v>
      </c>
      <c r="U975" s="3">
        <v>310.75</v>
      </c>
      <c r="W975" t="s">
        <v>1</v>
      </c>
    </row>
    <row r="976" spans="5:23" x14ac:dyDescent="0.25">
      <c r="E976" t="s">
        <v>1571</v>
      </c>
      <c r="F976" t="s">
        <v>1649</v>
      </c>
      <c r="G976" t="s">
        <v>1</v>
      </c>
      <c r="H976" t="s">
        <v>0</v>
      </c>
      <c r="I976" t="s">
        <v>359</v>
      </c>
      <c r="J976" t="s">
        <v>360</v>
      </c>
      <c r="K976" s="55" t="s">
        <v>1654</v>
      </c>
      <c r="L976" s="55" t="s">
        <v>1654</v>
      </c>
      <c r="N976" t="s">
        <v>273</v>
      </c>
      <c r="O976" s="3">
        <v>0</v>
      </c>
      <c r="P976" s="3">
        <v>0</v>
      </c>
      <c r="Q976" s="3">
        <v>35</v>
      </c>
      <c r="R976" s="3">
        <v>4.55</v>
      </c>
      <c r="S976" s="3">
        <v>0</v>
      </c>
      <c r="T976" s="3">
        <v>0</v>
      </c>
      <c r="U976" s="3">
        <v>39.549999999999997</v>
      </c>
      <c r="V976" s="3" t="s">
        <v>1001</v>
      </c>
      <c r="W976" t="s">
        <v>1</v>
      </c>
    </row>
    <row r="977" spans="5:23" x14ac:dyDescent="0.25">
      <c r="E977" t="s">
        <v>1571</v>
      </c>
      <c r="F977" t="s">
        <v>1649</v>
      </c>
      <c r="G977" t="s">
        <v>1</v>
      </c>
      <c r="H977" t="s">
        <v>0</v>
      </c>
      <c r="I977" t="s">
        <v>359</v>
      </c>
      <c r="J977" t="s">
        <v>360</v>
      </c>
      <c r="K977" s="55" t="s">
        <v>1653</v>
      </c>
      <c r="L977" s="55" t="s">
        <v>1653</v>
      </c>
      <c r="M977" t="s">
        <v>226</v>
      </c>
      <c r="N977" t="s">
        <v>227</v>
      </c>
      <c r="O977" s="3">
        <v>0</v>
      </c>
      <c r="P977" s="3">
        <v>0</v>
      </c>
      <c r="Q977" s="3">
        <v>12</v>
      </c>
      <c r="R977" s="3">
        <v>1.56</v>
      </c>
      <c r="S977" s="3">
        <v>0</v>
      </c>
      <c r="T977" s="3">
        <v>0</v>
      </c>
      <c r="U977" s="3">
        <v>13.56</v>
      </c>
      <c r="W977" t="s">
        <v>1</v>
      </c>
    </row>
    <row r="978" spans="5:23" x14ac:dyDescent="0.25">
      <c r="E978" t="s">
        <v>1571</v>
      </c>
      <c r="F978" t="s">
        <v>1649</v>
      </c>
      <c r="G978" t="s">
        <v>1</v>
      </c>
      <c r="H978" t="s">
        <v>0</v>
      </c>
      <c r="I978" t="s">
        <v>359</v>
      </c>
      <c r="J978" t="s">
        <v>360</v>
      </c>
      <c r="K978" s="55" t="s">
        <v>1652</v>
      </c>
      <c r="L978" s="55" t="s">
        <v>1652</v>
      </c>
      <c r="M978" t="s">
        <v>160</v>
      </c>
      <c r="N978" t="s">
        <v>161</v>
      </c>
      <c r="O978" s="3">
        <v>0</v>
      </c>
      <c r="P978" s="3">
        <v>0</v>
      </c>
      <c r="Q978" s="3">
        <v>42.97</v>
      </c>
      <c r="R978" s="3">
        <v>5.5861000000000001</v>
      </c>
      <c r="S978" s="3">
        <v>0</v>
      </c>
      <c r="T978" s="3">
        <v>0</v>
      </c>
      <c r="U978" s="3">
        <v>48.556100000000001</v>
      </c>
      <c r="W978" t="s">
        <v>1</v>
      </c>
    </row>
    <row r="979" spans="5:23" x14ac:dyDescent="0.25">
      <c r="E979" t="s">
        <v>1571</v>
      </c>
      <c r="F979" t="s">
        <v>1649</v>
      </c>
      <c r="G979" t="s">
        <v>1</v>
      </c>
      <c r="H979" t="s">
        <v>0</v>
      </c>
      <c r="I979" t="s">
        <v>359</v>
      </c>
      <c r="J979" t="s">
        <v>360</v>
      </c>
      <c r="K979" s="55" t="s">
        <v>1651</v>
      </c>
      <c r="L979" s="55" t="s">
        <v>1651</v>
      </c>
      <c r="M979" t="s">
        <v>365</v>
      </c>
      <c r="N979" t="s">
        <v>112</v>
      </c>
      <c r="O979" s="3">
        <v>0</v>
      </c>
      <c r="P979" s="3">
        <v>0</v>
      </c>
      <c r="Q979" s="3">
        <v>56</v>
      </c>
      <c r="R979" s="3">
        <v>7.28</v>
      </c>
      <c r="S979" s="3">
        <v>0</v>
      </c>
      <c r="T979" s="3">
        <v>0</v>
      </c>
      <c r="U979" s="3">
        <v>63.28</v>
      </c>
      <c r="W979" t="s">
        <v>1</v>
      </c>
    </row>
    <row r="980" spans="5:23" x14ac:dyDescent="0.25">
      <c r="E980" t="s">
        <v>1571</v>
      </c>
      <c r="F980" t="s">
        <v>1649</v>
      </c>
      <c r="G980" t="s">
        <v>1</v>
      </c>
      <c r="H980" t="s">
        <v>0</v>
      </c>
      <c r="I980" t="s">
        <v>359</v>
      </c>
      <c r="J980" t="s">
        <v>360</v>
      </c>
      <c r="K980" s="55" t="s">
        <v>1650</v>
      </c>
      <c r="L980" s="55" t="s">
        <v>1650</v>
      </c>
      <c r="M980" t="s">
        <v>121</v>
      </c>
      <c r="N980" t="s">
        <v>122</v>
      </c>
      <c r="O980" s="3">
        <v>0</v>
      </c>
      <c r="P980" s="3">
        <v>0</v>
      </c>
      <c r="Q980" s="3">
        <v>120</v>
      </c>
      <c r="R980" s="3">
        <v>15.600000000000001</v>
      </c>
      <c r="S980" s="3">
        <v>0</v>
      </c>
      <c r="T980" s="3">
        <v>0</v>
      </c>
      <c r="U980" s="3">
        <v>135.6</v>
      </c>
      <c r="W980" t="s">
        <v>1</v>
      </c>
    </row>
    <row r="981" spans="5:23" x14ac:dyDescent="0.25">
      <c r="E981" t="s">
        <v>1571</v>
      </c>
      <c r="F981" t="s">
        <v>1642</v>
      </c>
      <c r="G981" t="s">
        <v>1</v>
      </c>
      <c r="H981" t="s">
        <v>0</v>
      </c>
      <c r="I981" t="s">
        <v>359</v>
      </c>
      <c r="J981" t="s">
        <v>360</v>
      </c>
      <c r="K981" s="55" t="s">
        <v>1648</v>
      </c>
      <c r="L981" s="55" t="s">
        <v>1648</v>
      </c>
      <c r="M981" t="s">
        <v>226</v>
      </c>
      <c r="N981" t="s">
        <v>227</v>
      </c>
      <c r="O981" s="3">
        <v>0</v>
      </c>
      <c r="P981" s="3">
        <v>0</v>
      </c>
      <c r="Q981" s="3">
        <v>45</v>
      </c>
      <c r="R981" s="3">
        <v>5.8500000000000005</v>
      </c>
      <c r="S981" s="3">
        <v>0</v>
      </c>
      <c r="T981" s="3">
        <v>0</v>
      </c>
      <c r="U981" s="3">
        <v>50.85</v>
      </c>
      <c r="W981" t="s">
        <v>1</v>
      </c>
    </row>
    <row r="982" spans="5:23" x14ac:dyDescent="0.25">
      <c r="E982" t="s">
        <v>1571</v>
      </c>
      <c r="F982" t="s">
        <v>1642</v>
      </c>
      <c r="G982" t="s">
        <v>1</v>
      </c>
      <c r="H982" t="s">
        <v>0</v>
      </c>
      <c r="I982" t="s">
        <v>359</v>
      </c>
      <c r="J982" t="s">
        <v>360</v>
      </c>
      <c r="K982" s="55" t="s">
        <v>1647</v>
      </c>
      <c r="L982" s="55" t="s">
        <v>1647</v>
      </c>
      <c r="M982" t="s">
        <v>115</v>
      </c>
      <c r="N982" t="s">
        <v>116</v>
      </c>
      <c r="O982" s="3">
        <v>0</v>
      </c>
      <c r="P982" s="3">
        <v>0</v>
      </c>
      <c r="Q982" s="3">
        <v>144</v>
      </c>
      <c r="R982" s="3">
        <v>18.72</v>
      </c>
      <c r="S982" s="3">
        <v>0</v>
      </c>
      <c r="T982" s="3">
        <v>0</v>
      </c>
      <c r="U982" s="3">
        <v>162.72</v>
      </c>
      <c r="W982" t="s">
        <v>1</v>
      </c>
    </row>
    <row r="983" spans="5:23" x14ac:dyDescent="0.25">
      <c r="E983" t="s">
        <v>1571</v>
      </c>
      <c r="F983" t="s">
        <v>1642</v>
      </c>
      <c r="G983" t="s">
        <v>1</v>
      </c>
      <c r="H983" t="s">
        <v>0</v>
      </c>
      <c r="I983" t="s">
        <v>359</v>
      </c>
      <c r="J983" t="s">
        <v>360</v>
      </c>
      <c r="K983" s="55" t="s">
        <v>1646</v>
      </c>
      <c r="L983" s="55" t="s">
        <v>1646</v>
      </c>
      <c r="M983" t="s">
        <v>115</v>
      </c>
      <c r="N983" t="s">
        <v>116</v>
      </c>
      <c r="O983" s="3">
        <v>0</v>
      </c>
      <c r="P983" s="3">
        <v>0</v>
      </c>
      <c r="Q983" s="3">
        <v>150</v>
      </c>
      <c r="R983" s="3">
        <v>19.5</v>
      </c>
      <c r="S983" s="3">
        <v>0</v>
      </c>
      <c r="T983" s="3">
        <v>0</v>
      </c>
      <c r="U983" s="3">
        <v>169.5</v>
      </c>
      <c r="W983" t="s">
        <v>1</v>
      </c>
    </row>
    <row r="984" spans="5:23" x14ac:dyDescent="0.25">
      <c r="E984" t="s">
        <v>1571</v>
      </c>
      <c r="F984" t="s">
        <v>1642</v>
      </c>
      <c r="G984" t="s">
        <v>1</v>
      </c>
      <c r="H984" t="s">
        <v>0</v>
      </c>
      <c r="I984" t="s">
        <v>359</v>
      </c>
      <c r="J984" t="s">
        <v>360</v>
      </c>
      <c r="K984" s="55" t="s">
        <v>1645</v>
      </c>
      <c r="L984" s="55" t="s">
        <v>1645</v>
      </c>
      <c r="M984" t="s">
        <v>287</v>
      </c>
      <c r="N984" t="s">
        <v>288</v>
      </c>
      <c r="O984" s="3">
        <v>0</v>
      </c>
      <c r="P984" s="3">
        <v>0</v>
      </c>
      <c r="Q984" s="3">
        <v>3.76</v>
      </c>
      <c r="R984" s="3">
        <v>0.48880000000000001</v>
      </c>
      <c r="S984" s="3">
        <v>0</v>
      </c>
      <c r="T984" s="3">
        <v>0</v>
      </c>
      <c r="U984" s="3">
        <v>4.2488000000000001</v>
      </c>
      <c r="W984" t="s">
        <v>1</v>
      </c>
    </row>
    <row r="985" spans="5:23" x14ac:dyDescent="0.25">
      <c r="E985" t="s">
        <v>1571</v>
      </c>
      <c r="F985" t="s">
        <v>1642</v>
      </c>
      <c r="G985" t="s">
        <v>1</v>
      </c>
      <c r="H985" t="s">
        <v>0</v>
      </c>
      <c r="I985" t="s">
        <v>359</v>
      </c>
      <c r="J985" t="s">
        <v>360</v>
      </c>
      <c r="K985" s="55" t="s">
        <v>1644</v>
      </c>
      <c r="L985" s="55" t="s">
        <v>1644</v>
      </c>
      <c r="M985" t="s">
        <v>174</v>
      </c>
      <c r="N985" t="s">
        <v>175</v>
      </c>
      <c r="O985" s="3">
        <v>0</v>
      </c>
      <c r="P985" s="3">
        <v>0</v>
      </c>
      <c r="Q985" s="3">
        <v>8.6</v>
      </c>
      <c r="R985" s="3">
        <v>1.1179999999999999</v>
      </c>
      <c r="S985" s="3">
        <v>0</v>
      </c>
      <c r="T985" s="3">
        <v>0</v>
      </c>
      <c r="U985" s="3">
        <v>9.718</v>
      </c>
      <c r="W985" t="s">
        <v>1</v>
      </c>
    </row>
    <row r="986" spans="5:23" x14ac:dyDescent="0.25">
      <c r="E986" t="s">
        <v>1571</v>
      </c>
      <c r="F986" t="s">
        <v>1642</v>
      </c>
      <c r="G986" t="s">
        <v>1</v>
      </c>
      <c r="H986" t="s">
        <v>0</v>
      </c>
      <c r="I986" t="s">
        <v>359</v>
      </c>
      <c r="J986" t="s">
        <v>360</v>
      </c>
      <c r="K986" s="55" t="s">
        <v>1643</v>
      </c>
      <c r="L986" s="55" t="s">
        <v>1643</v>
      </c>
      <c r="N986" t="s">
        <v>146</v>
      </c>
      <c r="O986" s="3">
        <v>0</v>
      </c>
      <c r="P986" s="3">
        <v>0</v>
      </c>
      <c r="Q986" s="3">
        <v>229.95</v>
      </c>
      <c r="R986" s="3">
        <v>29.8935</v>
      </c>
      <c r="S986" s="3">
        <v>0</v>
      </c>
      <c r="T986" s="3">
        <v>0</v>
      </c>
      <c r="U986" s="3">
        <v>259.84350000000001</v>
      </c>
      <c r="V986" s="3" t="s">
        <v>566</v>
      </c>
      <c r="W986" t="s">
        <v>1</v>
      </c>
    </row>
    <row r="987" spans="5:23" x14ac:dyDescent="0.25">
      <c r="E987" t="s">
        <v>1571</v>
      </c>
      <c r="F987" t="s">
        <v>1642</v>
      </c>
      <c r="G987" t="s">
        <v>1</v>
      </c>
      <c r="H987" t="s">
        <v>0</v>
      </c>
      <c r="I987" t="s">
        <v>359</v>
      </c>
      <c r="J987" t="s">
        <v>360</v>
      </c>
      <c r="K987" s="55" t="s">
        <v>1641</v>
      </c>
      <c r="L987" s="55" t="s">
        <v>1641</v>
      </c>
      <c r="M987" t="s">
        <v>115</v>
      </c>
      <c r="N987" t="s">
        <v>116</v>
      </c>
      <c r="O987" s="3">
        <v>0</v>
      </c>
      <c r="P987" s="3">
        <v>0</v>
      </c>
      <c r="Q987" s="3">
        <v>8.85</v>
      </c>
      <c r="R987" s="3">
        <v>1.1505000000000001</v>
      </c>
      <c r="S987" s="3">
        <v>0</v>
      </c>
      <c r="T987" s="3">
        <v>0</v>
      </c>
      <c r="U987" s="3">
        <v>10.000499999999999</v>
      </c>
      <c r="W987" t="s">
        <v>1</v>
      </c>
    </row>
    <row r="988" spans="5:23" x14ac:dyDescent="0.25">
      <c r="E988" t="s">
        <v>1571</v>
      </c>
      <c r="F988" t="s">
        <v>1620</v>
      </c>
      <c r="G988" t="s">
        <v>1</v>
      </c>
      <c r="H988" t="s">
        <v>0</v>
      </c>
      <c r="I988" t="s">
        <v>359</v>
      </c>
      <c r="J988" t="s">
        <v>360</v>
      </c>
      <c r="K988" s="55" t="s">
        <v>1640</v>
      </c>
      <c r="L988" s="55" t="s">
        <v>1640</v>
      </c>
      <c r="M988" t="s">
        <v>115</v>
      </c>
      <c r="N988" t="s">
        <v>116</v>
      </c>
      <c r="O988" s="3">
        <v>0</v>
      </c>
      <c r="P988" s="3">
        <v>0</v>
      </c>
      <c r="Q988" s="3">
        <v>7.05</v>
      </c>
      <c r="R988" s="3">
        <v>0.91649999999999998</v>
      </c>
      <c r="S988" s="3">
        <v>0</v>
      </c>
      <c r="T988" s="3">
        <v>0</v>
      </c>
      <c r="U988" s="3">
        <v>7.9664999999999999</v>
      </c>
      <c r="W988" t="s">
        <v>1</v>
      </c>
    </row>
    <row r="989" spans="5:23" x14ac:dyDescent="0.25">
      <c r="E989" t="s">
        <v>1571</v>
      </c>
      <c r="F989" t="s">
        <v>1620</v>
      </c>
      <c r="G989" t="s">
        <v>1</v>
      </c>
      <c r="H989" t="s">
        <v>0</v>
      </c>
      <c r="I989" t="s">
        <v>359</v>
      </c>
      <c r="J989" t="s">
        <v>360</v>
      </c>
      <c r="K989" s="55" t="s">
        <v>1639</v>
      </c>
      <c r="L989" s="55" t="s">
        <v>1639</v>
      </c>
      <c r="M989" t="s">
        <v>115</v>
      </c>
      <c r="N989" t="s">
        <v>116</v>
      </c>
      <c r="O989" s="3">
        <v>0</v>
      </c>
      <c r="P989" s="3">
        <v>0</v>
      </c>
      <c r="Q989" s="3">
        <v>20</v>
      </c>
      <c r="R989" s="3">
        <v>2.6</v>
      </c>
      <c r="S989" s="3">
        <v>0</v>
      </c>
      <c r="T989" s="3">
        <v>0</v>
      </c>
      <c r="U989" s="3">
        <v>22.6</v>
      </c>
      <c r="W989" t="s">
        <v>1</v>
      </c>
    </row>
    <row r="990" spans="5:23" x14ac:dyDescent="0.25">
      <c r="E990" t="s">
        <v>1571</v>
      </c>
      <c r="F990" t="s">
        <v>1620</v>
      </c>
      <c r="G990" t="s">
        <v>1</v>
      </c>
      <c r="H990" t="s">
        <v>0</v>
      </c>
      <c r="I990" t="s">
        <v>359</v>
      </c>
      <c r="J990" t="s">
        <v>360</v>
      </c>
      <c r="K990" s="55" t="s">
        <v>1638</v>
      </c>
      <c r="L990" s="55" t="s">
        <v>1638</v>
      </c>
      <c r="M990" t="s">
        <v>115</v>
      </c>
      <c r="N990" t="s">
        <v>116</v>
      </c>
      <c r="O990" s="3">
        <v>0</v>
      </c>
      <c r="P990" s="3">
        <v>0</v>
      </c>
      <c r="Q990" s="3">
        <v>252.96</v>
      </c>
      <c r="R990" s="3">
        <v>32.884800000000006</v>
      </c>
      <c r="S990" s="3">
        <v>0</v>
      </c>
      <c r="T990" s="3">
        <v>0</v>
      </c>
      <c r="U990" s="3">
        <v>285.84480000000002</v>
      </c>
      <c r="W990" t="s">
        <v>1</v>
      </c>
    </row>
    <row r="991" spans="5:23" x14ac:dyDescent="0.25">
      <c r="E991" t="s">
        <v>1571</v>
      </c>
      <c r="F991" t="s">
        <v>1620</v>
      </c>
      <c r="G991" t="s">
        <v>1</v>
      </c>
      <c r="H991" t="s">
        <v>0</v>
      </c>
      <c r="I991" t="s">
        <v>359</v>
      </c>
      <c r="J991" t="s">
        <v>360</v>
      </c>
      <c r="K991" s="55" t="s">
        <v>1637</v>
      </c>
      <c r="L991" s="55" t="s">
        <v>1637</v>
      </c>
      <c r="M991" t="s">
        <v>115</v>
      </c>
      <c r="N991" t="s">
        <v>116</v>
      </c>
      <c r="O991" s="3">
        <v>0</v>
      </c>
      <c r="P991" s="3">
        <v>0</v>
      </c>
      <c r="Q991" s="3">
        <v>90</v>
      </c>
      <c r="R991" s="3">
        <v>11.700000000000001</v>
      </c>
      <c r="S991" s="3">
        <v>0</v>
      </c>
      <c r="T991" s="3">
        <v>0</v>
      </c>
      <c r="U991" s="3">
        <v>101.7</v>
      </c>
      <c r="W991" t="s">
        <v>1</v>
      </c>
    </row>
    <row r="992" spans="5:23" x14ac:dyDescent="0.25">
      <c r="E992" t="s">
        <v>1571</v>
      </c>
      <c r="F992" t="s">
        <v>1620</v>
      </c>
      <c r="G992" t="s">
        <v>1</v>
      </c>
      <c r="H992" t="s">
        <v>0</v>
      </c>
      <c r="I992" t="s">
        <v>359</v>
      </c>
      <c r="J992" t="s">
        <v>360</v>
      </c>
      <c r="K992" s="55" t="s">
        <v>1636</v>
      </c>
      <c r="L992" s="55" t="s">
        <v>1636</v>
      </c>
      <c r="N992" t="s">
        <v>749</v>
      </c>
      <c r="O992" s="3">
        <v>0</v>
      </c>
      <c r="P992" s="3">
        <v>0</v>
      </c>
      <c r="Q992" s="3">
        <v>90</v>
      </c>
      <c r="R992" s="3">
        <v>11.700000000000001</v>
      </c>
      <c r="S992" s="3">
        <v>0</v>
      </c>
      <c r="T992" s="3">
        <v>0</v>
      </c>
      <c r="U992" s="3">
        <v>101.7</v>
      </c>
      <c r="V992" s="3" t="s">
        <v>748</v>
      </c>
      <c r="W992" t="s">
        <v>1</v>
      </c>
    </row>
    <row r="993" spans="5:23" x14ac:dyDescent="0.25">
      <c r="E993" t="s">
        <v>1571</v>
      </c>
      <c r="F993" t="s">
        <v>1620</v>
      </c>
      <c r="G993" t="s">
        <v>1</v>
      </c>
      <c r="H993" t="s">
        <v>0</v>
      </c>
      <c r="I993" t="s">
        <v>359</v>
      </c>
      <c r="J993" t="s">
        <v>360</v>
      </c>
      <c r="K993" s="55" t="s">
        <v>1635</v>
      </c>
      <c r="L993" s="55" t="s">
        <v>1635</v>
      </c>
      <c r="N993" t="s">
        <v>749</v>
      </c>
      <c r="O993" s="3">
        <v>0</v>
      </c>
      <c r="P993" s="3">
        <v>0</v>
      </c>
      <c r="Q993" s="3">
        <v>147.19</v>
      </c>
      <c r="R993" s="3">
        <v>19.134699999999999</v>
      </c>
      <c r="S993" s="3">
        <v>0</v>
      </c>
      <c r="T993" s="3">
        <v>0</v>
      </c>
      <c r="U993" s="3">
        <v>166.32470000000001</v>
      </c>
      <c r="V993" s="3" t="s">
        <v>748</v>
      </c>
      <c r="W993" t="s">
        <v>1</v>
      </c>
    </row>
    <row r="994" spans="5:23" x14ac:dyDescent="0.25">
      <c r="E994" t="s">
        <v>1571</v>
      </c>
      <c r="F994" t="s">
        <v>1620</v>
      </c>
      <c r="G994" t="s">
        <v>1</v>
      </c>
      <c r="H994" t="s">
        <v>0</v>
      </c>
      <c r="I994" t="s">
        <v>359</v>
      </c>
      <c r="J994" t="s">
        <v>360</v>
      </c>
      <c r="K994" s="55" t="s">
        <v>1634</v>
      </c>
      <c r="L994" s="55" t="s">
        <v>1634</v>
      </c>
      <c r="N994" t="s">
        <v>749</v>
      </c>
      <c r="O994" s="3">
        <v>0</v>
      </c>
      <c r="P994" s="3">
        <v>0</v>
      </c>
      <c r="Q994" s="3">
        <v>519.05999999999995</v>
      </c>
      <c r="R994" s="3">
        <v>67.477800000000002</v>
      </c>
      <c r="S994" s="3">
        <v>0</v>
      </c>
      <c r="T994" s="3">
        <v>0</v>
      </c>
      <c r="U994" s="3">
        <v>586.53779999999995</v>
      </c>
      <c r="V994" s="3" t="s">
        <v>748</v>
      </c>
      <c r="W994" t="s">
        <v>1</v>
      </c>
    </row>
    <row r="995" spans="5:23" x14ac:dyDescent="0.25">
      <c r="E995" t="s">
        <v>1571</v>
      </c>
      <c r="F995" t="s">
        <v>1620</v>
      </c>
      <c r="G995" t="s">
        <v>1</v>
      </c>
      <c r="H995" t="s">
        <v>0</v>
      </c>
      <c r="I995" t="s">
        <v>359</v>
      </c>
      <c r="J995" t="s">
        <v>360</v>
      </c>
      <c r="K995" s="55" t="s">
        <v>1633</v>
      </c>
      <c r="L995" s="55" t="s">
        <v>1633</v>
      </c>
      <c r="M995" t="s">
        <v>151</v>
      </c>
      <c r="N995" t="s">
        <v>29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W995" t="s">
        <v>1</v>
      </c>
    </row>
    <row r="996" spans="5:23" x14ac:dyDescent="0.25">
      <c r="E996" t="s">
        <v>1571</v>
      </c>
      <c r="F996" t="s">
        <v>1620</v>
      </c>
      <c r="G996" t="s">
        <v>1</v>
      </c>
      <c r="H996" t="s">
        <v>0</v>
      </c>
      <c r="I996" t="s">
        <v>359</v>
      </c>
      <c r="J996" t="s">
        <v>360</v>
      </c>
      <c r="K996" s="55" t="s">
        <v>1632</v>
      </c>
      <c r="L996" s="55" t="s">
        <v>1632</v>
      </c>
      <c r="M996" t="s">
        <v>208</v>
      </c>
      <c r="N996" t="s">
        <v>209</v>
      </c>
      <c r="O996" s="3">
        <v>0</v>
      </c>
      <c r="P996" s="3">
        <v>0</v>
      </c>
      <c r="Q996" s="3">
        <v>546</v>
      </c>
      <c r="R996" s="3">
        <v>70.98</v>
      </c>
      <c r="S996" s="3">
        <v>0</v>
      </c>
      <c r="T996" s="3">
        <v>0</v>
      </c>
      <c r="U996" s="3">
        <v>616.98</v>
      </c>
      <c r="W996" t="s">
        <v>1</v>
      </c>
    </row>
    <row r="997" spans="5:23" x14ac:dyDescent="0.25">
      <c r="E997" t="s">
        <v>1571</v>
      </c>
      <c r="F997" t="s">
        <v>1620</v>
      </c>
      <c r="G997" t="s">
        <v>1</v>
      </c>
      <c r="H997" t="s">
        <v>0</v>
      </c>
      <c r="I997" t="s">
        <v>359</v>
      </c>
      <c r="J997" t="s">
        <v>360</v>
      </c>
      <c r="K997" s="55" t="s">
        <v>1631</v>
      </c>
      <c r="L997" s="55" t="s">
        <v>1631</v>
      </c>
      <c r="M997" t="s">
        <v>151</v>
      </c>
      <c r="N997" t="s">
        <v>29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W997" t="s">
        <v>1</v>
      </c>
    </row>
    <row r="998" spans="5:23" x14ac:dyDescent="0.25">
      <c r="E998" t="s">
        <v>1571</v>
      </c>
      <c r="F998" t="s">
        <v>1620</v>
      </c>
      <c r="G998" t="s">
        <v>1</v>
      </c>
      <c r="H998" t="s">
        <v>0</v>
      </c>
      <c r="I998" t="s">
        <v>359</v>
      </c>
      <c r="J998" t="s">
        <v>360</v>
      </c>
      <c r="K998" s="55" t="s">
        <v>1630</v>
      </c>
      <c r="L998" s="55" t="s">
        <v>1630</v>
      </c>
      <c r="M998" t="s">
        <v>151</v>
      </c>
      <c r="N998" t="s">
        <v>29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W998" t="s">
        <v>1</v>
      </c>
    </row>
    <row r="999" spans="5:23" x14ac:dyDescent="0.25">
      <c r="E999" t="s">
        <v>1571</v>
      </c>
      <c r="F999" t="s">
        <v>1620</v>
      </c>
      <c r="G999" t="s">
        <v>1</v>
      </c>
      <c r="H999" t="s">
        <v>0</v>
      </c>
      <c r="I999" t="s">
        <v>359</v>
      </c>
      <c r="J999" t="s">
        <v>360</v>
      </c>
      <c r="K999" s="55" t="s">
        <v>1629</v>
      </c>
      <c r="L999" s="55" t="s">
        <v>1629</v>
      </c>
      <c r="M999" t="s">
        <v>174</v>
      </c>
      <c r="N999" t="s">
        <v>175</v>
      </c>
      <c r="O999" s="3">
        <v>0</v>
      </c>
      <c r="P999" s="3">
        <v>0</v>
      </c>
      <c r="Q999" s="3">
        <v>15.04</v>
      </c>
      <c r="R999" s="3">
        <v>1.9552</v>
      </c>
      <c r="S999" s="3">
        <v>0</v>
      </c>
      <c r="T999" s="3">
        <v>0</v>
      </c>
      <c r="U999" s="3">
        <v>16.995200000000001</v>
      </c>
      <c r="W999" t="s">
        <v>1</v>
      </c>
    </row>
    <row r="1000" spans="5:23" x14ac:dyDescent="0.25">
      <c r="E1000" t="s">
        <v>1571</v>
      </c>
      <c r="F1000" t="s">
        <v>1620</v>
      </c>
      <c r="G1000" t="s">
        <v>1</v>
      </c>
      <c r="H1000" t="s">
        <v>0</v>
      </c>
      <c r="I1000" t="s">
        <v>359</v>
      </c>
      <c r="J1000" t="s">
        <v>360</v>
      </c>
      <c r="K1000" s="55" t="s">
        <v>1627</v>
      </c>
      <c r="L1000" s="55" t="s">
        <v>1627</v>
      </c>
      <c r="M1000" t="s">
        <v>1628</v>
      </c>
      <c r="N1000" t="s">
        <v>126</v>
      </c>
      <c r="O1000" s="3">
        <v>40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40</v>
      </c>
      <c r="W1000" t="s">
        <v>1</v>
      </c>
    </row>
    <row r="1001" spans="5:23" x14ac:dyDescent="0.25">
      <c r="E1001" t="s">
        <v>1571</v>
      </c>
      <c r="F1001" t="s">
        <v>1620</v>
      </c>
      <c r="G1001" t="s">
        <v>1</v>
      </c>
      <c r="H1001" t="s">
        <v>0</v>
      </c>
      <c r="I1001" t="s">
        <v>359</v>
      </c>
      <c r="J1001" t="s">
        <v>360</v>
      </c>
      <c r="K1001" s="55" t="s">
        <v>1626</v>
      </c>
      <c r="L1001" s="55" t="s">
        <v>1626</v>
      </c>
      <c r="M1001" t="s">
        <v>151</v>
      </c>
      <c r="N1001" t="s">
        <v>29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W1001" t="s">
        <v>1</v>
      </c>
    </row>
    <row r="1002" spans="5:23" x14ac:dyDescent="0.25">
      <c r="E1002" t="s">
        <v>1571</v>
      </c>
      <c r="F1002" t="s">
        <v>1620</v>
      </c>
      <c r="G1002" t="s">
        <v>1</v>
      </c>
      <c r="H1002" t="s">
        <v>0</v>
      </c>
      <c r="I1002" t="s">
        <v>359</v>
      </c>
      <c r="J1002" t="s">
        <v>360</v>
      </c>
      <c r="K1002" s="55" t="s">
        <v>1625</v>
      </c>
      <c r="L1002" s="55" t="s">
        <v>1625</v>
      </c>
      <c r="M1002" t="s">
        <v>151</v>
      </c>
      <c r="N1002" t="s">
        <v>29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W1002" t="s">
        <v>1</v>
      </c>
    </row>
    <row r="1003" spans="5:23" x14ac:dyDescent="0.25">
      <c r="E1003" t="s">
        <v>1571</v>
      </c>
      <c r="F1003" t="s">
        <v>1620</v>
      </c>
      <c r="G1003" t="s">
        <v>1</v>
      </c>
      <c r="H1003" t="s">
        <v>0</v>
      </c>
      <c r="I1003" t="s">
        <v>359</v>
      </c>
      <c r="J1003" t="s">
        <v>360</v>
      </c>
      <c r="K1003" s="55" t="s">
        <v>1624</v>
      </c>
      <c r="L1003" s="55" t="s">
        <v>1624</v>
      </c>
      <c r="M1003" t="s">
        <v>115</v>
      </c>
      <c r="N1003" t="s">
        <v>116</v>
      </c>
      <c r="O1003" s="3">
        <v>0</v>
      </c>
      <c r="P1003" s="3">
        <v>0</v>
      </c>
      <c r="Q1003" s="3">
        <v>8.85</v>
      </c>
      <c r="R1003" s="3">
        <v>1.1505000000000001</v>
      </c>
      <c r="S1003" s="3">
        <v>0</v>
      </c>
      <c r="T1003" s="3">
        <v>0</v>
      </c>
      <c r="U1003" s="3">
        <v>10.000499999999999</v>
      </c>
      <c r="W1003" t="s">
        <v>1</v>
      </c>
    </row>
    <row r="1004" spans="5:23" x14ac:dyDescent="0.25">
      <c r="E1004" t="s">
        <v>1571</v>
      </c>
      <c r="F1004" t="s">
        <v>1620</v>
      </c>
      <c r="G1004" t="s">
        <v>1</v>
      </c>
      <c r="H1004" t="s">
        <v>0</v>
      </c>
      <c r="I1004" t="s">
        <v>359</v>
      </c>
      <c r="J1004" t="s">
        <v>360</v>
      </c>
      <c r="K1004" s="55" t="s">
        <v>1623</v>
      </c>
      <c r="L1004" s="55" t="s">
        <v>1623</v>
      </c>
      <c r="M1004" t="s">
        <v>115</v>
      </c>
      <c r="N1004" t="s">
        <v>116</v>
      </c>
      <c r="O1004" s="3">
        <v>0</v>
      </c>
      <c r="P1004" s="3">
        <v>0</v>
      </c>
      <c r="Q1004" s="3">
        <v>27.45</v>
      </c>
      <c r="R1004" s="3">
        <v>3.5685000000000002</v>
      </c>
      <c r="S1004" s="3">
        <v>0</v>
      </c>
      <c r="T1004" s="3">
        <v>0</v>
      </c>
      <c r="U1004" s="3">
        <v>31.0185</v>
      </c>
      <c r="W1004" t="s">
        <v>1</v>
      </c>
    </row>
    <row r="1005" spans="5:23" x14ac:dyDescent="0.25">
      <c r="E1005" t="s">
        <v>1571</v>
      </c>
      <c r="F1005" t="s">
        <v>1620</v>
      </c>
      <c r="G1005" t="s">
        <v>1</v>
      </c>
      <c r="H1005" t="s">
        <v>0</v>
      </c>
      <c r="I1005" t="s">
        <v>359</v>
      </c>
      <c r="J1005" t="s">
        <v>360</v>
      </c>
      <c r="K1005" s="55" t="s">
        <v>1622</v>
      </c>
      <c r="L1005" s="55" t="s">
        <v>1622</v>
      </c>
      <c r="M1005" t="s">
        <v>115</v>
      </c>
      <c r="N1005" t="s">
        <v>116</v>
      </c>
      <c r="O1005" s="3">
        <v>0</v>
      </c>
      <c r="P1005" s="3">
        <v>0</v>
      </c>
      <c r="Q1005" s="3">
        <v>27.45</v>
      </c>
      <c r="R1005" s="3">
        <v>3.5685000000000002</v>
      </c>
      <c r="S1005" s="3">
        <v>0</v>
      </c>
      <c r="T1005" s="3">
        <v>0</v>
      </c>
      <c r="U1005" s="3">
        <v>31.0185</v>
      </c>
      <c r="W1005" t="s">
        <v>1</v>
      </c>
    </row>
    <row r="1006" spans="5:23" x14ac:dyDescent="0.25">
      <c r="E1006" t="s">
        <v>1571</v>
      </c>
      <c r="F1006" t="s">
        <v>1620</v>
      </c>
      <c r="G1006" t="s">
        <v>1</v>
      </c>
      <c r="H1006" t="s">
        <v>0</v>
      </c>
      <c r="I1006" t="s">
        <v>359</v>
      </c>
      <c r="J1006" t="s">
        <v>360</v>
      </c>
      <c r="K1006" s="55" t="s">
        <v>1621</v>
      </c>
      <c r="L1006" s="55" t="s">
        <v>1621</v>
      </c>
      <c r="M1006" t="s">
        <v>115</v>
      </c>
      <c r="N1006" t="s">
        <v>116</v>
      </c>
      <c r="O1006" s="3">
        <v>0</v>
      </c>
      <c r="P1006" s="3">
        <v>0</v>
      </c>
      <c r="Q1006" s="3">
        <v>2.21</v>
      </c>
      <c r="R1006" s="3">
        <v>0.2873</v>
      </c>
      <c r="S1006" s="3">
        <v>0</v>
      </c>
      <c r="T1006" s="3">
        <v>0</v>
      </c>
      <c r="U1006" s="3">
        <v>2.4973000000000001</v>
      </c>
      <c r="W1006" t="s">
        <v>1</v>
      </c>
    </row>
    <row r="1007" spans="5:23" x14ac:dyDescent="0.25">
      <c r="E1007" t="s">
        <v>1571</v>
      </c>
      <c r="F1007" t="s">
        <v>1602</v>
      </c>
      <c r="G1007" t="s">
        <v>1</v>
      </c>
      <c r="H1007" t="s">
        <v>0</v>
      </c>
      <c r="I1007" t="s">
        <v>359</v>
      </c>
      <c r="J1007" t="s">
        <v>360</v>
      </c>
      <c r="K1007" s="55" t="s">
        <v>1619</v>
      </c>
      <c r="L1007" s="55" t="s">
        <v>1619</v>
      </c>
      <c r="M1007" t="s">
        <v>129</v>
      </c>
      <c r="N1007" t="s">
        <v>130</v>
      </c>
      <c r="O1007" s="3">
        <v>0</v>
      </c>
      <c r="P1007" s="3">
        <v>0</v>
      </c>
      <c r="Q1007" s="3">
        <v>60</v>
      </c>
      <c r="R1007" s="3">
        <v>7.8000000000000007</v>
      </c>
      <c r="S1007" s="3">
        <v>0</v>
      </c>
      <c r="T1007" s="3">
        <v>0</v>
      </c>
      <c r="U1007" s="3">
        <v>67.8</v>
      </c>
      <c r="W1007" t="s">
        <v>1</v>
      </c>
    </row>
    <row r="1008" spans="5:23" x14ac:dyDescent="0.25">
      <c r="E1008" t="s">
        <v>1571</v>
      </c>
      <c r="F1008" t="s">
        <v>1602</v>
      </c>
      <c r="G1008" t="s">
        <v>1</v>
      </c>
      <c r="H1008" t="s">
        <v>0</v>
      </c>
      <c r="I1008" t="s">
        <v>359</v>
      </c>
      <c r="J1008" t="s">
        <v>360</v>
      </c>
      <c r="K1008" s="55" t="s">
        <v>1618</v>
      </c>
      <c r="L1008" s="55" t="s">
        <v>1618</v>
      </c>
      <c r="M1008" t="s">
        <v>115</v>
      </c>
      <c r="N1008" t="s">
        <v>116</v>
      </c>
      <c r="O1008" s="3">
        <v>0</v>
      </c>
      <c r="P1008" s="3">
        <v>0</v>
      </c>
      <c r="Q1008" s="3">
        <v>75</v>
      </c>
      <c r="R1008" s="3">
        <v>9.75</v>
      </c>
      <c r="S1008" s="3">
        <v>0</v>
      </c>
      <c r="T1008" s="3">
        <v>0</v>
      </c>
      <c r="U1008" s="3">
        <v>84.75</v>
      </c>
      <c r="W1008" t="s">
        <v>1</v>
      </c>
    </row>
    <row r="1009" spans="5:23" x14ac:dyDescent="0.25">
      <c r="E1009" t="s">
        <v>1571</v>
      </c>
      <c r="F1009" t="s">
        <v>1602</v>
      </c>
      <c r="G1009" t="s">
        <v>1</v>
      </c>
      <c r="H1009" t="s">
        <v>0</v>
      </c>
      <c r="I1009" t="s">
        <v>359</v>
      </c>
      <c r="J1009" t="s">
        <v>360</v>
      </c>
      <c r="K1009" s="55" t="s">
        <v>1617</v>
      </c>
      <c r="L1009" s="55" t="s">
        <v>1617</v>
      </c>
      <c r="M1009" t="s">
        <v>170</v>
      </c>
      <c r="N1009" t="s">
        <v>171</v>
      </c>
      <c r="O1009" s="3">
        <v>0</v>
      </c>
      <c r="P1009" s="3">
        <v>0</v>
      </c>
      <c r="Q1009" s="3">
        <v>60</v>
      </c>
      <c r="R1009" s="3">
        <v>7.8000000000000007</v>
      </c>
      <c r="S1009" s="3">
        <v>0</v>
      </c>
      <c r="T1009" s="3">
        <v>0</v>
      </c>
      <c r="U1009" s="3">
        <v>67.8</v>
      </c>
      <c r="W1009" t="s">
        <v>1</v>
      </c>
    </row>
    <row r="1010" spans="5:23" x14ac:dyDescent="0.25">
      <c r="E1010" t="s">
        <v>1571</v>
      </c>
      <c r="F1010" t="s">
        <v>1602</v>
      </c>
      <c r="G1010" t="s">
        <v>1</v>
      </c>
      <c r="H1010" t="s">
        <v>0</v>
      </c>
      <c r="I1010" t="s">
        <v>359</v>
      </c>
      <c r="J1010" t="s">
        <v>360</v>
      </c>
      <c r="K1010" s="55" t="s">
        <v>1616</v>
      </c>
      <c r="L1010" s="55" t="s">
        <v>1616</v>
      </c>
      <c r="M1010" t="s">
        <v>115</v>
      </c>
      <c r="N1010" t="s">
        <v>116</v>
      </c>
      <c r="O1010" s="3">
        <v>0</v>
      </c>
      <c r="P1010" s="3">
        <v>0</v>
      </c>
      <c r="Q1010" s="3">
        <v>8.85</v>
      </c>
      <c r="R1010" s="3">
        <v>1.1505000000000001</v>
      </c>
      <c r="S1010" s="3">
        <v>0</v>
      </c>
      <c r="T1010" s="3">
        <v>0</v>
      </c>
      <c r="U1010" s="3">
        <v>10.000499999999999</v>
      </c>
      <c r="W1010" t="s">
        <v>1</v>
      </c>
    </row>
    <row r="1011" spans="5:23" x14ac:dyDescent="0.25">
      <c r="E1011" t="s">
        <v>1571</v>
      </c>
      <c r="F1011" t="s">
        <v>1602</v>
      </c>
      <c r="G1011" t="s">
        <v>1</v>
      </c>
      <c r="H1011" t="s">
        <v>0</v>
      </c>
      <c r="I1011" t="s">
        <v>359</v>
      </c>
      <c r="J1011" t="s">
        <v>360</v>
      </c>
      <c r="K1011" s="55" t="s">
        <v>1615</v>
      </c>
      <c r="L1011" s="55" t="s">
        <v>1615</v>
      </c>
      <c r="M1011" t="s">
        <v>121</v>
      </c>
      <c r="N1011" t="s">
        <v>122</v>
      </c>
      <c r="O1011" s="3">
        <v>0</v>
      </c>
      <c r="P1011" s="3">
        <v>0</v>
      </c>
      <c r="Q1011" s="3">
        <v>72</v>
      </c>
      <c r="R1011" s="3">
        <v>9.36</v>
      </c>
      <c r="S1011" s="3">
        <v>0</v>
      </c>
      <c r="T1011" s="3">
        <v>0</v>
      </c>
      <c r="U1011" s="3">
        <v>81.36</v>
      </c>
      <c r="W1011" t="s">
        <v>1</v>
      </c>
    </row>
    <row r="1012" spans="5:23" x14ac:dyDescent="0.25">
      <c r="E1012" t="s">
        <v>1571</v>
      </c>
      <c r="F1012" t="s">
        <v>1602</v>
      </c>
      <c r="G1012" t="s">
        <v>1</v>
      </c>
      <c r="H1012" t="s">
        <v>0</v>
      </c>
      <c r="I1012" t="s">
        <v>359</v>
      </c>
      <c r="J1012" t="s">
        <v>360</v>
      </c>
      <c r="K1012" s="55" t="s">
        <v>1614</v>
      </c>
      <c r="L1012" s="55" t="s">
        <v>1614</v>
      </c>
      <c r="M1012" t="s">
        <v>174</v>
      </c>
      <c r="N1012" t="s">
        <v>175</v>
      </c>
      <c r="O1012" s="3">
        <v>0</v>
      </c>
      <c r="P1012" s="3">
        <v>0</v>
      </c>
      <c r="Q1012" s="3">
        <v>5.14</v>
      </c>
      <c r="R1012" s="3">
        <v>0.66820000000000002</v>
      </c>
      <c r="S1012" s="3">
        <v>0</v>
      </c>
      <c r="T1012" s="3">
        <v>0</v>
      </c>
      <c r="U1012" s="3">
        <v>5.8081999999999994</v>
      </c>
      <c r="W1012" t="s">
        <v>1</v>
      </c>
    </row>
    <row r="1013" spans="5:23" x14ac:dyDescent="0.25">
      <c r="E1013" t="s">
        <v>1571</v>
      </c>
      <c r="F1013" t="s">
        <v>1602</v>
      </c>
      <c r="G1013" t="s">
        <v>1</v>
      </c>
      <c r="H1013" t="s">
        <v>0</v>
      </c>
      <c r="I1013" t="s">
        <v>359</v>
      </c>
      <c r="J1013" t="s">
        <v>360</v>
      </c>
      <c r="K1013" s="55" t="s">
        <v>1613</v>
      </c>
      <c r="L1013" s="55" t="s">
        <v>1613</v>
      </c>
      <c r="M1013" t="s">
        <v>1088</v>
      </c>
      <c r="N1013" t="s">
        <v>1089</v>
      </c>
      <c r="O1013" s="3">
        <v>0</v>
      </c>
      <c r="P1013" s="3">
        <v>0</v>
      </c>
      <c r="Q1013" s="3">
        <v>12.12</v>
      </c>
      <c r="R1013" s="3">
        <v>1.5755999999999999</v>
      </c>
      <c r="S1013" s="3">
        <v>0</v>
      </c>
      <c r="T1013" s="3">
        <v>0</v>
      </c>
      <c r="U1013" s="3">
        <v>13.695599999999999</v>
      </c>
      <c r="W1013" t="s">
        <v>1</v>
      </c>
    </row>
    <row r="1014" spans="5:23" x14ac:dyDescent="0.25">
      <c r="E1014" t="s">
        <v>1571</v>
      </c>
      <c r="F1014" t="s">
        <v>1602</v>
      </c>
      <c r="G1014" t="s">
        <v>1</v>
      </c>
      <c r="H1014" t="s">
        <v>0</v>
      </c>
      <c r="I1014" t="s">
        <v>359</v>
      </c>
      <c r="J1014" t="s">
        <v>360</v>
      </c>
      <c r="K1014" s="55" t="s">
        <v>1612</v>
      </c>
      <c r="L1014" s="55" t="s">
        <v>1612</v>
      </c>
      <c r="M1014" t="s">
        <v>160</v>
      </c>
      <c r="N1014" t="s">
        <v>161</v>
      </c>
      <c r="O1014" s="3">
        <v>0</v>
      </c>
      <c r="P1014" s="3">
        <v>0</v>
      </c>
      <c r="Q1014" s="3">
        <v>120</v>
      </c>
      <c r="R1014" s="3">
        <v>15.600000000000001</v>
      </c>
      <c r="S1014" s="3">
        <v>0</v>
      </c>
      <c r="T1014" s="3">
        <v>0</v>
      </c>
      <c r="U1014" s="3">
        <v>135.6</v>
      </c>
      <c r="W1014" t="s">
        <v>1</v>
      </c>
    </row>
    <row r="1015" spans="5:23" x14ac:dyDescent="0.25">
      <c r="E1015" t="s">
        <v>1571</v>
      </c>
      <c r="F1015" t="s">
        <v>1602</v>
      </c>
      <c r="G1015" t="s">
        <v>1</v>
      </c>
      <c r="H1015" t="s">
        <v>0</v>
      </c>
      <c r="I1015" t="s">
        <v>359</v>
      </c>
      <c r="J1015" t="s">
        <v>360</v>
      </c>
      <c r="K1015" s="55" t="s">
        <v>1611</v>
      </c>
      <c r="L1015" s="55" t="s">
        <v>1611</v>
      </c>
      <c r="M1015" t="s">
        <v>129</v>
      </c>
      <c r="N1015" t="s">
        <v>130</v>
      </c>
      <c r="O1015" s="3">
        <v>0</v>
      </c>
      <c r="P1015" s="3">
        <v>0</v>
      </c>
      <c r="Q1015" s="3">
        <v>70</v>
      </c>
      <c r="R1015" s="3">
        <v>9.1</v>
      </c>
      <c r="S1015" s="3">
        <v>0</v>
      </c>
      <c r="T1015" s="3">
        <v>0</v>
      </c>
      <c r="U1015" s="3">
        <v>79.099999999999994</v>
      </c>
      <c r="W1015" t="s">
        <v>1</v>
      </c>
    </row>
    <row r="1016" spans="5:23" x14ac:dyDescent="0.25">
      <c r="E1016" t="s">
        <v>1571</v>
      </c>
      <c r="F1016" t="s">
        <v>1602</v>
      </c>
      <c r="G1016" t="s">
        <v>1</v>
      </c>
      <c r="H1016" t="s">
        <v>0</v>
      </c>
      <c r="I1016" t="s">
        <v>359</v>
      </c>
      <c r="J1016" t="s">
        <v>360</v>
      </c>
      <c r="K1016" s="55" t="s">
        <v>1610</v>
      </c>
      <c r="L1016" s="55" t="s">
        <v>1610</v>
      </c>
      <c r="M1016" t="s">
        <v>160</v>
      </c>
      <c r="N1016" t="s">
        <v>161</v>
      </c>
      <c r="O1016" s="3">
        <v>0</v>
      </c>
      <c r="P1016" s="3">
        <v>0</v>
      </c>
      <c r="Q1016" s="3">
        <v>45</v>
      </c>
      <c r="R1016" s="3">
        <v>5.8500000000000005</v>
      </c>
      <c r="S1016" s="3">
        <v>0</v>
      </c>
      <c r="T1016" s="3">
        <v>0</v>
      </c>
      <c r="U1016" s="3">
        <v>50.85</v>
      </c>
      <c r="W1016" t="s">
        <v>1</v>
      </c>
    </row>
    <row r="1017" spans="5:23" x14ac:dyDescent="0.25">
      <c r="E1017" t="s">
        <v>1571</v>
      </c>
      <c r="F1017" t="s">
        <v>1602</v>
      </c>
      <c r="G1017" t="s">
        <v>1</v>
      </c>
      <c r="H1017" t="s">
        <v>0</v>
      </c>
      <c r="I1017" t="s">
        <v>359</v>
      </c>
      <c r="J1017" t="s">
        <v>360</v>
      </c>
      <c r="K1017" s="55" t="s">
        <v>1609</v>
      </c>
      <c r="L1017" s="55" t="s">
        <v>1609</v>
      </c>
      <c r="M1017" t="s">
        <v>115</v>
      </c>
      <c r="N1017" t="s">
        <v>116</v>
      </c>
      <c r="O1017" s="3">
        <v>0</v>
      </c>
      <c r="P1017" s="3">
        <v>0</v>
      </c>
      <c r="Q1017" s="3">
        <v>120</v>
      </c>
      <c r="R1017" s="3">
        <v>15.600000000000001</v>
      </c>
      <c r="S1017" s="3">
        <v>0</v>
      </c>
      <c r="T1017" s="3">
        <v>0</v>
      </c>
      <c r="U1017" s="3">
        <v>135.6</v>
      </c>
      <c r="W1017" t="s">
        <v>1</v>
      </c>
    </row>
    <row r="1018" spans="5:23" x14ac:dyDescent="0.25">
      <c r="E1018" t="s">
        <v>1571</v>
      </c>
      <c r="F1018" t="s">
        <v>1602</v>
      </c>
      <c r="G1018" t="s">
        <v>1</v>
      </c>
      <c r="H1018" t="s">
        <v>0</v>
      </c>
      <c r="I1018" t="s">
        <v>359</v>
      </c>
      <c r="J1018" t="s">
        <v>360</v>
      </c>
      <c r="K1018" s="55" t="s">
        <v>1608</v>
      </c>
      <c r="L1018" s="55" t="s">
        <v>1608</v>
      </c>
      <c r="M1018" t="s">
        <v>100</v>
      </c>
      <c r="N1018" t="s">
        <v>101</v>
      </c>
      <c r="O1018" s="3">
        <v>0</v>
      </c>
      <c r="P1018" s="3">
        <v>0</v>
      </c>
      <c r="Q1018" s="3">
        <v>50</v>
      </c>
      <c r="R1018" s="3">
        <v>6.5</v>
      </c>
      <c r="S1018" s="3">
        <v>0</v>
      </c>
      <c r="T1018" s="3">
        <v>0</v>
      </c>
      <c r="U1018" s="3">
        <v>56.5</v>
      </c>
      <c r="W1018" t="s">
        <v>1</v>
      </c>
    </row>
    <row r="1019" spans="5:23" x14ac:dyDescent="0.25">
      <c r="E1019" t="s">
        <v>1571</v>
      </c>
      <c r="F1019" t="s">
        <v>1602</v>
      </c>
      <c r="G1019" t="s">
        <v>1</v>
      </c>
      <c r="H1019" t="s">
        <v>0</v>
      </c>
      <c r="I1019" t="s">
        <v>359</v>
      </c>
      <c r="J1019" t="s">
        <v>360</v>
      </c>
      <c r="K1019" s="55" t="s">
        <v>1607</v>
      </c>
      <c r="L1019" s="55" t="s">
        <v>1607</v>
      </c>
      <c r="M1019" t="s">
        <v>100</v>
      </c>
      <c r="N1019" t="s">
        <v>101</v>
      </c>
      <c r="O1019" s="3">
        <v>0</v>
      </c>
      <c r="P1019" s="3">
        <v>0</v>
      </c>
      <c r="Q1019" s="3">
        <v>77</v>
      </c>
      <c r="R1019" s="3">
        <v>10.01</v>
      </c>
      <c r="S1019" s="3">
        <v>0</v>
      </c>
      <c r="T1019" s="3">
        <v>0</v>
      </c>
      <c r="U1019" s="3">
        <v>87.01</v>
      </c>
      <c r="W1019" t="s">
        <v>1</v>
      </c>
    </row>
    <row r="1020" spans="5:23" x14ac:dyDescent="0.25">
      <c r="E1020" t="s">
        <v>1571</v>
      </c>
      <c r="F1020" t="s">
        <v>1602</v>
      </c>
      <c r="G1020" t="s">
        <v>1</v>
      </c>
      <c r="H1020" t="s">
        <v>0</v>
      </c>
      <c r="I1020" t="s">
        <v>359</v>
      </c>
      <c r="J1020" t="s">
        <v>360</v>
      </c>
      <c r="K1020" s="55" t="s">
        <v>1606</v>
      </c>
      <c r="L1020" s="55" t="s">
        <v>1606</v>
      </c>
      <c r="M1020" t="s">
        <v>100</v>
      </c>
      <c r="N1020" t="s">
        <v>101</v>
      </c>
      <c r="O1020" s="3">
        <v>0</v>
      </c>
      <c r="P1020" s="3">
        <v>0</v>
      </c>
      <c r="Q1020" s="3">
        <v>88</v>
      </c>
      <c r="R1020" s="3">
        <v>11.440000000000001</v>
      </c>
      <c r="S1020" s="3">
        <v>0</v>
      </c>
      <c r="T1020" s="3">
        <v>0</v>
      </c>
      <c r="U1020" s="3">
        <v>99.44</v>
      </c>
      <c r="W1020" t="s">
        <v>1</v>
      </c>
    </row>
    <row r="1021" spans="5:23" x14ac:dyDescent="0.25">
      <c r="E1021" t="s">
        <v>1571</v>
      </c>
      <c r="F1021" t="s">
        <v>1602</v>
      </c>
      <c r="G1021" t="s">
        <v>1</v>
      </c>
      <c r="H1021" t="s">
        <v>0</v>
      </c>
      <c r="I1021" t="s">
        <v>359</v>
      </c>
      <c r="J1021" t="s">
        <v>360</v>
      </c>
      <c r="K1021" s="55" t="s">
        <v>1603</v>
      </c>
      <c r="L1021" s="55" t="s">
        <v>1603</v>
      </c>
      <c r="N1021" t="s">
        <v>1605</v>
      </c>
      <c r="O1021" s="3">
        <v>0</v>
      </c>
      <c r="P1021" s="3">
        <v>0</v>
      </c>
      <c r="Q1021" s="3">
        <v>353.98</v>
      </c>
      <c r="R1021" s="3">
        <v>46.017400000000002</v>
      </c>
      <c r="S1021" s="3">
        <v>0</v>
      </c>
      <c r="T1021" s="3">
        <v>0</v>
      </c>
      <c r="U1021" s="3">
        <v>399.99740000000003</v>
      </c>
      <c r="V1021" s="3" t="s">
        <v>1604</v>
      </c>
      <c r="W1021" t="s">
        <v>1</v>
      </c>
    </row>
    <row r="1022" spans="5:23" x14ac:dyDescent="0.25">
      <c r="E1022" t="s">
        <v>1571</v>
      </c>
      <c r="F1022" t="s">
        <v>1588</v>
      </c>
      <c r="G1022" t="s">
        <v>1</v>
      </c>
      <c r="H1022" t="s">
        <v>0</v>
      </c>
      <c r="I1022" t="s">
        <v>359</v>
      </c>
      <c r="J1022" t="s">
        <v>360</v>
      </c>
      <c r="K1022" s="55" t="s">
        <v>1601</v>
      </c>
      <c r="L1022" s="55" t="s">
        <v>1601</v>
      </c>
      <c r="N1022" t="s">
        <v>203</v>
      </c>
      <c r="O1022" s="3">
        <v>0</v>
      </c>
      <c r="P1022" s="3">
        <v>0</v>
      </c>
      <c r="Q1022" s="3">
        <v>40</v>
      </c>
      <c r="R1022" s="3">
        <v>5.2</v>
      </c>
      <c r="S1022" s="3">
        <v>0</v>
      </c>
      <c r="T1022" s="3">
        <v>0</v>
      </c>
      <c r="U1022" s="3">
        <v>45.2</v>
      </c>
      <c r="V1022" t="s">
        <v>1017</v>
      </c>
      <c r="W1022" t="s">
        <v>1</v>
      </c>
    </row>
    <row r="1023" spans="5:23" x14ac:dyDescent="0.25">
      <c r="E1023" t="s">
        <v>1571</v>
      </c>
      <c r="F1023" t="s">
        <v>1588</v>
      </c>
      <c r="G1023" t="s">
        <v>1</v>
      </c>
      <c r="H1023" t="s">
        <v>0</v>
      </c>
      <c r="I1023" t="s">
        <v>359</v>
      </c>
      <c r="J1023" t="s">
        <v>360</v>
      </c>
      <c r="K1023" s="55" t="s">
        <v>1600</v>
      </c>
      <c r="L1023" s="55" t="s">
        <v>1600</v>
      </c>
      <c r="M1023" t="s">
        <v>208</v>
      </c>
      <c r="N1023" t="s">
        <v>209</v>
      </c>
      <c r="O1023" s="3">
        <v>0</v>
      </c>
      <c r="P1023" s="3">
        <v>0</v>
      </c>
      <c r="Q1023" s="3">
        <v>40.35</v>
      </c>
      <c r="R1023" s="3">
        <v>5.2455000000000007</v>
      </c>
      <c r="S1023" s="3">
        <v>0</v>
      </c>
      <c r="T1023" s="3">
        <v>0</v>
      </c>
      <c r="U1023" s="3">
        <v>45.595500000000001</v>
      </c>
      <c r="W1023" t="s">
        <v>1</v>
      </c>
    </row>
    <row r="1024" spans="5:23" x14ac:dyDescent="0.25">
      <c r="E1024" t="s">
        <v>1571</v>
      </c>
      <c r="F1024" t="s">
        <v>1588</v>
      </c>
      <c r="G1024" t="s">
        <v>1</v>
      </c>
      <c r="H1024" t="s">
        <v>0</v>
      </c>
      <c r="I1024" t="s">
        <v>359</v>
      </c>
      <c r="J1024" t="s">
        <v>360</v>
      </c>
      <c r="K1024" s="55" t="s">
        <v>1599</v>
      </c>
      <c r="L1024" s="55" t="s">
        <v>1599</v>
      </c>
      <c r="M1024" t="s">
        <v>208</v>
      </c>
      <c r="N1024" t="s">
        <v>209</v>
      </c>
      <c r="O1024" s="3">
        <v>0</v>
      </c>
      <c r="P1024" s="3">
        <v>0</v>
      </c>
      <c r="Q1024" s="3">
        <v>287.61</v>
      </c>
      <c r="R1024" s="3">
        <v>37.389300000000006</v>
      </c>
      <c r="S1024" s="3">
        <v>0</v>
      </c>
      <c r="T1024" s="3">
        <v>0</v>
      </c>
      <c r="U1024" s="3">
        <v>324.99930000000001</v>
      </c>
      <c r="W1024" t="s">
        <v>1</v>
      </c>
    </row>
    <row r="1025" spans="5:23" x14ac:dyDescent="0.25">
      <c r="E1025" t="s">
        <v>1571</v>
      </c>
      <c r="F1025" t="s">
        <v>1588</v>
      </c>
      <c r="G1025" t="s">
        <v>1</v>
      </c>
      <c r="H1025" t="s">
        <v>0</v>
      </c>
      <c r="I1025" t="s">
        <v>359</v>
      </c>
      <c r="J1025" t="s">
        <v>360</v>
      </c>
      <c r="K1025" s="55" t="s">
        <v>1598</v>
      </c>
      <c r="L1025" s="55" t="s">
        <v>1598</v>
      </c>
      <c r="M1025" t="s">
        <v>115</v>
      </c>
      <c r="N1025" t="s">
        <v>116</v>
      </c>
      <c r="O1025" s="3">
        <v>0</v>
      </c>
      <c r="P1025" s="3">
        <v>0</v>
      </c>
      <c r="Q1025" s="3">
        <v>9.9499999999999993</v>
      </c>
      <c r="R1025" s="3">
        <v>1.2934999999999999</v>
      </c>
      <c r="S1025" s="3">
        <v>0</v>
      </c>
      <c r="T1025" s="3">
        <v>0</v>
      </c>
      <c r="U1025" s="3">
        <v>11.243499999999999</v>
      </c>
      <c r="W1025" t="s">
        <v>1</v>
      </c>
    </row>
    <row r="1026" spans="5:23" x14ac:dyDescent="0.25">
      <c r="E1026" t="s">
        <v>1571</v>
      </c>
      <c r="F1026" t="s">
        <v>1588</v>
      </c>
      <c r="G1026" t="s">
        <v>1</v>
      </c>
      <c r="H1026" t="s">
        <v>0</v>
      </c>
      <c r="I1026" t="s">
        <v>359</v>
      </c>
      <c r="J1026" t="s">
        <v>360</v>
      </c>
      <c r="K1026" s="55" t="s">
        <v>1597</v>
      </c>
      <c r="L1026" s="55" t="s">
        <v>1597</v>
      </c>
      <c r="M1026" t="s">
        <v>115</v>
      </c>
      <c r="N1026" t="s">
        <v>116</v>
      </c>
      <c r="O1026" s="3">
        <v>0</v>
      </c>
      <c r="P1026" s="3">
        <v>0</v>
      </c>
      <c r="Q1026" s="3">
        <v>210</v>
      </c>
      <c r="R1026" s="3">
        <v>27.3</v>
      </c>
      <c r="S1026" s="3">
        <v>0</v>
      </c>
      <c r="T1026" s="3">
        <v>0</v>
      </c>
      <c r="U1026" s="3">
        <v>237.3</v>
      </c>
      <c r="W1026" t="s">
        <v>1</v>
      </c>
    </row>
    <row r="1027" spans="5:23" x14ac:dyDescent="0.25">
      <c r="E1027" t="s">
        <v>1571</v>
      </c>
      <c r="F1027" t="s">
        <v>1588</v>
      </c>
      <c r="G1027" t="s">
        <v>1</v>
      </c>
      <c r="H1027" t="s">
        <v>0</v>
      </c>
      <c r="I1027" t="s">
        <v>359</v>
      </c>
      <c r="J1027" t="s">
        <v>360</v>
      </c>
      <c r="K1027" s="55" t="s">
        <v>1596</v>
      </c>
      <c r="L1027" s="55" t="s">
        <v>1596</v>
      </c>
      <c r="M1027" t="s">
        <v>115</v>
      </c>
      <c r="N1027" t="s">
        <v>116</v>
      </c>
      <c r="O1027" s="3">
        <v>0</v>
      </c>
      <c r="P1027" s="3">
        <v>0</v>
      </c>
      <c r="Q1027" s="3">
        <v>100</v>
      </c>
      <c r="R1027" s="3">
        <v>13</v>
      </c>
      <c r="S1027" s="3">
        <v>0</v>
      </c>
      <c r="T1027" s="3">
        <v>0</v>
      </c>
      <c r="U1027" s="3">
        <v>113</v>
      </c>
      <c r="W1027" t="s">
        <v>1</v>
      </c>
    </row>
    <row r="1028" spans="5:23" x14ac:dyDescent="0.25">
      <c r="E1028" t="s">
        <v>1571</v>
      </c>
      <c r="F1028" t="s">
        <v>1588</v>
      </c>
      <c r="G1028" t="s">
        <v>1</v>
      </c>
      <c r="H1028" t="s">
        <v>0</v>
      </c>
      <c r="I1028" t="s">
        <v>359</v>
      </c>
      <c r="J1028" t="s">
        <v>360</v>
      </c>
      <c r="K1028" s="55" t="s">
        <v>1595</v>
      </c>
      <c r="L1028" s="55" t="s">
        <v>1595</v>
      </c>
      <c r="M1028" t="s">
        <v>115</v>
      </c>
      <c r="N1028" t="s">
        <v>116</v>
      </c>
      <c r="O1028" s="3">
        <v>0</v>
      </c>
      <c r="P1028" s="3">
        <v>0</v>
      </c>
      <c r="Q1028" s="3">
        <v>25</v>
      </c>
      <c r="R1028" s="3">
        <v>3.25</v>
      </c>
      <c r="S1028" s="3">
        <v>0</v>
      </c>
      <c r="T1028" s="3">
        <v>0</v>
      </c>
      <c r="U1028" s="3">
        <v>28.25</v>
      </c>
      <c r="W1028" t="s">
        <v>1</v>
      </c>
    </row>
    <row r="1029" spans="5:23" x14ac:dyDescent="0.25">
      <c r="E1029" t="s">
        <v>1571</v>
      </c>
      <c r="F1029" t="s">
        <v>1588</v>
      </c>
      <c r="G1029" t="s">
        <v>1</v>
      </c>
      <c r="H1029" t="s">
        <v>0</v>
      </c>
      <c r="I1029" t="s">
        <v>359</v>
      </c>
      <c r="J1029" t="s">
        <v>360</v>
      </c>
      <c r="K1029" s="55" t="s">
        <v>1594</v>
      </c>
      <c r="L1029" s="55" t="s">
        <v>1594</v>
      </c>
      <c r="M1029" t="s">
        <v>151</v>
      </c>
      <c r="N1029" t="s">
        <v>29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W1029" t="s">
        <v>1</v>
      </c>
    </row>
    <row r="1030" spans="5:23" x14ac:dyDescent="0.25">
      <c r="E1030" t="s">
        <v>1571</v>
      </c>
      <c r="F1030" t="s">
        <v>1588</v>
      </c>
      <c r="G1030" t="s">
        <v>1</v>
      </c>
      <c r="H1030" t="s">
        <v>0</v>
      </c>
      <c r="I1030" t="s">
        <v>359</v>
      </c>
      <c r="J1030" t="s">
        <v>360</v>
      </c>
      <c r="K1030" s="55" t="s">
        <v>1593</v>
      </c>
      <c r="L1030" s="55" t="s">
        <v>1593</v>
      </c>
      <c r="M1030" t="s">
        <v>115</v>
      </c>
      <c r="N1030" t="s">
        <v>116</v>
      </c>
      <c r="O1030" s="3">
        <v>0</v>
      </c>
      <c r="P1030" s="3">
        <v>0</v>
      </c>
      <c r="Q1030" s="3">
        <v>20</v>
      </c>
      <c r="R1030" s="3">
        <v>2.6</v>
      </c>
      <c r="S1030" s="3">
        <v>0</v>
      </c>
      <c r="T1030" s="3">
        <v>0</v>
      </c>
      <c r="U1030" s="3">
        <v>22.6</v>
      </c>
      <c r="W1030" t="s">
        <v>1</v>
      </c>
    </row>
    <row r="1031" spans="5:23" x14ac:dyDescent="0.25">
      <c r="E1031" t="s">
        <v>1571</v>
      </c>
      <c r="F1031" t="s">
        <v>1588</v>
      </c>
      <c r="G1031" t="s">
        <v>1</v>
      </c>
      <c r="H1031" t="s">
        <v>0</v>
      </c>
      <c r="I1031" t="s">
        <v>359</v>
      </c>
      <c r="J1031" t="s">
        <v>360</v>
      </c>
      <c r="K1031" s="55" t="s">
        <v>1592</v>
      </c>
      <c r="L1031" s="55" t="s">
        <v>1592</v>
      </c>
      <c r="M1031" t="s">
        <v>160</v>
      </c>
      <c r="N1031" t="s">
        <v>161</v>
      </c>
      <c r="O1031" s="3">
        <v>0</v>
      </c>
      <c r="P1031" s="3">
        <v>0</v>
      </c>
      <c r="Q1031" s="3">
        <v>250</v>
      </c>
      <c r="R1031" s="3">
        <v>32.5</v>
      </c>
      <c r="S1031" s="3">
        <v>0</v>
      </c>
      <c r="T1031" s="3">
        <v>0</v>
      </c>
      <c r="U1031" s="3">
        <v>282.5</v>
      </c>
      <c r="W1031" t="s">
        <v>1</v>
      </c>
    </row>
    <row r="1032" spans="5:23" x14ac:dyDescent="0.25">
      <c r="E1032" t="s">
        <v>1571</v>
      </c>
      <c r="F1032" t="s">
        <v>1588</v>
      </c>
      <c r="G1032" t="s">
        <v>1</v>
      </c>
      <c r="H1032" t="s">
        <v>0</v>
      </c>
      <c r="I1032" t="s">
        <v>359</v>
      </c>
      <c r="J1032" t="s">
        <v>360</v>
      </c>
      <c r="K1032" s="55" t="s">
        <v>1591</v>
      </c>
      <c r="L1032" s="55" t="s">
        <v>1591</v>
      </c>
      <c r="M1032" t="s">
        <v>134</v>
      </c>
      <c r="N1032" t="s">
        <v>135</v>
      </c>
      <c r="O1032" s="3">
        <v>0</v>
      </c>
      <c r="P1032" s="3">
        <v>0</v>
      </c>
      <c r="Q1032" s="3">
        <v>75</v>
      </c>
      <c r="R1032" s="3">
        <v>9.75</v>
      </c>
      <c r="S1032" s="3">
        <v>0</v>
      </c>
      <c r="T1032" s="3">
        <v>0</v>
      </c>
      <c r="U1032" s="3">
        <v>84.75</v>
      </c>
      <c r="W1032" t="s">
        <v>1</v>
      </c>
    </row>
    <row r="1033" spans="5:23" x14ac:dyDescent="0.25">
      <c r="E1033" t="s">
        <v>1571</v>
      </c>
      <c r="F1033" t="s">
        <v>1588</v>
      </c>
      <c r="G1033" t="s">
        <v>1</v>
      </c>
      <c r="H1033" t="s">
        <v>0</v>
      </c>
      <c r="I1033" t="s">
        <v>359</v>
      </c>
      <c r="J1033" t="s">
        <v>360</v>
      </c>
      <c r="K1033" s="55" t="s">
        <v>1590</v>
      </c>
      <c r="L1033" s="55" t="s">
        <v>1590</v>
      </c>
      <c r="M1033" t="s">
        <v>125</v>
      </c>
      <c r="N1033" t="s">
        <v>126</v>
      </c>
      <c r="O1033" s="3">
        <v>0</v>
      </c>
      <c r="P1033" s="3">
        <v>0</v>
      </c>
      <c r="Q1033" s="3">
        <v>30</v>
      </c>
      <c r="R1033" s="3">
        <v>3.9000000000000004</v>
      </c>
      <c r="S1033" s="3">
        <v>0</v>
      </c>
      <c r="T1033" s="3">
        <v>0</v>
      </c>
      <c r="U1033" s="3">
        <v>33.9</v>
      </c>
      <c r="W1033" t="s">
        <v>1</v>
      </c>
    </row>
    <row r="1034" spans="5:23" x14ac:dyDescent="0.25">
      <c r="E1034" t="s">
        <v>1571</v>
      </c>
      <c r="F1034" t="s">
        <v>1588</v>
      </c>
      <c r="G1034" t="s">
        <v>1</v>
      </c>
      <c r="H1034" t="s">
        <v>0</v>
      </c>
      <c r="I1034" t="s">
        <v>359</v>
      </c>
      <c r="J1034" t="s">
        <v>360</v>
      </c>
      <c r="K1034" s="55" t="s">
        <v>1589</v>
      </c>
      <c r="L1034" s="55" t="s">
        <v>1589</v>
      </c>
      <c r="M1034" t="s">
        <v>100</v>
      </c>
      <c r="N1034" t="s">
        <v>101</v>
      </c>
      <c r="O1034" s="3">
        <v>0</v>
      </c>
      <c r="P1034" s="3">
        <v>0</v>
      </c>
      <c r="Q1034" s="3">
        <v>225</v>
      </c>
      <c r="R1034" s="3">
        <v>29.25</v>
      </c>
      <c r="S1034" s="3">
        <v>0</v>
      </c>
      <c r="T1034" s="3">
        <v>0</v>
      </c>
      <c r="U1034" s="3">
        <v>254.25</v>
      </c>
      <c r="W1034" t="s">
        <v>1</v>
      </c>
    </row>
    <row r="1035" spans="5:23" x14ac:dyDescent="0.25">
      <c r="E1035" t="s">
        <v>1571</v>
      </c>
      <c r="F1035" t="s">
        <v>1583</v>
      </c>
      <c r="G1035" t="s">
        <v>1</v>
      </c>
      <c r="H1035" t="s">
        <v>0</v>
      </c>
      <c r="I1035" t="s">
        <v>359</v>
      </c>
      <c r="J1035" t="s">
        <v>360</v>
      </c>
      <c r="K1035" s="55" t="s">
        <v>1587</v>
      </c>
      <c r="L1035" s="55" t="s">
        <v>1587</v>
      </c>
      <c r="N1035" t="s">
        <v>273</v>
      </c>
      <c r="O1035" s="3">
        <v>0</v>
      </c>
      <c r="P1035" s="3">
        <v>0</v>
      </c>
      <c r="Q1035" s="3">
        <v>18</v>
      </c>
      <c r="R1035" s="3">
        <v>2.34</v>
      </c>
      <c r="S1035" s="3">
        <v>0</v>
      </c>
      <c r="T1035" s="3">
        <v>0</v>
      </c>
      <c r="U1035" s="3">
        <v>20.34</v>
      </c>
      <c r="V1035" s="3" t="s">
        <v>1001</v>
      </c>
      <c r="W1035" t="s">
        <v>1</v>
      </c>
    </row>
    <row r="1036" spans="5:23" x14ac:dyDescent="0.25">
      <c r="E1036" t="s">
        <v>1571</v>
      </c>
      <c r="F1036" t="s">
        <v>1583</v>
      </c>
      <c r="G1036" t="s">
        <v>1</v>
      </c>
      <c r="H1036" t="s">
        <v>0</v>
      </c>
      <c r="I1036" t="s">
        <v>359</v>
      </c>
      <c r="J1036" t="s">
        <v>360</v>
      </c>
      <c r="K1036" s="55" t="s">
        <v>1586</v>
      </c>
      <c r="L1036" s="55" t="s">
        <v>1586</v>
      </c>
      <c r="M1036" t="s">
        <v>208</v>
      </c>
      <c r="N1036" t="s">
        <v>209</v>
      </c>
      <c r="O1036" s="3">
        <v>0</v>
      </c>
      <c r="P1036" s="3">
        <v>0</v>
      </c>
      <c r="Q1036" s="3">
        <v>535</v>
      </c>
      <c r="R1036" s="3">
        <v>69.55</v>
      </c>
      <c r="S1036" s="3">
        <v>0</v>
      </c>
      <c r="T1036" s="3">
        <v>0</v>
      </c>
      <c r="U1036" s="3">
        <v>604.54999999999995</v>
      </c>
      <c r="W1036" t="s">
        <v>1</v>
      </c>
    </row>
    <row r="1037" spans="5:23" x14ac:dyDescent="0.25">
      <c r="E1037" t="s">
        <v>1571</v>
      </c>
      <c r="F1037" t="s">
        <v>1583</v>
      </c>
      <c r="G1037" t="s">
        <v>1</v>
      </c>
      <c r="H1037" t="s">
        <v>0</v>
      </c>
      <c r="I1037" t="s">
        <v>359</v>
      </c>
      <c r="J1037" t="s">
        <v>360</v>
      </c>
      <c r="K1037" s="55" t="s">
        <v>1585</v>
      </c>
      <c r="L1037" s="55" t="s">
        <v>1585</v>
      </c>
      <c r="M1037" t="s">
        <v>151</v>
      </c>
      <c r="N1037" t="s">
        <v>29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W1037" t="s">
        <v>1</v>
      </c>
    </row>
    <row r="1038" spans="5:23" x14ac:dyDescent="0.25">
      <c r="E1038" t="s">
        <v>1571</v>
      </c>
      <c r="F1038" t="s">
        <v>1583</v>
      </c>
      <c r="G1038" t="s">
        <v>1</v>
      </c>
      <c r="H1038" t="s">
        <v>0</v>
      </c>
      <c r="I1038" t="s">
        <v>359</v>
      </c>
      <c r="J1038" t="s">
        <v>360</v>
      </c>
      <c r="K1038" s="55" t="s">
        <v>1584</v>
      </c>
      <c r="L1038" s="55" t="s">
        <v>1584</v>
      </c>
      <c r="M1038" t="s">
        <v>110</v>
      </c>
      <c r="N1038" t="s">
        <v>111</v>
      </c>
      <c r="O1038" s="3">
        <v>0</v>
      </c>
      <c r="P1038" s="3">
        <v>0</v>
      </c>
      <c r="Q1038" s="3">
        <v>55</v>
      </c>
      <c r="R1038" s="3">
        <v>7.15</v>
      </c>
      <c r="S1038" s="3">
        <v>0</v>
      </c>
      <c r="T1038" s="3">
        <v>0</v>
      </c>
      <c r="U1038" s="3">
        <v>62.15</v>
      </c>
      <c r="W1038" t="s">
        <v>1</v>
      </c>
    </row>
    <row r="1039" spans="5:23" x14ac:dyDescent="0.25">
      <c r="E1039" t="s">
        <v>1571</v>
      </c>
      <c r="F1039" t="s">
        <v>1572</v>
      </c>
      <c r="G1039" t="s">
        <v>1</v>
      </c>
      <c r="H1039" t="s">
        <v>0</v>
      </c>
      <c r="I1039" t="s">
        <v>359</v>
      </c>
      <c r="J1039" t="s">
        <v>360</v>
      </c>
      <c r="K1039" s="55" t="s">
        <v>1582</v>
      </c>
      <c r="L1039" s="55" t="s">
        <v>1582</v>
      </c>
      <c r="N1039" t="s">
        <v>299</v>
      </c>
      <c r="O1039" s="3">
        <v>0</v>
      </c>
      <c r="P1039" s="3">
        <v>0</v>
      </c>
      <c r="Q1039" s="3">
        <v>15</v>
      </c>
      <c r="R1039" s="3">
        <v>1.9500000000000002</v>
      </c>
      <c r="S1039" s="3">
        <v>0</v>
      </c>
      <c r="T1039" s="3">
        <v>0</v>
      </c>
      <c r="U1039" s="3">
        <v>16.95</v>
      </c>
      <c r="V1039" s="3" t="s">
        <v>949</v>
      </c>
      <c r="W1039" t="s">
        <v>1</v>
      </c>
    </row>
    <row r="1040" spans="5:23" x14ac:dyDescent="0.25">
      <c r="E1040" t="s">
        <v>1571</v>
      </c>
      <c r="F1040" t="s">
        <v>1572</v>
      </c>
      <c r="G1040" t="s">
        <v>1</v>
      </c>
      <c r="H1040" t="s">
        <v>0</v>
      </c>
      <c r="I1040" t="s">
        <v>359</v>
      </c>
      <c r="J1040" t="s">
        <v>360</v>
      </c>
      <c r="K1040" s="55" t="s">
        <v>1581</v>
      </c>
      <c r="L1040" s="55" t="s">
        <v>1581</v>
      </c>
      <c r="M1040" t="s">
        <v>208</v>
      </c>
      <c r="N1040" t="s">
        <v>209</v>
      </c>
      <c r="O1040" s="3">
        <v>0</v>
      </c>
      <c r="P1040" s="3">
        <v>0</v>
      </c>
      <c r="Q1040" s="3">
        <v>602.5</v>
      </c>
      <c r="R1040" s="3">
        <v>78.325000000000003</v>
      </c>
      <c r="S1040" s="3">
        <v>0</v>
      </c>
      <c r="T1040" s="3">
        <v>0</v>
      </c>
      <c r="U1040" s="3">
        <v>680.82500000000005</v>
      </c>
      <c r="W1040" t="s">
        <v>1</v>
      </c>
    </row>
    <row r="1041" spans="5:23" x14ac:dyDescent="0.25">
      <c r="E1041" t="s">
        <v>1571</v>
      </c>
      <c r="F1041" t="s">
        <v>1572</v>
      </c>
      <c r="G1041" t="s">
        <v>1</v>
      </c>
      <c r="H1041" t="s">
        <v>0</v>
      </c>
      <c r="I1041" t="s">
        <v>359</v>
      </c>
      <c r="J1041" t="s">
        <v>360</v>
      </c>
      <c r="K1041" s="55" t="s">
        <v>1580</v>
      </c>
      <c r="L1041" s="55" t="s">
        <v>1580</v>
      </c>
      <c r="N1041" t="s">
        <v>139</v>
      </c>
      <c r="O1041" s="3">
        <v>0</v>
      </c>
      <c r="P1041" s="3">
        <v>0</v>
      </c>
      <c r="Q1041" s="3">
        <v>54.87</v>
      </c>
      <c r="R1041" s="3">
        <v>7.1330999999999998</v>
      </c>
      <c r="S1041" s="3">
        <v>0</v>
      </c>
      <c r="T1041" s="3">
        <v>0</v>
      </c>
      <c r="U1041" s="3">
        <v>62.003099999999996</v>
      </c>
      <c r="V1041" s="3" t="s">
        <v>928</v>
      </c>
      <c r="W1041" t="s">
        <v>1</v>
      </c>
    </row>
    <row r="1042" spans="5:23" x14ac:dyDescent="0.25">
      <c r="E1042" t="s">
        <v>1571</v>
      </c>
      <c r="F1042" t="s">
        <v>1572</v>
      </c>
      <c r="G1042" t="s">
        <v>1</v>
      </c>
      <c r="H1042" t="s">
        <v>0</v>
      </c>
      <c r="I1042" t="s">
        <v>359</v>
      </c>
      <c r="J1042" t="s">
        <v>360</v>
      </c>
      <c r="K1042" s="55" t="s">
        <v>1579</v>
      </c>
      <c r="L1042" s="55" t="s">
        <v>1579</v>
      </c>
      <c r="M1042" t="s">
        <v>170</v>
      </c>
      <c r="N1042" t="s">
        <v>171</v>
      </c>
      <c r="O1042" s="3">
        <v>0</v>
      </c>
      <c r="P1042" s="3">
        <v>0</v>
      </c>
      <c r="Q1042" s="3">
        <v>70</v>
      </c>
      <c r="R1042" s="3">
        <v>9.1</v>
      </c>
      <c r="S1042" s="3">
        <v>0</v>
      </c>
      <c r="T1042" s="3">
        <v>0</v>
      </c>
      <c r="U1042" s="3">
        <v>79.099999999999994</v>
      </c>
      <c r="W1042" t="s">
        <v>1</v>
      </c>
    </row>
    <row r="1043" spans="5:23" x14ac:dyDescent="0.25">
      <c r="E1043" t="s">
        <v>1571</v>
      </c>
      <c r="F1043" t="s">
        <v>1572</v>
      </c>
      <c r="G1043" t="s">
        <v>1</v>
      </c>
      <c r="H1043" t="s">
        <v>0</v>
      </c>
      <c r="I1043" t="s">
        <v>359</v>
      </c>
      <c r="J1043" t="s">
        <v>360</v>
      </c>
      <c r="K1043" s="55" t="s">
        <v>1578</v>
      </c>
      <c r="L1043" s="55" t="s">
        <v>1578</v>
      </c>
      <c r="M1043" t="s">
        <v>151</v>
      </c>
      <c r="N1043" t="s">
        <v>29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W1043" t="s">
        <v>1</v>
      </c>
    </row>
    <row r="1044" spans="5:23" x14ac:dyDescent="0.25">
      <c r="E1044" t="s">
        <v>1571</v>
      </c>
      <c r="F1044" t="s">
        <v>1572</v>
      </c>
      <c r="G1044" t="s">
        <v>1</v>
      </c>
      <c r="H1044" t="s">
        <v>0</v>
      </c>
      <c r="I1044" t="s">
        <v>359</v>
      </c>
      <c r="J1044" t="s">
        <v>360</v>
      </c>
      <c r="K1044" s="55" t="s">
        <v>1577</v>
      </c>
      <c r="L1044" s="55" t="s">
        <v>1577</v>
      </c>
      <c r="M1044" t="s">
        <v>174</v>
      </c>
      <c r="N1044" t="s">
        <v>175</v>
      </c>
      <c r="O1044" s="3">
        <v>0</v>
      </c>
      <c r="P1044" s="3">
        <v>0</v>
      </c>
      <c r="Q1044" s="3">
        <v>17.920000000000002</v>
      </c>
      <c r="R1044" s="3">
        <v>2.3296000000000001</v>
      </c>
      <c r="S1044" s="3">
        <v>0</v>
      </c>
      <c r="T1044" s="3">
        <v>0</v>
      </c>
      <c r="U1044" s="3">
        <v>20.249600000000001</v>
      </c>
      <c r="W1044" t="s">
        <v>1</v>
      </c>
    </row>
    <row r="1045" spans="5:23" x14ac:dyDescent="0.25">
      <c r="E1045" t="s">
        <v>1571</v>
      </c>
      <c r="F1045" t="s">
        <v>1572</v>
      </c>
      <c r="G1045" t="s">
        <v>1</v>
      </c>
      <c r="H1045" t="s">
        <v>0</v>
      </c>
      <c r="I1045" t="s">
        <v>359</v>
      </c>
      <c r="J1045" t="s">
        <v>360</v>
      </c>
      <c r="K1045" s="55" t="s">
        <v>1576</v>
      </c>
      <c r="L1045" s="55" t="s">
        <v>1576</v>
      </c>
      <c r="N1045" t="s">
        <v>203</v>
      </c>
      <c r="O1045" s="3">
        <v>0</v>
      </c>
      <c r="P1045" s="3">
        <v>0</v>
      </c>
      <c r="Q1045" s="3">
        <v>150</v>
      </c>
      <c r="R1045" s="3">
        <v>19.5</v>
      </c>
      <c r="S1045" s="3">
        <v>0</v>
      </c>
      <c r="T1045" s="3">
        <v>0</v>
      </c>
      <c r="U1045" s="3">
        <v>169.5</v>
      </c>
      <c r="V1045" s="3" t="s">
        <v>1017</v>
      </c>
      <c r="W1045" t="s">
        <v>1</v>
      </c>
    </row>
    <row r="1046" spans="5:23" x14ac:dyDescent="0.25">
      <c r="E1046" t="s">
        <v>1571</v>
      </c>
      <c r="F1046" t="s">
        <v>1572</v>
      </c>
      <c r="G1046" t="s">
        <v>1</v>
      </c>
      <c r="H1046" t="s">
        <v>0</v>
      </c>
      <c r="I1046" t="s">
        <v>359</v>
      </c>
      <c r="J1046" t="s">
        <v>360</v>
      </c>
      <c r="K1046" s="55" t="s">
        <v>1575</v>
      </c>
      <c r="L1046" s="55" t="s">
        <v>1575</v>
      </c>
      <c r="M1046" t="s">
        <v>365</v>
      </c>
      <c r="N1046" t="s">
        <v>112</v>
      </c>
      <c r="O1046" s="3">
        <v>0</v>
      </c>
      <c r="P1046" s="3">
        <v>0</v>
      </c>
      <c r="Q1046" s="3">
        <v>640</v>
      </c>
      <c r="R1046" s="3">
        <v>83.2</v>
      </c>
      <c r="S1046" s="3">
        <v>0</v>
      </c>
      <c r="T1046" s="3">
        <v>0</v>
      </c>
      <c r="U1046" s="3">
        <v>723.2</v>
      </c>
      <c r="W1046" t="s">
        <v>1</v>
      </c>
    </row>
    <row r="1047" spans="5:23" x14ac:dyDescent="0.25">
      <c r="E1047" t="s">
        <v>1571</v>
      </c>
      <c r="F1047" t="s">
        <v>1572</v>
      </c>
      <c r="G1047" t="s">
        <v>1</v>
      </c>
      <c r="H1047" t="s">
        <v>0</v>
      </c>
      <c r="I1047" t="s">
        <v>359</v>
      </c>
      <c r="J1047" t="s">
        <v>360</v>
      </c>
      <c r="K1047" s="55" t="s">
        <v>1574</v>
      </c>
      <c r="L1047" s="55" t="s">
        <v>1574</v>
      </c>
      <c r="M1047" t="s">
        <v>100</v>
      </c>
      <c r="N1047" t="s">
        <v>101</v>
      </c>
      <c r="O1047" s="3">
        <v>0</v>
      </c>
      <c r="P1047" s="3">
        <v>0</v>
      </c>
      <c r="Q1047" s="3">
        <v>61.95</v>
      </c>
      <c r="R1047" s="3">
        <v>8.0535000000000014</v>
      </c>
      <c r="S1047" s="3">
        <v>0</v>
      </c>
      <c r="T1047" s="3">
        <v>0</v>
      </c>
      <c r="U1047" s="3">
        <v>70.003500000000003</v>
      </c>
      <c r="W1047" t="s">
        <v>1</v>
      </c>
    </row>
    <row r="1048" spans="5:23" x14ac:dyDescent="0.25">
      <c r="E1048" t="s">
        <v>1571</v>
      </c>
      <c r="F1048" t="s">
        <v>1572</v>
      </c>
      <c r="G1048" t="s">
        <v>1</v>
      </c>
      <c r="H1048" t="s">
        <v>0</v>
      </c>
      <c r="I1048" t="s">
        <v>359</v>
      </c>
      <c r="J1048" t="s">
        <v>360</v>
      </c>
      <c r="K1048" s="55" t="s">
        <v>1573</v>
      </c>
      <c r="L1048" s="55" t="s">
        <v>1573</v>
      </c>
      <c r="M1048" t="s">
        <v>281</v>
      </c>
      <c r="N1048" t="s">
        <v>282</v>
      </c>
      <c r="O1048" s="3">
        <v>0</v>
      </c>
      <c r="P1048" s="3">
        <v>0</v>
      </c>
      <c r="Q1048" s="3">
        <v>228</v>
      </c>
      <c r="R1048" s="3">
        <v>29.64</v>
      </c>
      <c r="S1048" s="3">
        <v>0</v>
      </c>
      <c r="T1048" s="3">
        <v>0</v>
      </c>
      <c r="U1048" s="3">
        <v>257.64</v>
      </c>
      <c r="W1048" t="s">
        <v>1</v>
      </c>
    </row>
    <row r="1049" spans="5:23" x14ac:dyDescent="0.25">
      <c r="E1049" t="s">
        <v>1311</v>
      </c>
      <c r="F1049" t="s">
        <v>1515</v>
      </c>
      <c r="G1049" t="s">
        <v>1</v>
      </c>
      <c r="H1049" t="s">
        <v>0</v>
      </c>
      <c r="I1049" t="s">
        <v>359</v>
      </c>
      <c r="J1049" t="s">
        <v>360</v>
      </c>
      <c r="K1049" s="55" t="s">
        <v>1531</v>
      </c>
      <c r="L1049" s="55" t="s">
        <v>1531</v>
      </c>
      <c r="M1049" t="s">
        <v>115</v>
      </c>
      <c r="N1049" t="s">
        <v>116</v>
      </c>
      <c r="O1049" s="3">
        <v>0</v>
      </c>
      <c r="P1049" s="3">
        <v>0</v>
      </c>
      <c r="Q1049" s="3">
        <v>17.2</v>
      </c>
      <c r="R1049" s="3">
        <v>2.2359999999999998</v>
      </c>
      <c r="S1049" s="3">
        <v>0</v>
      </c>
      <c r="T1049" s="3">
        <v>0</v>
      </c>
      <c r="U1049" s="3">
        <v>19.436</v>
      </c>
      <c r="W1049" t="s">
        <v>1</v>
      </c>
    </row>
    <row r="1050" spans="5:23" x14ac:dyDescent="0.25">
      <c r="E1050" t="s">
        <v>1311</v>
      </c>
      <c r="F1050" t="s">
        <v>1515</v>
      </c>
      <c r="G1050" t="s">
        <v>1</v>
      </c>
      <c r="H1050" t="s">
        <v>0</v>
      </c>
      <c r="I1050" t="s">
        <v>359</v>
      </c>
      <c r="J1050" t="s">
        <v>360</v>
      </c>
      <c r="K1050" s="55" t="s">
        <v>1532</v>
      </c>
      <c r="L1050" s="55" t="s">
        <v>1532</v>
      </c>
      <c r="M1050" t="s">
        <v>115</v>
      </c>
      <c r="N1050" t="s">
        <v>116</v>
      </c>
      <c r="O1050" s="3">
        <v>0</v>
      </c>
      <c r="P1050" s="3">
        <v>0</v>
      </c>
      <c r="Q1050" s="3">
        <v>44.25</v>
      </c>
      <c r="R1050" s="3">
        <v>5.7525000000000004</v>
      </c>
      <c r="S1050" s="3">
        <v>0</v>
      </c>
      <c r="T1050" s="3">
        <v>0</v>
      </c>
      <c r="U1050" s="3">
        <v>50.002499999999998</v>
      </c>
      <c r="W1050" t="s">
        <v>1</v>
      </c>
    </row>
    <row r="1051" spans="5:23" x14ac:dyDescent="0.25">
      <c r="E1051" t="s">
        <v>1311</v>
      </c>
      <c r="F1051" t="s">
        <v>1515</v>
      </c>
      <c r="G1051" t="s">
        <v>1</v>
      </c>
      <c r="H1051" t="s">
        <v>0</v>
      </c>
      <c r="I1051" t="s">
        <v>359</v>
      </c>
      <c r="J1051" t="s">
        <v>360</v>
      </c>
      <c r="K1051" s="55" t="s">
        <v>1530</v>
      </c>
      <c r="L1051" s="55" t="s">
        <v>1530</v>
      </c>
      <c r="M1051" t="s">
        <v>115</v>
      </c>
      <c r="N1051" t="s">
        <v>116</v>
      </c>
      <c r="O1051" s="3">
        <v>0</v>
      </c>
      <c r="P1051" s="3">
        <v>0</v>
      </c>
      <c r="Q1051" s="3">
        <v>19.47</v>
      </c>
      <c r="R1051" s="3">
        <v>2.5310999999999999</v>
      </c>
      <c r="S1051" s="3">
        <v>0</v>
      </c>
      <c r="T1051" s="3">
        <v>0</v>
      </c>
      <c r="U1051" s="3">
        <v>22.001099999999997</v>
      </c>
      <c r="W1051" t="s">
        <v>1</v>
      </c>
    </row>
    <row r="1052" spans="5:23" x14ac:dyDescent="0.25">
      <c r="E1052" t="s">
        <v>1311</v>
      </c>
      <c r="F1052" t="s">
        <v>1515</v>
      </c>
      <c r="G1052" t="s">
        <v>1</v>
      </c>
      <c r="H1052" t="s">
        <v>0</v>
      </c>
      <c r="I1052" t="s">
        <v>359</v>
      </c>
      <c r="J1052" t="s">
        <v>360</v>
      </c>
      <c r="K1052" s="55" t="s">
        <v>1529</v>
      </c>
      <c r="L1052" s="55" t="s">
        <v>1529</v>
      </c>
      <c r="N1052" t="s">
        <v>749</v>
      </c>
      <c r="O1052" s="3">
        <v>0</v>
      </c>
      <c r="P1052" s="3">
        <v>0</v>
      </c>
      <c r="Q1052" s="3">
        <v>60</v>
      </c>
      <c r="R1052" s="3">
        <v>7.8000000000000007</v>
      </c>
      <c r="S1052" s="3">
        <v>0</v>
      </c>
      <c r="T1052" s="3">
        <v>0</v>
      </c>
      <c r="U1052" s="3">
        <v>67.8</v>
      </c>
      <c r="V1052" s="3" t="s">
        <v>748</v>
      </c>
      <c r="W1052" t="s">
        <v>1</v>
      </c>
    </row>
    <row r="1053" spans="5:23" x14ac:dyDescent="0.25">
      <c r="E1053" t="s">
        <v>1311</v>
      </c>
      <c r="F1053" t="s">
        <v>1515</v>
      </c>
      <c r="G1053" t="s">
        <v>1</v>
      </c>
      <c r="H1053" t="s">
        <v>0</v>
      </c>
      <c r="I1053" t="s">
        <v>359</v>
      </c>
      <c r="J1053" t="s">
        <v>360</v>
      </c>
      <c r="K1053" s="55" t="s">
        <v>1528</v>
      </c>
      <c r="L1053" s="55" t="s">
        <v>1528</v>
      </c>
      <c r="M1053" t="s">
        <v>151</v>
      </c>
      <c r="N1053" t="s">
        <v>29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W1053" t="s">
        <v>1</v>
      </c>
    </row>
    <row r="1054" spans="5:23" x14ac:dyDescent="0.25">
      <c r="E1054" t="s">
        <v>1311</v>
      </c>
      <c r="F1054" t="s">
        <v>1515</v>
      </c>
      <c r="G1054" t="s">
        <v>1</v>
      </c>
      <c r="H1054" t="s">
        <v>0</v>
      </c>
      <c r="I1054" t="s">
        <v>359</v>
      </c>
      <c r="J1054" t="s">
        <v>360</v>
      </c>
      <c r="K1054" s="55" t="s">
        <v>1527</v>
      </c>
      <c r="L1054" s="55" t="s">
        <v>1527</v>
      </c>
      <c r="M1054" t="s">
        <v>115</v>
      </c>
      <c r="N1054" t="s">
        <v>116</v>
      </c>
      <c r="O1054" s="3">
        <v>0</v>
      </c>
      <c r="P1054" s="3">
        <v>0</v>
      </c>
      <c r="Q1054" s="3">
        <v>75</v>
      </c>
      <c r="R1054" s="3">
        <v>9.75</v>
      </c>
      <c r="S1054" s="3">
        <v>0</v>
      </c>
      <c r="T1054" s="3">
        <v>0</v>
      </c>
      <c r="U1054" s="3">
        <v>84.75</v>
      </c>
      <c r="W1054" t="s">
        <v>1</v>
      </c>
    </row>
    <row r="1055" spans="5:23" x14ac:dyDescent="0.25">
      <c r="E1055" t="s">
        <v>1311</v>
      </c>
      <c r="F1055" t="s">
        <v>1515</v>
      </c>
      <c r="G1055" t="s">
        <v>1</v>
      </c>
      <c r="H1055" t="s">
        <v>0</v>
      </c>
      <c r="I1055" t="s">
        <v>359</v>
      </c>
      <c r="J1055" t="s">
        <v>360</v>
      </c>
      <c r="K1055" s="55" t="s">
        <v>1526</v>
      </c>
      <c r="L1055" s="55" t="s">
        <v>1526</v>
      </c>
      <c r="M1055" t="s">
        <v>300</v>
      </c>
      <c r="N1055" t="s">
        <v>301</v>
      </c>
      <c r="O1055" s="3">
        <v>0</v>
      </c>
      <c r="P1055" s="3">
        <v>0</v>
      </c>
      <c r="Q1055" s="3">
        <v>35</v>
      </c>
      <c r="R1055" s="3">
        <v>4.55</v>
      </c>
      <c r="S1055" s="3">
        <v>0</v>
      </c>
      <c r="T1055" s="3">
        <v>0</v>
      </c>
      <c r="U1055" s="3">
        <v>39.549999999999997</v>
      </c>
      <c r="W1055" t="s">
        <v>1</v>
      </c>
    </row>
    <row r="1056" spans="5:23" x14ac:dyDescent="0.25">
      <c r="E1056" t="s">
        <v>1311</v>
      </c>
      <c r="F1056" t="s">
        <v>1515</v>
      </c>
      <c r="G1056" t="s">
        <v>1</v>
      </c>
      <c r="H1056" t="s">
        <v>0</v>
      </c>
      <c r="I1056" t="s">
        <v>359</v>
      </c>
      <c r="J1056" t="s">
        <v>360</v>
      </c>
      <c r="K1056" s="55" t="s">
        <v>1525</v>
      </c>
      <c r="L1056" s="55" t="s">
        <v>1525</v>
      </c>
      <c r="M1056" t="s">
        <v>694</v>
      </c>
      <c r="N1056" t="s">
        <v>695</v>
      </c>
      <c r="O1056" s="3">
        <v>0</v>
      </c>
      <c r="P1056" s="3">
        <v>0</v>
      </c>
      <c r="Q1056" s="3">
        <v>7.91</v>
      </c>
      <c r="R1056" s="3">
        <v>1.0283</v>
      </c>
      <c r="S1056" s="3">
        <v>0</v>
      </c>
      <c r="T1056" s="3">
        <v>0</v>
      </c>
      <c r="U1056" s="3">
        <v>8.9382999999999999</v>
      </c>
      <c r="W1056" t="s">
        <v>1</v>
      </c>
    </row>
    <row r="1057" spans="5:23" x14ac:dyDescent="0.25">
      <c r="E1057" t="s">
        <v>1311</v>
      </c>
      <c r="F1057" t="s">
        <v>1515</v>
      </c>
      <c r="G1057" t="s">
        <v>1</v>
      </c>
      <c r="H1057" t="s">
        <v>0</v>
      </c>
      <c r="I1057" t="s">
        <v>359</v>
      </c>
      <c r="J1057" t="s">
        <v>360</v>
      </c>
      <c r="K1057" s="55" t="s">
        <v>1524</v>
      </c>
      <c r="L1057" s="55" t="s">
        <v>1524</v>
      </c>
      <c r="M1057" t="s">
        <v>694</v>
      </c>
      <c r="N1057" t="s">
        <v>695</v>
      </c>
      <c r="O1057" s="3">
        <v>0</v>
      </c>
      <c r="P1057" s="3">
        <v>0</v>
      </c>
      <c r="Q1057" s="3">
        <v>16</v>
      </c>
      <c r="R1057" s="3">
        <v>2.08</v>
      </c>
      <c r="S1057" s="3">
        <v>0</v>
      </c>
      <c r="T1057" s="3">
        <v>0</v>
      </c>
      <c r="U1057" s="3">
        <v>18.079999999999998</v>
      </c>
      <c r="W1057" t="s">
        <v>1</v>
      </c>
    </row>
    <row r="1058" spans="5:23" x14ac:dyDescent="0.25">
      <c r="E1058" t="s">
        <v>1311</v>
      </c>
      <c r="F1058" t="s">
        <v>1515</v>
      </c>
      <c r="G1058" t="s">
        <v>1</v>
      </c>
      <c r="H1058" t="s">
        <v>0</v>
      </c>
      <c r="I1058" t="s">
        <v>359</v>
      </c>
      <c r="J1058" t="s">
        <v>360</v>
      </c>
      <c r="K1058" s="55" t="s">
        <v>1523</v>
      </c>
      <c r="L1058" s="55" t="s">
        <v>1523</v>
      </c>
      <c r="M1058" t="s">
        <v>115</v>
      </c>
      <c r="N1058" t="s">
        <v>116</v>
      </c>
      <c r="O1058" s="3">
        <v>0</v>
      </c>
      <c r="P1058" s="3">
        <v>0</v>
      </c>
      <c r="Q1058" s="3">
        <v>79.650000000000006</v>
      </c>
      <c r="R1058" s="3">
        <v>10.354500000000002</v>
      </c>
      <c r="S1058" s="3">
        <v>0</v>
      </c>
      <c r="T1058" s="3">
        <v>0</v>
      </c>
      <c r="U1058" s="3">
        <v>90.004500000000007</v>
      </c>
      <c r="W1058" t="s">
        <v>1</v>
      </c>
    </row>
    <row r="1059" spans="5:23" x14ac:dyDescent="0.25">
      <c r="E1059" t="s">
        <v>1311</v>
      </c>
      <c r="F1059" t="s">
        <v>1515</v>
      </c>
      <c r="G1059" t="s">
        <v>1</v>
      </c>
      <c r="H1059" t="s">
        <v>0</v>
      </c>
      <c r="I1059" t="s">
        <v>359</v>
      </c>
      <c r="J1059" t="s">
        <v>360</v>
      </c>
      <c r="K1059" s="55" t="s">
        <v>1522</v>
      </c>
      <c r="L1059" s="55" t="s">
        <v>1522</v>
      </c>
      <c r="M1059" t="s">
        <v>115</v>
      </c>
      <c r="N1059" t="s">
        <v>116</v>
      </c>
      <c r="O1059" s="3">
        <v>0</v>
      </c>
      <c r="P1059" s="3">
        <v>0</v>
      </c>
      <c r="Q1059" s="3">
        <v>24</v>
      </c>
      <c r="R1059" s="3">
        <v>3.12</v>
      </c>
      <c r="S1059" s="3">
        <v>0</v>
      </c>
      <c r="T1059" s="3">
        <v>0</v>
      </c>
      <c r="U1059" s="3">
        <v>27.12</v>
      </c>
      <c r="W1059" t="s">
        <v>1</v>
      </c>
    </row>
    <row r="1060" spans="5:23" x14ac:dyDescent="0.25">
      <c r="E1060" t="s">
        <v>1311</v>
      </c>
      <c r="F1060" t="s">
        <v>1515</v>
      </c>
      <c r="G1060" t="s">
        <v>1</v>
      </c>
      <c r="H1060" t="s">
        <v>0</v>
      </c>
      <c r="I1060" t="s">
        <v>359</v>
      </c>
      <c r="J1060" t="s">
        <v>360</v>
      </c>
      <c r="K1060" s="55" t="s">
        <v>1521</v>
      </c>
      <c r="L1060" s="55" t="s">
        <v>1521</v>
      </c>
      <c r="M1060" t="s">
        <v>115</v>
      </c>
      <c r="N1060" t="s">
        <v>116</v>
      </c>
      <c r="O1060" s="3">
        <v>0</v>
      </c>
      <c r="P1060" s="3">
        <v>0</v>
      </c>
      <c r="Q1060" s="3">
        <v>11.06</v>
      </c>
      <c r="R1060" s="3">
        <v>1.4378000000000002</v>
      </c>
      <c r="S1060" s="3">
        <v>0</v>
      </c>
      <c r="T1060" s="3">
        <v>0</v>
      </c>
      <c r="U1060" s="3">
        <v>12.497800000000002</v>
      </c>
      <c r="W1060" t="s">
        <v>1</v>
      </c>
    </row>
    <row r="1061" spans="5:23" x14ac:dyDescent="0.25">
      <c r="E1061" t="s">
        <v>1311</v>
      </c>
      <c r="F1061" t="s">
        <v>1515</v>
      </c>
      <c r="G1061" t="s">
        <v>1</v>
      </c>
      <c r="H1061" t="s">
        <v>0</v>
      </c>
      <c r="I1061" t="s">
        <v>359</v>
      </c>
      <c r="J1061" t="s">
        <v>360</v>
      </c>
      <c r="K1061" s="55" t="s">
        <v>1520</v>
      </c>
      <c r="L1061" s="55" t="s">
        <v>1520</v>
      </c>
      <c r="M1061" t="s">
        <v>115</v>
      </c>
      <c r="N1061" t="s">
        <v>116</v>
      </c>
      <c r="O1061" s="3">
        <v>0</v>
      </c>
      <c r="P1061" s="3">
        <v>0</v>
      </c>
      <c r="Q1061" s="3">
        <v>51.73</v>
      </c>
      <c r="R1061" s="3">
        <v>6.7248999999999999</v>
      </c>
      <c r="S1061" s="3">
        <v>0</v>
      </c>
      <c r="T1061" s="3">
        <v>0</v>
      </c>
      <c r="U1061" s="3">
        <v>58.454899999999995</v>
      </c>
      <c r="W1061" t="s">
        <v>1</v>
      </c>
    </row>
    <row r="1062" spans="5:23" x14ac:dyDescent="0.25">
      <c r="E1062" t="s">
        <v>1311</v>
      </c>
      <c r="F1062" t="s">
        <v>1515</v>
      </c>
      <c r="G1062" t="s">
        <v>1</v>
      </c>
      <c r="H1062" t="s">
        <v>0</v>
      </c>
      <c r="I1062" t="s">
        <v>359</v>
      </c>
      <c r="J1062" t="s">
        <v>360</v>
      </c>
      <c r="K1062" s="55" t="s">
        <v>1519</v>
      </c>
      <c r="L1062" s="55" t="s">
        <v>1519</v>
      </c>
      <c r="M1062" t="s">
        <v>166</v>
      </c>
      <c r="N1062" t="s">
        <v>167</v>
      </c>
      <c r="O1062" s="3">
        <v>0</v>
      </c>
      <c r="P1062" s="3">
        <v>0</v>
      </c>
      <c r="Q1062" s="3">
        <v>44.25</v>
      </c>
      <c r="R1062" s="3">
        <v>5.7525000000000004</v>
      </c>
      <c r="S1062" s="3">
        <v>0</v>
      </c>
      <c r="T1062" s="3">
        <v>0</v>
      </c>
      <c r="U1062" s="3">
        <v>50.002499999999998</v>
      </c>
      <c r="W1062" t="s">
        <v>1</v>
      </c>
    </row>
    <row r="1063" spans="5:23" x14ac:dyDescent="0.25">
      <c r="E1063" t="s">
        <v>1311</v>
      </c>
      <c r="F1063" t="s">
        <v>1515</v>
      </c>
      <c r="G1063" t="s">
        <v>1</v>
      </c>
      <c r="H1063" t="s">
        <v>0</v>
      </c>
      <c r="I1063" t="s">
        <v>359</v>
      </c>
      <c r="J1063" t="s">
        <v>360</v>
      </c>
      <c r="K1063" s="55" t="s">
        <v>1518</v>
      </c>
      <c r="L1063" s="55" t="s">
        <v>1518</v>
      </c>
      <c r="M1063" t="s">
        <v>166</v>
      </c>
      <c r="N1063" t="s">
        <v>167</v>
      </c>
      <c r="O1063" s="3">
        <v>0</v>
      </c>
      <c r="P1063" s="3">
        <v>0</v>
      </c>
      <c r="Q1063" s="3">
        <v>135</v>
      </c>
      <c r="R1063" s="3">
        <v>17.55</v>
      </c>
      <c r="S1063" s="3">
        <v>0</v>
      </c>
      <c r="T1063" s="3">
        <v>0</v>
      </c>
      <c r="U1063" s="3">
        <v>152.55000000000001</v>
      </c>
      <c r="W1063" t="s">
        <v>1</v>
      </c>
    </row>
    <row r="1064" spans="5:23" x14ac:dyDescent="0.25">
      <c r="E1064" t="s">
        <v>1311</v>
      </c>
      <c r="F1064" t="s">
        <v>1515</v>
      </c>
      <c r="G1064" t="s">
        <v>1</v>
      </c>
      <c r="H1064" t="s">
        <v>0</v>
      </c>
      <c r="I1064" t="s">
        <v>359</v>
      </c>
      <c r="J1064" t="s">
        <v>360</v>
      </c>
      <c r="K1064" s="55" t="s">
        <v>1517</v>
      </c>
      <c r="L1064" s="55" t="s">
        <v>1517</v>
      </c>
      <c r="M1064" t="s">
        <v>166</v>
      </c>
      <c r="N1064" t="s">
        <v>167</v>
      </c>
      <c r="O1064" s="3">
        <v>0</v>
      </c>
      <c r="P1064" s="3">
        <v>0</v>
      </c>
      <c r="Q1064" s="3">
        <v>75</v>
      </c>
      <c r="R1064" s="3">
        <v>9.75</v>
      </c>
      <c r="S1064" s="3">
        <v>0</v>
      </c>
      <c r="T1064" s="3">
        <v>0</v>
      </c>
      <c r="U1064" s="3">
        <v>84.75</v>
      </c>
      <c r="W1064" t="s">
        <v>1</v>
      </c>
    </row>
    <row r="1065" spans="5:23" x14ac:dyDescent="0.25">
      <c r="E1065" t="s">
        <v>1311</v>
      </c>
      <c r="F1065" t="s">
        <v>1515</v>
      </c>
      <c r="G1065" t="s">
        <v>1</v>
      </c>
      <c r="H1065" t="s">
        <v>0</v>
      </c>
      <c r="I1065" t="s">
        <v>359</v>
      </c>
      <c r="J1065" t="s">
        <v>360</v>
      </c>
      <c r="K1065" s="55" t="s">
        <v>1516</v>
      </c>
      <c r="L1065" s="55" t="s">
        <v>1516</v>
      </c>
      <c r="M1065" t="s">
        <v>115</v>
      </c>
      <c r="N1065" t="s">
        <v>116</v>
      </c>
      <c r="O1065" s="3">
        <v>0</v>
      </c>
      <c r="P1065" s="3">
        <v>0</v>
      </c>
      <c r="Q1065" s="3">
        <v>35</v>
      </c>
      <c r="R1065" s="3">
        <v>4.55</v>
      </c>
      <c r="S1065" s="3">
        <v>0</v>
      </c>
      <c r="T1065" s="3">
        <v>0</v>
      </c>
      <c r="U1065" s="3">
        <v>39.549999999999997</v>
      </c>
      <c r="W1065" t="s">
        <v>1</v>
      </c>
    </row>
    <row r="1066" spans="5:23" x14ac:dyDescent="0.25">
      <c r="E1066" t="s">
        <v>1311</v>
      </c>
      <c r="F1066" t="s">
        <v>1500</v>
      </c>
      <c r="G1066" t="s">
        <v>1</v>
      </c>
      <c r="H1066" t="s">
        <v>0</v>
      </c>
      <c r="I1066" t="s">
        <v>359</v>
      </c>
      <c r="J1066" t="s">
        <v>360</v>
      </c>
      <c r="K1066" s="55" t="s">
        <v>1514</v>
      </c>
      <c r="L1066" s="55" t="s">
        <v>1514</v>
      </c>
      <c r="M1066" t="s">
        <v>324</v>
      </c>
      <c r="N1066" t="s">
        <v>325</v>
      </c>
      <c r="O1066" s="3">
        <v>0</v>
      </c>
      <c r="P1066" s="3">
        <v>0</v>
      </c>
      <c r="Q1066" s="3">
        <v>66.37</v>
      </c>
      <c r="R1066" s="3">
        <v>8.6281000000000017</v>
      </c>
      <c r="S1066" s="3">
        <v>0</v>
      </c>
      <c r="T1066" s="3">
        <v>0</v>
      </c>
      <c r="U1066" s="3">
        <v>74.998100000000008</v>
      </c>
      <c r="W1066" t="s">
        <v>1</v>
      </c>
    </row>
    <row r="1067" spans="5:23" x14ac:dyDescent="0.25">
      <c r="E1067" t="s">
        <v>1311</v>
      </c>
      <c r="F1067" t="s">
        <v>1500</v>
      </c>
      <c r="G1067" t="s">
        <v>1</v>
      </c>
      <c r="H1067" t="s">
        <v>0</v>
      </c>
      <c r="I1067" t="s">
        <v>359</v>
      </c>
      <c r="J1067" t="s">
        <v>360</v>
      </c>
      <c r="K1067" s="55" t="s">
        <v>1513</v>
      </c>
      <c r="L1067" s="55" t="s">
        <v>1513</v>
      </c>
      <c r="M1067" t="s">
        <v>151</v>
      </c>
      <c r="N1067" t="s">
        <v>29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W1067" t="s">
        <v>1</v>
      </c>
    </row>
    <row r="1068" spans="5:23" x14ac:dyDescent="0.25">
      <c r="E1068" t="s">
        <v>1311</v>
      </c>
      <c r="F1068" t="s">
        <v>1500</v>
      </c>
      <c r="G1068" t="s">
        <v>1</v>
      </c>
      <c r="H1068" t="s">
        <v>0</v>
      </c>
      <c r="I1068" t="s">
        <v>359</v>
      </c>
      <c r="J1068" t="s">
        <v>360</v>
      </c>
      <c r="K1068" s="55" t="s">
        <v>1512</v>
      </c>
      <c r="L1068" s="55" t="s">
        <v>1512</v>
      </c>
      <c r="M1068" t="s">
        <v>197</v>
      </c>
      <c r="N1068" t="s">
        <v>198</v>
      </c>
      <c r="O1068" s="3">
        <v>0</v>
      </c>
      <c r="P1068" s="3">
        <v>0</v>
      </c>
      <c r="Q1068" s="3">
        <v>40</v>
      </c>
      <c r="R1068" s="3">
        <v>5.2</v>
      </c>
      <c r="S1068" s="3">
        <v>0</v>
      </c>
      <c r="T1068" s="3">
        <v>0</v>
      </c>
      <c r="U1068" s="3">
        <v>45.2</v>
      </c>
      <c r="W1068" t="s">
        <v>1</v>
      </c>
    </row>
    <row r="1069" spans="5:23" x14ac:dyDescent="0.25">
      <c r="E1069" t="s">
        <v>1311</v>
      </c>
      <c r="F1069" t="s">
        <v>1500</v>
      </c>
      <c r="G1069" t="s">
        <v>1</v>
      </c>
      <c r="H1069" t="s">
        <v>0</v>
      </c>
      <c r="I1069" t="s">
        <v>359</v>
      </c>
      <c r="J1069" t="s">
        <v>360</v>
      </c>
      <c r="K1069" s="55" t="s">
        <v>1511</v>
      </c>
      <c r="L1069" s="55" t="s">
        <v>1511</v>
      </c>
      <c r="M1069" t="s">
        <v>197</v>
      </c>
      <c r="N1069" t="s">
        <v>198</v>
      </c>
      <c r="O1069" s="3">
        <v>0</v>
      </c>
      <c r="P1069" s="3">
        <v>0</v>
      </c>
      <c r="Q1069" s="3">
        <v>75</v>
      </c>
      <c r="R1069" s="3">
        <v>9.75</v>
      </c>
      <c r="S1069" s="3">
        <v>0</v>
      </c>
      <c r="T1069" s="3">
        <v>0</v>
      </c>
      <c r="U1069" s="3">
        <v>84.75</v>
      </c>
      <c r="W1069" t="s">
        <v>1</v>
      </c>
    </row>
    <row r="1070" spans="5:23" x14ac:dyDescent="0.25">
      <c r="E1070" t="s">
        <v>1311</v>
      </c>
      <c r="F1070" t="s">
        <v>1500</v>
      </c>
      <c r="G1070" t="s">
        <v>1</v>
      </c>
      <c r="H1070" t="s">
        <v>0</v>
      </c>
      <c r="I1070" t="s">
        <v>359</v>
      </c>
      <c r="J1070" t="s">
        <v>360</v>
      </c>
      <c r="K1070" s="55" t="s">
        <v>1510</v>
      </c>
      <c r="L1070" s="55" t="s">
        <v>1510</v>
      </c>
      <c r="M1070" t="s">
        <v>197</v>
      </c>
      <c r="N1070" t="s">
        <v>198</v>
      </c>
      <c r="O1070" s="3">
        <v>0</v>
      </c>
      <c r="P1070" s="3">
        <v>0</v>
      </c>
      <c r="Q1070" s="3">
        <v>9.66</v>
      </c>
      <c r="R1070" s="3">
        <v>1.2558</v>
      </c>
      <c r="S1070" s="3">
        <v>0</v>
      </c>
      <c r="T1070" s="3">
        <v>0</v>
      </c>
      <c r="U1070" s="3">
        <v>10.915800000000001</v>
      </c>
      <c r="W1070" t="s">
        <v>1</v>
      </c>
    </row>
    <row r="1071" spans="5:23" x14ac:dyDescent="0.25">
      <c r="E1071" t="s">
        <v>1311</v>
      </c>
      <c r="F1071" t="s">
        <v>1500</v>
      </c>
      <c r="G1071" t="s">
        <v>1</v>
      </c>
      <c r="H1071" t="s">
        <v>0</v>
      </c>
      <c r="I1071" t="s">
        <v>359</v>
      </c>
      <c r="J1071" t="s">
        <v>360</v>
      </c>
      <c r="K1071" s="55" t="s">
        <v>1509</v>
      </c>
      <c r="L1071" s="55" t="s">
        <v>1509</v>
      </c>
      <c r="M1071" t="s">
        <v>197</v>
      </c>
      <c r="N1071" t="s">
        <v>198</v>
      </c>
      <c r="O1071" s="3">
        <v>0</v>
      </c>
      <c r="P1071" s="3">
        <v>0</v>
      </c>
      <c r="Q1071" s="3">
        <v>7.52</v>
      </c>
      <c r="R1071" s="3">
        <v>0.97760000000000002</v>
      </c>
      <c r="S1071" s="3">
        <v>0</v>
      </c>
      <c r="T1071" s="3">
        <v>0</v>
      </c>
      <c r="U1071" s="3">
        <v>8.4976000000000003</v>
      </c>
      <c r="W1071" t="s">
        <v>1</v>
      </c>
    </row>
    <row r="1072" spans="5:23" x14ac:dyDescent="0.25">
      <c r="E1072" t="s">
        <v>1311</v>
      </c>
      <c r="F1072" t="s">
        <v>1500</v>
      </c>
      <c r="G1072" t="s">
        <v>1</v>
      </c>
      <c r="H1072" t="s">
        <v>0</v>
      </c>
      <c r="I1072" t="s">
        <v>359</v>
      </c>
      <c r="J1072" t="s">
        <v>360</v>
      </c>
      <c r="K1072" s="55" t="s">
        <v>1508</v>
      </c>
      <c r="L1072" s="55" t="s">
        <v>1508</v>
      </c>
      <c r="N1072" t="s">
        <v>299</v>
      </c>
      <c r="O1072" s="3">
        <v>0</v>
      </c>
      <c r="P1072" s="3">
        <v>0</v>
      </c>
      <c r="Q1072" s="3">
        <v>10.4</v>
      </c>
      <c r="R1072" s="3">
        <v>1.3520000000000001</v>
      </c>
      <c r="S1072" s="3">
        <v>0</v>
      </c>
      <c r="T1072" s="3">
        <v>0</v>
      </c>
      <c r="U1072" s="3">
        <v>11.752000000000001</v>
      </c>
      <c r="V1072" s="3" t="s">
        <v>949</v>
      </c>
      <c r="W1072" t="s">
        <v>1</v>
      </c>
    </row>
    <row r="1073" spans="5:23" x14ac:dyDescent="0.25">
      <c r="E1073" t="s">
        <v>1311</v>
      </c>
      <c r="F1073" t="s">
        <v>1500</v>
      </c>
      <c r="G1073" t="s">
        <v>1</v>
      </c>
      <c r="H1073" t="s">
        <v>0</v>
      </c>
      <c r="I1073" t="s">
        <v>359</v>
      </c>
      <c r="J1073" t="s">
        <v>360</v>
      </c>
      <c r="K1073" s="55" t="s">
        <v>1507</v>
      </c>
      <c r="L1073" s="55" t="s">
        <v>1507</v>
      </c>
      <c r="N1073" t="s">
        <v>749</v>
      </c>
      <c r="O1073" s="3">
        <v>0</v>
      </c>
      <c r="P1073" s="3">
        <v>0</v>
      </c>
      <c r="Q1073" s="3">
        <v>45</v>
      </c>
      <c r="R1073" s="3">
        <v>5.8500000000000005</v>
      </c>
      <c r="S1073" s="3">
        <v>0</v>
      </c>
      <c r="T1073" s="3">
        <v>0</v>
      </c>
      <c r="U1073" s="3">
        <v>50.85</v>
      </c>
      <c r="V1073" s="3" t="s">
        <v>748</v>
      </c>
      <c r="W1073" t="s">
        <v>1</v>
      </c>
    </row>
    <row r="1074" spans="5:23" x14ac:dyDescent="0.25">
      <c r="E1074" t="s">
        <v>1311</v>
      </c>
      <c r="F1074" t="s">
        <v>1500</v>
      </c>
      <c r="G1074" t="s">
        <v>1</v>
      </c>
      <c r="H1074" t="s">
        <v>0</v>
      </c>
      <c r="I1074" t="s">
        <v>359</v>
      </c>
      <c r="J1074" t="s">
        <v>360</v>
      </c>
      <c r="K1074" s="55" t="s">
        <v>1506</v>
      </c>
      <c r="L1074" s="55" t="s">
        <v>1506</v>
      </c>
      <c r="M1074" t="s">
        <v>100</v>
      </c>
      <c r="N1074" t="s">
        <v>101</v>
      </c>
      <c r="O1074" s="3">
        <v>0</v>
      </c>
      <c r="P1074" s="3">
        <v>0</v>
      </c>
      <c r="Q1074" s="3">
        <v>908</v>
      </c>
      <c r="R1074" s="3">
        <v>118.04</v>
      </c>
      <c r="S1074" s="3">
        <v>0</v>
      </c>
      <c r="T1074" s="3">
        <v>0</v>
      </c>
      <c r="U1074" s="3">
        <v>1026.04</v>
      </c>
      <c r="W1074" t="s">
        <v>1</v>
      </c>
    </row>
    <row r="1075" spans="5:23" x14ac:dyDescent="0.25">
      <c r="E1075" t="s">
        <v>1311</v>
      </c>
      <c r="F1075" t="s">
        <v>1500</v>
      </c>
      <c r="G1075" t="s">
        <v>1</v>
      </c>
      <c r="H1075" t="s">
        <v>0</v>
      </c>
      <c r="I1075" t="s">
        <v>359</v>
      </c>
      <c r="J1075" t="s">
        <v>360</v>
      </c>
      <c r="K1075" s="55" t="s">
        <v>1505</v>
      </c>
      <c r="L1075" s="55" t="s">
        <v>1505</v>
      </c>
      <c r="M1075" t="s">
        <v>100</v>
      </c>
      <c r="N1075" t="s">
        <v>101</v>
      </c>
      <c r="O1075" s="3">
        <v>0</v>
      </c>
      <c r="P1075" s="3">
        <v>0</v>
      </c>
      <c r="Q1075" s="3">
        <v>210</v>
      </c>
      <c r="R1075" s="3">
        <v>27.3</v>
      </c>
      <c r="S1075" s="3">
        <v>0</v>
      </c>
      <c r="T1075" s="3">
        <v>0</v>
      </c>
      <c r="U1075" s="3">
        <v>237.3</v>
      </c>
      <c r="W1075" t="s">
        <v>1</v>
      </c>
    </row>
    <row r="1076" spans="5:23" x14ac:dyDescent="0.25">
      <c r="E1076" t="s">
        <v>1311</v>
      </c>
      <c r="F1076" t="s">
        <v>1500</v>
      </c>
      <c r="G1076" t="s">
        <v>1</v>
      </c>
      <c r="H1076" t="s">
        <v>0</v>
      </c>
      <c r="I1076" t="s">
        <v>359</v>
      </c>
      <c r="J1076" t="s">
        <v>360</v>
      </c>
      <c r="K1076" s="55" t="s">
        <v>1504</v>
      </c>
      <c r="L1076" s="55" t="s">
        <v>1504</v>
      </c>
      <c r="M1076" t="s">
        <v>208</v>
      </c>
      <c r="N1076" t="s">
        <v>209</v>
      </c>
      <c r="O1076" s="3">
        <v>0</v>
      </c>
      <c r="P1076" s="3">
        <v>0</v>
      </c>
      <c r="Q1076" s="3">
        <v>425.7</v>
      </c>
      <c r="R1076" s="3">
        <v>55.341000000000001</v>
      </c>
      <c r="S1076" s="3">
        <v>0</v>
      </c>
      <c r="T1076" s="3">
        <v>0</v>
      </c>
      <c r="U1076" s="3">
        <v>481.041</v>
      </c>
      <c r="W1076" t="s">
        <v>1</v>
      </c>
    </row>
    <row r="1077" spans="5:23" x14ac:dyDescent="0.25">
      <c r="E1077" t="s">
        <v>1311</v>
      </c>
      <c r="F1077" t="s">
        <v>1500</v>
      </c>
      <c r="G1077" t="s">
        <v>1</v>
      </c>
      <c r="H1077" t="s">
        <v>0</v>
      </c>
      <c r="I1077" t="s">
        <v>359</v>
      </c>
      <c r="J1077" t="s">
        <v>360</v>
      </c>
      <c r="K1077" s="55" t="s">
        <v>1503</v>
      </c>
      <c r="L1077" s="55" t="s">
        <v>1503</v>
      </c>
      <c r="M1077" t="s">
        <v>208</v>
      </c>
      <c r="N1077" t="s">
        <v>209</v>
      </c>
      <c r="O1077" s="3">
        <v>0</v>
      </c>
      <c r="P1077" s="3">
        <v>0</v>
      </c>
      <c r="Q1077" s="3">
        <v>200</v>
      </c>
      <c r="R1077" s="3">
        <v>26</v>
      </c>
      <c r="S1077" s="3">
        <v>0</v>
      </c>
      <c r="T1077" s="3">
        <v>0</v>
      </c>
      <c r="U1077" s="3">
        <v>226</v>
      </c>
      <c r="W1077" t="s">
        <v>1</v>
      </c>
    </row>
    <row r="1078" spans="5:23" x14ac:dyDescent="0.25">
      <c r="E1078" t="s">
        <v>1311</v>
      </c>
      <c r="F1078" t="s">
        <v>1500</v>
      </c>
      <c r="G1078" t="s">
        <v>1</v>
      </c>
      <c r="H1078" t="s">
        <v>0</v>
      </c>
      <c r="I1078" t="s">
        <v>359</v>
      </c>
      <c r="J1078" t="s">
        <v>360</v>
      </c>
      <c r="K1078" s="55" t="s">
        <v>1502</v>
      </c>
      <c r="L1078" s="55" t="s">
        <v>1502</v>
      </c>
      <c r="M1078" t="s">
        <v>115</v>
      </c>
      <c r="N1078" t="s">
        <v>116</v>
      </c>
      <c r="O1078" s="3">
        <v>0</v>
      </c>
      <c r="P1078" s="3">
        <v>0</v>
      </c>
      <c r="Q1078" s="3">
        <v>35</v>
      </c>
      <c r="R1078" s="3">
        <v>4.55</v>
      </c>
      <c r="S1078" s="3">
        <v>0</v>
      </c>
      <c r="T1078" s="3">
        <v>0</v>
      </c>
      <c r="U1078" s="3">
        <v>39.549999999999997</v>
      </c>
      <c r="W1078" t="s">
        <v>1</v>
      </c>
    </row>
    <row r="1079" spans="5:23" x14ac:dyDescent="0.25">
      <c r="E1079" t="s">
        <v>1311</v>
      </c>
      <c r="F1079" t="s">
        <v>1500</v>
      </c>
      <c r="G1079" t="s">
        <v>1</v>
      </c>
      <c r="H1079" t="s">
        <v>0</v>
      </c>
      <c r="I1079" t="s">
        <v>359</v>
      </c>
      <c r="J1079" t="s">
        <v>360</v>
      </c>
      <c r="K1079" s="55" t="s">
        <v>1501</v>
      </c>
      <c r="L1079" s="55" t="s">
        <v>1501</v>
      </c>
      <c r="M1079" t="s">
        <v>166</v>
      </c>
      <c r="N1079" t="s">
        <v>167</v>
      </c>
      <c r="O1079" s="3">
        <v>0</v>
      </c>
      <c r="P1079" s="3">
        <v>0</v>
      </c>
      <c r="Q1079" s="3">
        <v>55</v>
      </c>
      <c r="R1079" s="3">
        <v>7.15</v>
      </c>
      <c r="S1079" s="3">
        <v>0</v>
      </c>
      <c r="T1079" s="3">
        <v>0</v>
      </c>
      <c r="U1079" s="3">
        <v>62.15</v>
      </c>
      <c r="W1079" t="s">
        <v>1</v>
      </c>
    </row>
    <row r="1080" spans="5:23" x14ac:dyDescent="0.25">
      <c r="E1080" t="s">
        <v>1311</v>
      </c>
      <c r="F1080" t="s">
        <v>1487</v>
      </c>
      <c r="G1080" t="s">
        <v>1</v>
      </c>
      <c r="H1080" t="s">
        <v>0</v>
      </c>
      <c r="I1080" t="s">
        <v>359</v>
      </c>
      <c r="J1080" t="s">
        <v>360</v>
      </c>
      <c r="K1080" s="55" t="s">
        <v>1499</v>
      </c>
      <c r="L1080" s="55" t="s">
        <v>1499</v>
      </c>
      <c r="M1080" t="s">
        <v>115</v>
      </c>
      <c r="N1080" t="s">
        <v>116</v>
      </c>
      <c r="O1080" s="3">
        <v>0</v>
      </c>
      <c r="P1080" s="3">
        <v>0</v>
      </c>
      <c r="Q1080" s="3">
        <v>15.62</v>
      </c>
      <c r="R1080" s="3">
        <v>2.0306000000000002</v>
      </c>
      <c r="S1080" s="3">
        <v>0</v>
      </c>
      <c r="T1080" s="3">
        <v>0</v>
      </c>
      <c r="U1080" s="3">
        <v>17.650600000000001</v>
      </c>
      <c r="W1080" t="s">
        <v>1</v>
      </c>
    </row>
    <row r="1081" spans="5:23" x14ac:dyDescent="0.25">
      <c r="E1081" t="s">
        <v>1311</v>
      </c>
      <c r="F1081" t="s">
        <v>1487</v>
      </c>
      <c r="G1081" t="s">
        <v>1</v>
      </c>
      <c r="H1081" t="s">
        <v>0</v>
      </c>
      <c r="I1081" t="s">
        <v>359</v>
      </c>
      <c r="J1081" t="s">
        <v>360</v>
      </c>
      <c r="K1081" s="55" t="s">
        <v>1498</v>
      </c>
      <c r="L1081" s="55" t="s">
        <v>1498</v>
      </c>
      <c r="M1081" t="s">
        <v>147</v>
      </c>
      <c r="N1081" t="s">
        <v>148</v>
      </c>
      <c r="O1081" s="3">
        <v>0</v>
      </c>
      <c r="P1081" s="3">
        <v>0</v>
      </c>
      <c r="Q1081" s="3">
        <v>10</v>
      </c>
      <c r="R1081" s="3">
        <v>1.3</v>
      </c>
      <c r="S1081" s="3">
        <v>0</v>
      </c>
      <c r="T1081" s="3">
        <v>0</v>
      </c>
      <c r="U1081" s="3">
        <v>11.3</v>
      </c>
      <c r="W1081" t="s">
        <v>1</v>
      </c>
    </row>
    <row r="1082" spans="5:23" x14ac:dyDescent="0.25">
      <c r="E1082" t="s">
        <v>1311</v>
      </c>
      <c r="F1082" t="s">
        <v>1487</v>
      </c>
      <c r="G1082" t="s">
        <v>1</v>
      </c>
      <c r="H1082" t="s">
        <v>0</v>
      </c>
      <c r="I1082" t="s">
        <v>359</v>
      </c>
      <c r="J1082" t="s">
        <v>360</v>
      </c>
      <c r="K1082" s="55" t="s">
        <v>1497</v>
      </c>
      <c r="L1082" s="55" t="s">
        <v>1497</v>
      </c>
      <c r="M1082" t="s">
        <v>115</v>
      </c>
      <c r="N1082" t="s">
        <v>116</v>
      </c>
      <c r="O1082" s="3">
        <v>0</v>
      </c>
      <c r="P1082" s="3">
        <v>0</v>
      </c>
      <c r="Q1082" s="3">
        <v>20</v>
      </c>
      <c r="R1082" s="3">
        <v>2.6</v>
      </c>
      <c r="S1082" s="3">
        <v>0</v>
      </c>
      <c r="T1082" s="3">
        <v>0</v>
      </c>
      <c r="U1082" s="3">
        <v>22.6</v>
      </c>
      <c r="W1082" t="s">
        <v>1</v>
      </c>
    </row>
    <row r="1083" spans="5:23" x14ac:dyDescent="0.25">
      <c r="E1083" t="s">
        <v>1311</v>
      </c>
      <c r="F1083" t="s">
        <v>1487</v>
      </c>
      <c r="G1083" t="s">
        <v>1</v>
      </c>
      <c r="H1083" t="s">
        <v>0</v>
      </c>
      <c r="I1083" t="s">
        <v>359</v>
      </c>
      <c r="J1083" t="s">
        <v>360</v>
      </c>
      <c r="K1083" s="55" t="s">
        <v>1496</v>
      </c>
      <c r="L1083" s="55" t="s">
        <v>1496</v>
      </c>
      <c r="M1083" t="s">
        <v>147</v>
      </c>
      <c r="N1083" t="s">
        <v>148</v>
      </c>
      <c r="O1083" s="3">
        <v>0</v>
      </c>
      <c r="P1083" s="3">
        <v>0</v>
      </c>
      <c r="Q1083" s="3">
        <v>195</v>
      </c>
      <c r="R1083" s="3">
        <v>25.35</v>
      </c>
      <c r="S1083" s="3">
        <v>0</v>
      </c>
      <c r="T1083" s="3">
        <v>0</v>
      </c>
      <c r="U1083" s="3">
        <v>220.35</v>
      </c>
      <c r="W1083" t="s">
        <v>1</v>
      </c>
    </row>
    <row r="1084" spans="5:23" x14ac:dyDescent="0.25">
      <c r="E1084" t="s">
        <v>1311</v>
      </c>
      <c r="F1084" t="s">
        <v>1487</v>
      </c>
      <c r="G1084" t="s">
        <v>1</v>
      </c>
      <c r="H1084" t="s">
        <v>0</v>
      </c>
      <c r="I1084" t="s">
        <v>359</v>
      </c>
      <c r="J1084" t="s">
        <v>360</v>
      </c>
      <c r="K1084" s="55" t="s">
        <v>1495</v>
      </c>
      <c r="L1084" s="55" t="s">
        <v>1495</v>
      </c>
      <c r="M1084" t="s">
        <v>115</v>
      </c>
      <c r="N1084" t="s">
        <v>116</v>
      </c>
      <c r="O1084" s="3">
        <v>0</v>
      </c>
      <c r="P1084" s="3">
        <v>0</v>
      </c>
      <c r="Q1084" s="3">
        <v>164</v>
      </c>
      <c r="R1084" s="3">
        <v>21.32</v>
      </c>
      <c r="S1084" s="3">
        <v>0</v>
      </c>
      <c r="T1084" s="3">
        <v>0</v>
      </c>
      <c r="U1084" s="3">
        <v>185.32</v>
      </c>
      <c r="W1084" t="s">
        <v>1</v>
      </c>
    </row>
    <row r="1085" spans="5:23" x14ac:dyDescent="0.25">
      <c r="E1085" t="s">
        <v>1311</v>
      </c>
      <c r="F1085" t="s">
        <v>1487</v>
      </c>
      <c r="G1085" t="s">
        <v>1</v>
      </c>
      <c r="H1085" t="s">
        <v>0</v>
      </c>
      <c r="I1085" t="s">
        <v>359</v>
      </c>
      <c r="J1085" t="s">
        <v>360</v>
      </c>
      <c r="K1085" s="55" t="s">
        <v>1494</v>
      </c>
      <c r="L1085" s="55" t="s">
        <v>1494</v>
      </c>
      <c r="M1085" t="s">
        <v>115</v>
      </c>
      <c r="N1085" t="s">
        <v>116</v>
      </c>
      <c r="O1085" s="3">
        <v>0</v>
      </c>
      <c r="P1085" s="3">
        <v>0</v>
      </c>
      <c r="Q1085" s="3">
        <v>100</v>
      </c>
      <c r="R1085" s="3">
        <v>13</v>
      </c>
      <c r="S1085" s="3">
        <v>0</v>
      </c>
      <c r="T1085" s="3">
        <v>0</v>
      </c>
      <c r="U1085" s="3">
        <v>113</v>
      </c>
      <c r="W1085" t="s">
        <v>1</v>
      </c>
    </row>
    <row r="1086" spans="5:23" x14ac:dyDescent="0.25">
      <c r="E1086" t="s">
        <v>1311</v>
      </c>
      <c r="F1086" t="s">
        <v>1487</v>
      </c>
      <c r="G1086" t="s">
        <v>1</v>
      </c>
      <c r="H1086" t="s">
        <v>0</v>
      </c>
      <c r="I1086" t="s">
        <v>359</v>
      </c>
      <c r="J1086" t="s">
        <v>360</v>
      </c>
      <c r="K1086" s="55" t="s">
        <v>1493</v>
      </c>
      <c r="L1086" s="55" t="s">
        <v>1493</v>
      </c>
      <c r="M1086" t="s">
        <v>201</v>
      </c>
      <c r="N1086" t="s">
        <v>202</v>
      </c>
      <c r="O1086" s="3">
        <v>0</v>
      </c>
      <c r="P1086" s="3">
        <v>0</v>
      </c>
      <c r="Q1086" s="3">
        <v>7.08</v>
      </c>
      <c r="R1086" s="3">
        <v>0.9204</v>
      </c>
      <c r="S1086" s="3">
        <v>0</v>
      </c>
      <c r="T1086" s="3">
        <v>0</v>
      </c>
      <c r="U1086" s="3">
        <v>8.0004000000000008</v>
      </c>
      <c r="W1086" t="s">
        <v>1</v>
      </c>
    </row>
    <row r="1087" spans="5:23" x14ac:dyDescent="0.25">
      <c r="E1087" t="s">
        <v>1311</v>
      </c>
      <c r="F1087" t="s">
        <v>1487</v>
      </c>
      <c r="G1087" t="s">
        <v>1</v>
      </c>
      <c r="H1087" t="s">
        <v>0</v>
      </c>
      <c r="I1087" t="s">
        <v>359</v>
      </c>
      <c r="J1087" t="s">
        <v>360</v>
      </c>
      <c r="K1087" s="55" t="s">
        <v>1492</v>
      </c>
      <c r="L1087" s="55" t="s">
        <v>1492</v>
      </c>
      <c r="M1087" t="s">
        <v>154</v>
      </c>
      <c r="N1087" t="s">
        <v>155</v>
      </c>
      <c r="O1087" s="3">
        <v>0</v>
      </c>
      <c r="P1087" s="3">
        <v>0</v>
      </c>
      <c r="Q1087" s="3">
        <v>3.28</v>
      </c>
      <c r="R1087" s="3">
        <v>0.4264</v>
      </c>
      <c r="S1087" s="3">
        <v>0</v>
      </c>
      <c r="T1087" s="3">
        <v>0</v>
      </c>
      <c r="U1087" s="3">
        <v>3.7063999999999999</v>
      </c>
      <c r="W1087" t="s">
        <v>1</v>
      </c>
    </row>
    <row r="1088" spans="5:23" x14ac:dyDescent="0.25">
      <c r="E1088" t="s">
        <v>1311</v>
      </c>
      <c r="F1088" t="s">
        <v>1487</v>
      </c>
      <c r="G1088" t="s">
        <v>1</v>
      </c>
      <c r="H1088" t="s">
        <v>0</v>
      </c>
      <c r="I1088" t="s">
        <v>359</v>
      </c>
      <c r="J1088" t="s">
        <v>360</v>
      </c>
      <c r="K1088" s="55" t="s">
        <v>1491</v>
      </c>
      <c r="L1088" s="55" t="s">
        <v>1491</v>
      </c>
      <c r="M1088" t="s">
        <v>694</v>
      </c>
      <c r="N1088" t="s">
        <v>695</v>
      </c>
      <c r="O1088" s="3">
        <v>0</v>
      </c>
      <c r="P1088" s="3">
        <v>0</v>
      </c>
      <c r="Q1088" s="3">
        <v>15.75</v>
      </c>
      <c r="R1088" s="3">
        <v>2.0474999999999999</v>
      </c>
      <c r="S1088" s="3">
        <v>0</v>
      </c>
      <c r="T1088" s="3">
        <v>0</v>
      </c>
      <c r="U1088" s="3">
        <v>17.797499999999999</v>
      </c>
      <c r="W1088" t="s">
        <v>1</v>
      </c>
    </row>
    <row r="1089" spans="5:23" x14ac:dyDescent="0.25">
      <c r="E1089" t="s">
        <v>1311</v>
      </c>
      <c r="F1089" t="s">
        <v>1487</v>
      </c>
      <c r="G1089" t="s">
        <v>1</v>
      </c>
      <c r="H1089" t="s">
        <v>0</v>
      </c>
      <c r="I1089" t="s">
        <v>359</v>
      </c>
      <c r="J1089" t="s">
        <v>360</v>
      </c>
      <c r="K1089" s="55" t="s">
        <v>1490</v>
      </c>
      <c r="L1089" s="55" t="s">
        <v>1490</v>
      </c>
      <c r="M1089" t="s">
        <v>162</v>
      </c>
      <c r="N1089" t="s">
        <v>163</v>
      </c>
      <c r="O1089" s="3">
        <v>0</v>
      </c>
      <c r="P1089" s="3">
        <v>0</v>
      </c>
      <c r="Q1089" s="3">
        <v>40</v>
      </c>
      <c r="R1089" s="3">
        <v>5.2</v>
      </c>
      <c r="S1089" s="3">
        <v>0</v>
      </c>
      <c r="T1089" s="3">
        <v>0</v>
      </c>
      <c r="U1089" s="3">
        <v>45.2</v>
      </c>
      <c r="W1089" t="s">
        <v>1</v>
      </c>
    </row>
    <row r="1090" spans="5:23" x14ac:dyDescent="0.25">
      <c r="E1090" t="s">
        <v>1311</v>
      </c>
      <c r="F1090" t="s">
        <v>1487</v>
      </c>
      <c r="G1090" t="s">
        <v>1</v>
      </c>
      <c r="H1090" t="s">
        <v>0</v>
      </c>
      <c r="I1090" t="s">
        <v>359</v>
      </c>
      <c r="J1090" t="s">
        <v>360</v>
      </c>
      <c r="K1090" s="55" t="s">
        <v>1489</v>
      </c>
      <c r="L1090" s="55" t="s">
        <v>1489</v>
      </c>
      <c r="M1090" t="s">
        <v>151</v>
      </c>
      <c r="N1090" t="s">
        <v>29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W1090" t="s">
        <v>1</v>
      </c>
    </row>
    <row r="1091" spans="5:23" x14ac:dyDescent="0.25">
      <c r="E1091" t="s">
        <v>1311</v>
      </c>
      <c r="F1091" t="s">
        <v>1487</v>
      </c>
      <c r="G1091" t="s">
        <v>1</v>
      </c>
      <c r="H1091" t="s">
        <v>0</v>
      </c>
      <c r="I1091" t="s">
        <v>359</v>
      </c>
      <c r="J1091" t="s">
        <v>360</v>
      </c>
      <c r="K1091" s="55" t="s">
        <v>1488</v>
      </c>
      <c r="L1091" s="55" t="s">
        <v>1488</v>
      </c>
      <c r="N1091" t="s">
        <v>235</v>
      </c>
      <c r="O1091" s="3">
        <v>0</v>
      </c>
      <c r="P1091" s="3">
        <v>0</v>
      </c>
      <c r="Q1091" s="3">
        <v>25</v>
      </c>
      <c r="R1091" s="3">
        <v>3.25</v>
      </c>
      <c r="S1091" s="3">
        <v>0</v>
      </c>
      <c r="T1091" s="3">
        <v>0</v>
      </c>
      <c r="U1091" s="3">
        <v>28.25</v>
      </c>
      <c r="V1091" s="3" t="s">
        <v>1080</v>
      </c>
      <c r="W1091" t="s">
        <v>1</v>
      </c>
    </row>
    <row r="1092" spans="5:23" x14ac:dyDescent="0.25">
      <c r="E1092" t="s">
        <v>1311</v>
      </c>
      <c r="F1092" t="s">
        <v>1474</v>
      </c>
      <c r="G1092" t="s">
        <v>1</v>
      </c>
      <c r="H1092" t="s">
        <v>0</v>
      </c>
      <c r="I1092" t="s">
        <v>359</v>
      </c>
      <c r="J1092" t="s">
        <v>360</v>
      </c>
      <c r="K1092" s="55" t="s">
        <v>1486</v>
      </c>
      <c r="L1092" s="55" t="s">
        <v>1486</v>
      </c>
      <c r="M1092" t="s">
        <v>208</v>
      </c>
      <c r="N1092" t="s">
        <v>209</v>
      </c>
      <c r="O1092" s="3">
        <v>0</v>
      </c>
      <c r="P1092" s="3">
        <v>0</v>
      </c>
      <c r="Q1092" s="3">
        <v>167</v>
      </c>
      <c r="R1092" s="3">
        <v>21.71</v>
      </c>
      <c r="S1092" s="3">
        <v>0</v>
      </c>
      <c r="T1092" s="3">
        <v>0</v>
      </c>
      <c r="U1092" s="3">
        <v>188.71</v>
      </c>
      <c r="W1092" t="s">
        <v>1</v>
      </c>
    </row>
    <row r="1093" spans="5:23" x14ac:dyDescent="0.25">
      <c r="E1093" t="s">
        <v>1311</v>
      </c>
      <c r="F1093" t="s">
        <v>1474</v>
      </c>
      <c r="G1093" t="s">
        <v>1</v>
      </c>
      <c r="H1093" t="s">
        <v>0</v>
      </c>
      <c r="I1093" t="s">
        <v>359</v>
      </c>
      <c r="J1093" t="s">
        <v>360</v>
      </c>
      <c r="K1093" s="55" t="s">
        <v>1485</v>
      </c>
      <c r="L1093" s="55" t="s">
        <v>1485</v>
      </c>
      <c r="M1093" t="s">
        <v>208</v>
      </c>
      <c r="N1093" t="s">
        <v>209</v>
      </c>
      <c r="O1093" s="3">
        <v>0</v>
      </c>
      <c r="P1093" s="3">
        <v>0</v>
      </c>
      <c r="Q1093" s="3">
        <v>160</v>
      </c>
      <c r="R1093" s="3">
        <v>20.8</v>
      </c>
      <c r="S1093" s="3">
        <v>0</v>
      </c>
      <c r="T1093" s="3">
        <v>0</v>
      </c>
      <c r="U1093" s="3">
        <v>180.8</v>
      </c>
      <c r="W1093" t="s">
        <v>1</v>
      </c>
    </row>
    <row r="1094" spans="5:23" x14ac:dyDescent="0.25">
      <c r="E1094" t="s">
        <v>1311</v>
      </c>
      <c r="F1094" t="s">
        <v>1474</v>
      </c>
      <c r="G1094" t="s">
        <v>1</v>
      </c>
      <c r="H1094" t="s">
        <v>0</v>
      </c>
      <c r="I1094" t="s">
        <v>359</v>
      </c>
      <c r="J1094" t="s">
        <v>360</v>
      </c>
      <c r="K1094" s="55" t="s">
        <v>1484</v>
      </c>
      <c r="L1094" s="55" t="s">
        <v>1484</v>
      </c>
      <c r="M1094" t="s">
        <v>151</v>
      </c>
      <c r="N1094" t="s">
        <v>29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W1094" t="s">
        <v>1</v>
      </c>
    </row>
    <row r="1095" spans="5:23" x14ac:dyDescent="0.25">
      <c r="E1095" t="s">
        <v>1311</v>
      </c>
      <c r="F1095" t="s">
        <v>1474</v>
      </c>
      <c r="G1095" t="s">
        <v>1</v>
      </c>
      <c r="H1095" t="s">
        <v>0</v>
      </c>
      <c r="I1095" t="s">
        <v>359</v>
      </c>
      <c r="J1095" t="s">
        <v>360</v>
      </c>
      <c r="K1095" s="55" t="s">
        <v>1483</v>
      </c>
      <c r="L1095" s="55" t="s">
        <v>1483</v>
      </c>
      <c r="M1095" t="s">
        <v>115</v>
      </c>
      <c r="N1095" t="s">
        <v>116</v>
      </c>
      <c r="O1095" s="3">
        <v>0</v>
      </c>
      <c r="P1095" s="3">
        <v>0</v>
      </c>
      <c r="Q1095" s="3">
        <v>42</v>
      </c>
      <c r="R1095" s="3">
        <v>5.46</v>
      </c>
      <c r="S1095" s="3">
        <v>0</v>
      </c>
      <c r="T1095" s="3">
        <v>0</v>
      </c>
      <c r="U1095" s="3">
        <v>47.46</v>
      </c>
      <c r="W1095" t="s">
        <v>1</v>
      </c>
    </row>
    <row r="1096" spans="5:23" x14ac:dyDescent="0.25">
      <c r="E1096" t="s">
        <v>1311</v>
      </c>
      <c r="F1096" t="s">
        <v>1474</v>
      </c>
      <c r="G1096" t="s">
        <v>1</v>
      </c>
      <c r="H1096" t="s">
        <v>0</v>
      </c>
      <c r="I1096" t="s">
        <v>359</v>
      </c>
      <c r="J1096" t="s">
        <v>360</v>
      </c>
      <c r="K1096" s="55" t="s">
        <v>1482</v>
      </c>
      <c r="L1096" s="55" t="s">
        <v>1482</v>
      </c>
      <c r="N1096" t="s">
        <v>203</v>
      </c>
      <c r="O1096" s="3">
        <v>0</v>
      </c>
      <c r="P1096" s="3">
        <v>0</v>
      </c>
      <c r="Q1096" s="3">
        <v>40</v>
      </c>
      <c r="R1096" s="3">
        <v>5.2</v>
      </c>
      <c r="S1096" s="3">
        <v>0</v>
      </c>
      <c r="T1096" s="3">
        <v>0</v>
      </c>
      <c r="U1096" s="3">
        <v>45.2</v>
      </c>
      <c r="V1096" s="3" t="s">
        <v>1017</v>
      </c>
      <c r="W1096" t="s">
        <v>1</v>
      </c>
    </row>
    <row r="1097" spans="5:23" x14ac:dyDescent="0.25">
      <c r="E1097" t="s">
        <v>1311</v>
      </c>
      <c r="F1097" t="s">
        <v>1474</v>
      </c>
      <c r="G1097" t="s">
        <v>1</v>
      </c>
      <c r="H1097" t="s">
        <v>0</v>
      </c>
      <c r="I1097" t="s">
        <v>359</v>
      </c>
      <c r="J1097" t="s">
        <v>360</v>
      </c>
      <c r="K1097" s="55" t="s">
        <v>1481</v>
      </c>
      <c r="L1097" s="55" t="s">
        <v>1481</v>
      </c>
      <c r="M1097" t="s">
        <v>115</v>
      </c>
      <c r="N1097" t="s">
        <v>116</v>
      </c>
      <c r="O1097" s="3">
        <v>0</v>
      </c>
      <c r="P1097" s="3">
        <v>0</v>
      </c>
      <c r="Q1097" s="3">
        <v>12</v>
      </c>
      <c r="R1097" s="3">
        <v>1.56</v>
      </c>
      <c r="S1097" s="3">
        <v>0</v>
      </c>
      <c r="T1097" s="3">
        <v>0</v>
      </c>
      <c r="U1097" s="3">
        <v>13.56</v>
      </c>
      <c r="W1097" t="s">
        <v>1</v>
      </c>
    </row>
    <row r="1098" spans="5:23" x14ac:dyDescent="0.25">
      <c r="E1098" t="s">
        <v>1311</v>
      </c>
      <c r="F1098" t="s">
        <v>1474</v>
      </c>
      <c r="G1098" t="s">
        <v>1</v>
      </c>
      <c r="H1098" t="s">
        <v>0</v>
      </c>
      <c r="I1098" t="s">
        <v>359</v>
      </c>
      <c r="J1098" t="s">
        <v>360</v>
      </c>
      <c r="K1098" s="55" t="s">
        <v>1480</v>
      </c>
      <c r="L1098" s="55" t="s">
        <v>1480</v>
      </c>
      <c r="M1098" t="s">
        <v>151</v>
      </c>
      <c r="N1098" t="s">
        <v>29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W1098" t="s">
        <v>1</v>
      </c>
    </row>
    <row r="1099" spans="5:23" x14ac:dyDescent="0.25">
      <c r="E1099" t="s">
        <v>1311</v>
      </c>
      <c r="F1099" t="s">
        <v>1474</v>
      </c>
      <c r="G1099" t="s">
        <v>1</v>
      </c>
      <c r="H1099" t="s">
        <v>0</v>
      </c>
      <c r="I1099" t="s">
        <v>359</v>
      </c>
      <c r="J1099" t="s">
        <v>360</v>
      </c>
      <c r="K1099" s="55" t="s">
        <v>1479</v>
      </c>
      <c r="L1099" s="55" t="s">
        <v>1479</v>
      </c>
      <c r="M1099" t="s">
        <v>115</v>
      </c>
      <c r="N1099" t="s">
        <v>116</v>
      </c>
      <c r="O1099" s="3">
        <v>0</v>
      </c>
      <c r="P1099" s="3">
        <v>0</v>
      </c>
      <c r="Q1099" s="3">
        <v>24</v>
      </c>
      <c r="R1099" s="3">
        <v>3.12</v>
      </c>
      <c r="S1099" s="3">
        <v>0</v>
      </c>
      <c r="T1099" s="3">
        <v>0</v>
      </c>
      <c r="U1099" s="3">
        <v>27.12</v>
      </c>
      <c r="W1099" t="s">
        <v>1</v>
      </c>
    </row>
    <row r="1100" spans="5:23" x14ac:dyDescent="0.25">
      <c r="E1100" t="s">
        <v>1311</v>
      </c>
      <c r="F1100" t="s">
        <v>1474</v>
      </c>
      <c r="G1100" t="s">
        <v>1</v>
      </c>
      <c r="H1100" t="s">
        <v>0</v>
      </c>
      <c r="I1100" t="s">
        <v>359</v>
      </c>
      <c r="J1100" t="s">
        <v>360</v>
      </c>
      <c r="K1100" s="55" t="s">
        <v>1478</v>
      </c>
      <c r="L1100" s="55" t="s">
        <v>1478</v>
      </c>
      <c r="M1100" t="s">
        <v>208</v>
      </c>
      <c r="N1100" t="s">
        <v>209</v>
      </c>
      <c r="O1100" s="3">
        <v>0</v>
      </c>
      <c r="P1100" s="3">
        <v>0</v>
      </c>
      <c r="Q1100" s="3">
        <v>225</v>
      </c>
      <c r="R1100" s="3">
        <v>29.25</v>
      </c>
      <c r="S1100" s="3">
        <v>0</v>
      </c>
      <c r="T1100" s="3">
        <v>0</v>
      </c>
      <c r="U1100" s="3">
        <v>254.25</v>
      </c>
      <c r="W1100" t="s">
        <v>1</v>
      </c>
    </row>
    <row r="1101" spans="5:23" x14ac:dyDescent="0.25">
      <c r="E1101" t="s">
        <v>1311</v>
      </c>
      <c r="F1101" t="s">
        <v>1474</v>
      </c>
      <c r="G1101" t="s">
        <v>1</v>
      </c>
      <c r="H1101" t="s">
        <v>0</v>
      </c>
      <c r="I1101" t="s">
        <v>359</v>
      </c>
      <c r="J1101" t="s">
        <v>360</v>
      </c>
      <c r="K1101" s="55" t="s">
        <v>1477</v>
      </c>
      <c r="L1101" s="55" t="s">
        <v>1477</v>
      </c>
      <c r="M1101" t="s">
        <v>115</v>
      </c>
      <c r="N1101" t="s">
        <v>116</v>
      </c>
      <c r="O1101" s="3">
        <v>0</v>
      </c>
      <c r="P1101" s="3">
        <v>0</v>
      </c>
      <c r="Q1101" s="3">
        <v>45.13</v>
      </c>
      <c r="R1101" s="3">
        <v>5.8669000000000002</v>
      </c>
      <c r="S1101" s="3">
        <v>0</v>
      </c>
      <c r="T1101" s="3">
        <v>0</v>
      </c>
      <c r="U1101" s="3">
        <v>50.996900000000004</v>
      </c>
      <c r="W1101" t="s">
        <v>1</v>
      </c>
    </row>
    <row r="1102" spans="5:23" x14ac:dyDescent="0.25">
      <c r="E1102" t="s">
        <v>1311</v>
      </c>
      <c r="F1102" t="s">
        <v>1474</v>
      </c>
      <c r="G1102" t="s">
        <v>1</v>
      </c>
      <c r="H1102" t="s">
        <v>0</v>
      </c>
      <c r="I1102" t="s">
        <v>359</v>
      </c>
      <c r="J1102" t="s">
        <v>360</v>
      </c>
      <c r="K1102" s="55" t="s">
        <v>1476</v>
      </c>
      <c r="L1102" s="55" t="s">
        <v>1476</v>
      </c>
      <c r="M1102" t="s">
        <v>147</v>
      </c>
      <c r="N1102" t="s">
        <v>148</v>
      </c>
      <c r="O1102" s="3">
        <v>0</v>
      </c>
      <c r="P1102" s="3">
        <v>0</v>
      </c>
      <c r="Q1102" s="3">
        <v>175</v>
      </c>
      <c r="R1102" s="3">
        <v>22.75</v>
      </c>
      <c r="S1102" s="3">
        <v>0</v>
      </c>
      <c r="T1102" s="3">
        <v>0</v>
      </c>
      <c r="U1102" s="3">
        <v>197.75</v>
      </c>
      <c r="W1102" t="s">
        <v>1</v>
      </c>
    </row>
    <row r="1103" spans="5:23" x14ac:dyDescent="0.25">
      <c r="E1103" t="s">
        <v>1311</v>
      </c>
      <c r="F1103" t="s">
        <v>1474</v>
      </c>
      <c r="G1103" t="s">
        <v>1</v>
      </c>
      <c r="H1103" t="s">
        <v>0</v>
      </c>
      <c r="I1103" t="s">
        <v>359</v>
      </c>
      <c r="J1103" t="s">
        <v>360</v>
      </c>
      <c r="K1103" s="55" t="s">
        <v>1475</v>
      </c>
      <c r="L1103" s="55" t="s">
        <v>1475</v>
      </c>
      <c r="M1103" t="s">
        <v>115</v>
      </c>
      <c r="N1103" t="s">
        <v>116</v>
      </c>
      <c r="O1103" s="3">
        <v>0</v>
      </c>
      <c r="P1103" s="3">
        <v>0</v>
      </c>
      <c r="Q1103" s="3">
        <v>250</v>
      </c>
      <c r="R1103" s="3">
        <v>32.5</v>
      </c>
      <c r="S1103" s="3">
        <v>0</v>
      </c>
      <c r="T1103" s="3">
        <v>0</v>
      </c>
      <c r="U1103" s="3">
        <v>282.5</v>
      </c>
      <c r="W1103" t="s">
        <v>1</v>
      </c>
    </row>
    <row r="1104" spans="5:23" x14ac:dyDescent="0.25">
      <c r="E1104" t="s">
        <v>1311</v>
      </c>
      <c r="F1104" t="s">
        <v>1459</v>
      </c>
      <c r="G1104" t="s">
        <v>1</v>
      </c>
      <c r="H1104" t="s">
        <v>0</v>
      </c>
      <c r="I1104" t="s">
        <v>359</v>
      </c>
      <c r="J1104" t="s">
        <v>360</v>
      </c>
      <c r="K1104" s="55" t="s">
        <v>1473</v>
      </c>
      <c r="L1104" s="55" t="s">
        <v>1473</v>
      </c>
      <c r="M1104" t="s">
        <v>151</v>
      </c>
      <c r="N1104" t="s">
        <v>29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W1104" t="s">
        <v>1</v>
      </c>
    </row>
    <row r="1105" spans="5:23" x14ac:dyDescent="0.25">
      <c r="E1105" t="s">
        <v>1311</v>
      </c>
      <c r="F1105" t="s">
        <v>1459</v>
      </c>
      <c r="G1105" t="s">
        <v>1</v>
      </c>
      <c r="H1105" t="s">
        <v>0</v>
      </c>
      <c r="I1105" t="s">
        <v>359</v>
      </c>
      <c r="J1105" t="s">
        <v>360</v>
      </c>
      <c r="K1105" s="55" t="s">
        <v>1472</v>
      </c>
      <c r="L1105" s="55" t="s">
        <v>1472</v>
      </c>
      <c r="M1105" t="s">
        <v>115</v>
      </c>
      <c r="N1105" t="s">
        <v>116</v>
      </c>
      <c r="O1105" s="3">
        <v>0</v>
      </c>
      <c r="P1105" s="3">
        <v>0</v>
      </c>
      <c r="Q1105" s="3">
        <v>36</v>
      </c>
      <c r="R1105" s="3">
        <v>4.68</v>
      </c>
      <c r="S1105" s="3">
        <v>0</v>
      </c>
      <c r="T1105" s="3">
        <v>0</v>
      </c>
      <c r="U1105" s="3">
        <v>40.68</v>
      </c>
      <c r="W1105" t="s">
        <v>1</v>
      </c>
    </row>
    <row r="1106" spans="5:23" x14ac:dyDescent="0.25">
      <c r="E1106" t="s">
        <v>1311</v>
      </c>
      <c r="F1106" t="s">
        <v>1459</v>
      </c>
      <c r="G1106" t="s">
        <v>1</v>
      </c>
      <c r="H1106" t="s">
        <v>0</v>
      </c>
      <c r="I1106" t="s">
        <v>359</v>
      </c>
      <c r="J1106" t="s">
        <v>360</v>
      </c>
      <c r="K1106" s="55" t="s">
        <v>1471</v>
      </c>
      <c r="L1106" s="55" t="s">
        <v>1471</v>
      </c>
      <c r="M1106" t="s">
        <v>115</v>
      </c>
      <c r="N1106" t="s">
        <v>116</v>
      </c>
      <c r="O1106" s="3">
        <v>0</v>
      </c>
      <c r="P1106" s="3">
        <v>0</v>
      </c>
      <c r="Q1106" s="3">
        <v>221.24</v>
      </c>
      <c r="R1106" s="3">
        <v>28.761200000000002</v>
      </c>
      <c r="S1106" s="3">
        <v>0</v>
      </c>
      <c r="T1106" s="3">
        <v>0</v>
      </c>
      <c r="U1106" s="3">
        <v>250.00120000000001</v>
      </c>
      <c r="W1106" t="s">
        <v>1</v>
      </c>
    </row>
    <row r="1107" spans="5:23" x14ac:dyDescent="0.25">
      <c r="E1107" t="s">
        <v>1311</v>
      </c>
      <c r="F1107" t="s">
        <v>1459</v>
      </c>
      <c r="G1107" t="s">
        <v>1</v>
      </c>
      <c r="H1107" t="s">
        <v>0</v>
      </c>
      <c r="I1107" t="s">
        <v>359</v>
      </c>
      <c r="J1107" t="s">
        <v>360</v>
      </c>
      <c r="K1107" s="55" t="s">
        <v>1470</v>
      </c>
      <c r="L1107" s="55" t="s">
        <v>1470</v>
      </c>
      <c r="M1107" t="s">
        <v>208</v>
      </c>
      <c r="N1107" t="s">
        <v>209</v>
      </c>
      <c r="O1107" s="3">
        <v>0</v>
      </c>
      <c r="P1107" s="3">
        <v>0</v>
      </c>
      <c r="Q1107" s="3">
        <v>140</v>
      </c>
      <c r="R1107" s="3">
        <v>18.2</v>
      </c>
      <c r="S1107" s="3">
        <v>0</v>
      </c>
      <c r="T1107" s="3">
        <v>0</v>
      </c>
      <c r="U1107" s="3">
        <v>158.19999999999999</v>
      </c>
      <c r="W1107" t="s">
        <v>1</v>
      </c>
    </row>
    <row r="1108" spans="5:23" x14ac:dyDescent="0.25">
      <c r="E1108" t="s">
        <v>1311</v>
      </c>
      <c r="F1108" t="s">
        <v>1459</v>
      </c>
      <c r="G1108" t="s">
        <v>1</v>
      </c>
      <c r="H1108" t="s">
        <v>0</v>
      </c>
      <c r="I1108" t="s">
        <v>359</v>
      </c>
      <c r="J1108" t="s">
        <v>360</v>
      </c>
      <c r="K1108" s="55" t="s">
        <v>1467</v>
      </c>
      <c r="L1108" s="55" t="s">
        <v>1467</v>
      </c>
      <c r="N1108" t="s">
        <v>1469</v>
      </c>
      <c r="O1108" s="3">
        <v>0</v>
      </c>
      <c r="P1108" s="3">
        <v>0</v>
      </c>
      <c r="Q1108" s="3">
        <v>20</v>
      </c>
      <c r="R1108" s="3">
        <v>2.6</v>
      </c>
      <c r="S1108" s="3">
        <v>0</v>
      </c>
      <c r="T1108" s="3">
        <v>0</v>
      </c>
      <c r="U1108" s="3">
        <v>22.6</v>
      </c>
      <c r="V1108" s="3" t="s">
        <v>1468</v>
      </c>
      <c r="W1108" t="s">
        <v>1</v>
      </c>
    </row>
    <row r="1109" spans="5:23" x14ac:dyDescent="0.25">
      <c r="E1109" t="s">
        <v>1311</v>
      </c>
      <c r="F1109" t="s">
        <v>1459</v>
      </c>
      <c r="G1109" t="s">
        <v>1</v>
      </c>
      <c r="H1109" t="s">
        <v>0</v>
      </c>
      <c r="I1109" t="s">
        <v>359</v>
      </c>
      <c r="J1109" t="s">
        <v>360</v>
      </c>
      <c r="K1109" s="55" t="s">
        <v>1466</v>
      </c>
      <c r="L1109" s="55" t="s">
        <v>1466</v>
      </c>
      <c r="M1109" t="s">
        <v>170</v>
      </c>
      <c r="N1109" t="s">
        <v>171</v>
      </c>
      <c r="O1109" s="3">
        <v>0</v>
      </c>
      <c r="P1109" s="3">
        <v>0</v>
      </c>
      <c r="Q1109" s="3">
        <v>10</v>
      </c>
      <c r="R1109" s="3">
        <v>1.3</v>
      </c>
      <c r="S1109" s="3">
        <v>0</v>
      </c>
      <c r="T1109" s="3">
        <v>0</v>
      </c>
      <c r="U1109" s="3">
        <v>11.3</v>
      </c>
      <c r="W1109" t="s">
        <v>1</v>
      </c>
    </row>
    <row r="1110" spans="5:23" x14ac:dyDescent="0.25">
      <c r="E1110" t="s">
        <v>1311</v>
      </c>
      <c r="F1110" t="s">
        <v>1459</v>
      </c>
      <c r="G1110" t="s">
        <v>1</v>
      </c>
      <c r="H1110" t="s">
        <v>0</v>
      </c>
      <c r="I1110" t="s">
        <v>359</v>
      </c>
      <c r="J1110" t="s">
        <v>360</v>
      </c>
      <c r="K1110" s="55" t="s">
        <v>1465</v>
      </c>
      <c r="L1110" s="55" t="s">
        <v>1465</v>
      </c>
      <c r="M1110" t="s">
        <v>115</v>
      </c>
      <c r="N1110" t="s">
        <v>116</v>
      </c>
      <c r="O1110" s="3">
        <v>0</v>
      </c>
      <c r="P1110" s="3">
        <v>0</v>
      </c>
      <c r="Q1110" s="3">
        <v>24</v>
      </c>
      <c r="R1110" s="3">
        <v>3.12</v>
      </c>
      <c r="S1110" s="3">
        <v>0</v>
      </c>
      <c r="T1110" s="3">
        <v>0</v>
      </c>
      <c r="U1110" s="3">
        <v>27.12</v>
      </c>
      <c r="W1110" t="s">
        <v>1</v>
      </c>
    </row>
    <row r="1111" spans="5:23" x14ac:dyDescent="0.25">
      <c r="E1111" t="s">
        <v>1311</v>
      </c>
      <c r="F1111" t="s">
        <v>1459</v>
      </c>
      <c r="G1111" t="s">
        <v>1</v>
      </c>
      <c r="H1111" t="s">
        <v>0</v>
      </c>
      <c r="I1111" t="s">
        <v>359</v>
      </c>
      <c r="J1111" t="s">
        <v>360</v>
      </c>
      <c r="K1111" s="55" t="s">
        <v>1464</v>
      </c>
      <c r="L1111" s="55" t="s">
        <v>1464</v>
      </c>
      <c r="M1111" t="s">
        <v>249</v>
      </c>
      <c r="N1111" t="s">
        <v>250</v>
      </c>
      <c r="O1111" s="3">
        <v>0</v>
      </c>
      <c r="P1111" s="3">
        <v>0</v>
      </c>
      <c r="Q1111" s="3">
        <v>147</v>
      </c>
      <c r="R1111" s="3">
        <v>19.11</v>
      </c>
      <c r="S1111" s="3">
        <v>0</v>
      </c>
      <c r="T1111" s="3">
        <v>0</v>
      </c>
      <c r="U1111" s="3">
        <v>166.11</v>
      </c>
      <c r="W1111" t="s">
        <v>1</v>
      </c>
    </row>
    <row r="1112" spans="5:23" x14ac:dyDescent="0.25">
      <c r="E1112" t="s">
        <v>1311</v>
      </c>
      <c r="F1112" t="s">
        <v>1459</v>
      </c>
      <c r="G1112" t="s">
        <v>1</v>
      </c>
      <c r="H1112" t="s">
        <v>0</v>
      </c>
      <c r="I1112" t="s">
        <v>359</v>
      </c>
      <c r="J1112" t="s">
        <v>360</v>
      </c>
      <c r="K1112" s="55" t="s">
        <v>1463</v>
      </c>
      <c r="L1112" s="55" t="s">
        <v>1463</v>
      </c>
      <c r="M1112" t="s">
        <v>151</v>
      </c>
      <c r="N1112" t="s">
        <v>29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W1112" t="s">
        <v>1</v>
      </c>
    </row>
    <row r="1113" spans="5:23" x14ac:dyDescent="0.25">
      <c r="E1113" t="s">
        <v>1311</v>
      </c>
      <c r="F1113" t="s">
        <v>1459</v>
      </c>
      <c r="G1113" t="s">
        <v>1</v>
      </c>
      <c r="H1113" t="s">
        <v>0</v>
      </c>
      <c r="I1113" t="s">
        <v>359</v>
      </c>
      <c r="J1113" t="s">
        <v>360</v>
      </c>
      <c r="K1113" s="55" t="s">
        <v>1462</v>
      </c>
      <c r="L1113" s="55" t="s">
        <v>1462</v>
      </c>
      <c r="M1113" t="s">
        <v>151</v>
      </c>
      <c r="N1113" t="s">
        <v>29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W1113" t="s">
        <v>1</v>
      </c>
    </row>
    <row r="1114" spans="5:23" x14ac:dyDescent="0.25">
      <c r="E1114" t="s">
        <v>1311</v>
      </c>
      <c r="F1114" t="s">
        <v>1459</v>
      </c>
      <c r="G1114" t="s">
        <v>1</v>
      </c>
      <c r="H1114" t="s">
        <v>0</v>
      </c>
      <c r="I1114" t="s">
        <v>359</v>
      </c>
      <c r="J1114" t="s">
        <v>360</v>
      </c>
      <c r="K1114" s="55" t="s">
        <v>1461</v>
      </c>
      <c r="L1114" s="55" t="s">
        <v>1461</v>
      </c>
      <c r="M1114" t="s">
        <v>100</v>
      </c>
      <c r="N1114" t="s">
        <v>101</v>
      </c>
      <c r="O1114" s="3">
        <v>0</v>
      </c>
      <c r="P1114" s="3">
        <v>0</v>
      </c>
      <c r="Q1114" s="3">
        <v>15</v>
      </c>
      <c r="R1114" s="3">
        <v>1.9500000000000002</v>
      </c>
      <c r="S1114" s="3">
        <v>0</v>
      </c>
      <c r="T1114" s="3">
        <v>0</v>
      </c>
      <c r="U1114" s="3">
        <v>16.95</v>
      </c>
      <c r="W1114" t="s">
        <v>1</v>
      </c>
    </row>
    <row r="1115" spans="5:23" x14ac:dyDescent="0.25">
      <c r="E1115" t="s">
        <v>1311</v>
      </c>
      <c r="F1115" t="s">
        <v>1459</v>
      </c>
      <c r="G1115" t="s">
        <v>1</v>
      </c>
      <c r="H1115" t="s">
        <v>0</v>
      </c>
      <c r="I1115" t="s">
        <v>359</v>
      </c>
      <c r="J1115" t="s">
        <v>360</v>
      </c>
      <c r="K1115" s="55" t="s">
        <v>1460</v>
      </c>
      <c r="L1115" s="55" t="s">
        <v>1460</v>
      </c>
      <c r="M1115" t="s">
        <v>100</v>
      </c>
      <c r="N1115" t="s">
        <v>101</v>
      </c>
      <c r="O1115" s="3">
        <v>0</v>
      </c>
      <c r="P1115" s="3">
        <v>0</v>
      </c>
      <c r="Q1115" s="3">
        <v>120</v>
      </c>
      <c r="R1115" s="3">
        <v>15.600000000000001</v>
      </c>
      <c r="S1115" s="3">
        <v>0</v>
      </c>
      <c r="T1115" s="3">
        <v>0</v>
      </c>
      <c r="U1115" s="3">
        <v>135.6</v>
      </c>
      <c r="W1115" t="s">
        <v>1</v>
      </c>
    </row>
    <row r="1116" spans="5:23" x14ac:dyDescent="0.25">
      <c r="E1116" t="s">
        <v>1311</v>
      </c>
      <c r="F1116" t="s">
        <v>1444</v>
      </c>
      <c r="G1116" t="s">
        <v>1</v>
      </c>
      <c r="H1116" t="s">
        <v>0</v>
      </c>
      <c r="I1116" t="s">
        <v>359</v>
      </c>
      <c r="J1116" t="s">
        <v>360</v>
      </c>
      <c r="K1116" s="55" t="s">
        <v>1458</v>
      </c>
      <c r="L1116" s="55" t="s">
        <v>1458</v>
      </c>
      <c r="M1116" t="s">
        <v>208</v>
      </c>
      <c r="N1116" t="s">
        <v>209</v>
      </c>
      <c r="O1116" s="3">
        <v>0</v>
      </c>
      <c r="P1116" s="3">
        <v>0</v>
      </c>
      <c r="Q1116" s="3">
        <v>273.5</v>
      </c>
      <c r="R1116" s="3">
        <v>35.555</v>
      </c>
      <c r="S1116" s="3">
        <v>0</v>
      </c>
      <c r="T1116" s="3">
        <v>0</v>
      </c>
      <c r="U1116" s="3">
        <v>309.05500000000001</v>
      </c>
      <c r="W1116" t="s">
        <v>1</v>
      </c>
    </row>
    <row r="1117" spans="5:23" x14ac:dyDescent="0.25">
      <c r="E1117" t="s">
        <v>1311</v>
      </c>
      <c r="F1117" t="s">
        <v>1444</v>
      </c>
      <c r="G1117" t="s">
        <v>1</v>
      </c>
      <c r="H1117" t="s">
        <v>0</v>
      </c>
      <c r="I1117" t="s">
        <v>359</v>
      </c>
      <c r="J1117" t="s">
        <v>360</v>
      </c>
      <c r="K1117" s="55" t="s">
        <v>1457</v>
      </c>
      <c r="L1117" s="55" t="s">
        <v>1457</v>
      </c>
      <c r="M1117" t="s">
        <v>115</v>
      </c>
      <c r="N1117" t="s">
        <v>116</v>
      </c>
      <c r="O1117" s="3">
        <v>0</v>
      </c>
      <c r="P1117" s="3">
        <v>0</v>
      </c>
      <c r="Q1117" s="3">
        <v>20</v>
      </c>
      <c r="R1117" s="3">
        <v>2.6</v>
      </c>
      <c r="S1117" s="3">
        <v>0</v>
      </c>
      <c r="T1117" s="3">
        <v>0</v>
      </c>
      <c r="U1117" s="3">
        <v>22.6</v>
      </c>
      <c r="W1117" t="s">
        <v>1</v>
      </c>
    </row>
    <row r="1118" spans="5:23" x14ac:dyDescent="0.25">
      <c r="E1118" t="s">
        <v>1311</v>
      </c>
      <c r="F1118" t="s">
        <v>1444</v>
      </c>
      <c r="G1118" t="s">
        <v>1</v>
      </c>
      <c r="H1118" t="s">
        <v>0</v>
      </c>
      <c r="I1118" t="s">
        <v>359</v>
      </c>
      <c r="J1118" t="s">
        <v>360</v>
      </c>
      <c r="K1118" s="55" t="s">
        <v>1456</v>
      </c>
      <c r="L1118" s="55" t="s">
        <v>1456</v>
      </c>
      <c r="M1118" t="s">
        <v>134</v>
      </c>
      <c r="N1118" t="s">
        <v>135</v>
      </c>
      <c r="O1118" s="3">
        <v>0</v>
      </c>
      <c r="P1118" s="3">
        <v>0</v>
      </c>
      <c r="Q1118" s="3">
        <v>12</v>
      </c>
      <c r="R1118" s="3">
        <v>1.56</v>
      </c>
      <c r="S1118" s="3">
        <v>0</v>
      </c>
      <c r="T1118" s="3">
        <v>0</v>
      </c>
      <c r="U1118" s="3">
        <v>13.56</v>
      </c>
      <c r="W1118" t="s">
        <v>1</v>
      </c>
    </row>
    <row r="1119" spans="5:23" x14ac:dyDescent="0.25">
      <c r="E1119" t="s">
        <v>1311</v>
      </c>
      <c r="F1119" t="s">
        <v>1444</v>
      </c>
      <c r="G1119" t="s">
        <v>1</v>
      </c>
      <c r="H1119" t="s">
        <v>0</v>
      </c>
      <c r="I1119" t="s">
        <v>359</v>
      </c>
      <c r="J1119" t="s">
        <v>360</v>
      </c>
      <c r="K1119" s="55" t="s">
        <v>1455</v>
      </c>
      <c r="L1119" s="55" t="s">
        <v>1455</v>
      </c>
      <c r="M1119" t="s">
        <v>134</v>
      </c>
      <c r="N1119" t="s">
        <v>135</v>
      </c>
      <c r="O1119" s="3">
        <v>0</v>
      </c>
      <c r="P1119" s="3">
        <v>0</v>
      </c>
      <c r="Q1119" s="3">
        <v>12</v>
      </c>
      <c r="R1119" s="3">
        <v>1.56</v>
      </c>
      <c r="S1119" s="3">
        <v>0</v>
      </c>
      <c r="T1119" s="3">
        <v>0</v>
      </c>
      <c r="U1119" s="3">
        <v>13.56</v>
      </c>
      <c r="W1119" t="s">
        <v>1</v>
      </c>
    </row>
    <row r="1120" spans="5:23" x14ac:dyDescent="0.25">
      <c r="E1120" t="s">
        <v>1311</v>
      </c>
      <c r="F1120" t="s">
        <v>1444</v>
      </c>
      <c r="G1120" t="s">
        <v>1</v>
      </c>
      <c r="H1120" t="s">
        <v>0</v>
      </c>
      <c r="I1120" t="s">
        <v>359</v>
      </c>
      <c r="J1120" t="s">
        <v>360</v>
      </c>
      <c r="K1120" s="55" t="s">
        <v>1451</v>
      </c>
      <c r="L1120" s="55" t="s">
        <v>1451</v>
      </c>
      <c r="M1120" t="s">
        <v>115</v>
      </c>
      <c r="N1120" t="s">
        <v>116</v>
      </c>
      <c r="O1120" s="3">
        <v>0</v>
      </c>
      <c r="P1120" s="3">
        <v>0</v>
      </c>
      <c r="Q1120" s="3">
        <v>40</v>
      </c>
      <c r="R1120" s="3">
        <v>5.2</v>
      </c>
      <c r="S1120" s="3">
        <v>0</v>
      </c>
      <c r="T1120" s="3">
        <v>0</v>
      </c>
      <c r="U1120" s="3">
        <v>45.2</v>
      </c>
      <c r="W1120" t="s">
        <v>1</v>
      </c>
    </row>
    <row r="1121" spans="5:23" x14ac:dyDescent="0.25">
      <c r="E1121" t="s">
        <v>1311</v>
      </c>
      <c r="F1121" t="s">
        <v>1444</v>
      </c>
      <c r="G1121" t="s">
        <v>1</v>
      </c>
      <c r="H1121" t="s">
        <v>0</v>
      </c>
      <c r="I1121" t="s">
        <v>359</v>
      </c>
      <c r="J1121" t="s">
        <v>360</v>
      </c>
      <c r="K1121" s="55" t="s">
        <v>1452</v>
      </c>
      <c r="L1121" s="55" t="s">
        <v>1452</v>
      </c>
      <c r="M1121" t="s">
        <v>166</v>
      </c>
      <c r="N1121" t="s">
        <v>167</v>
      </c>
      <c r="O1121" s="3">
        <v>0</v>
      </c>
      <c r="P1121" s="3">
        <v>0</v>
      </c>
      <c r="Q1121" s="3">
        <v>110</v>
      </c>
      <c r="R1121" s="3">
        <v>14.3</v>
      </c>
      <c r="S1121" s="3">
        <v>0</v>
      </c>
      <c r="T1121" s="3">
        <v>0</v>
      </c>
      <c r="U1121" s="3">
        <v>124.3</v>
      </c>
      <c r="W1121" t="s">
        <v>1</v>
      </c>
    </row>
    <row r="1122" spans="5:23" x14ac:dyDescent="0.25">
      <c r="E1122" t="s">
        <v>1311</v>
      </c>
      <c r="F1122" t="s">
        <v>1444</v>
      </c>
      <c r="G1122" t="s">
        <v>1</v>
      </c>
      <c r="H1122" t="s">
        <v>0</v>
      </c>
      <c r="I1122" t="s">
        <v>359</v>
      </c>
      <c r="J1122" t="s">
        <v>360</v>
      </c>
      <c r="K1122" s="55" t="s">
        <v>1453</v>
      </c>
      <c r="L1122" s="55" t="s">
        <v>1453</v>
      </c>
      <c r="M1122" t="s">
        <v>607</v>
      </c>
      <c r="N1122" t="s">
        <v>608</v>
      </c>
      <c r="O1122" s="3">
        <v>0</v>
      </c>
      <c r="P1122" s="3">
        <v>0</v>
      </c>
      <c r="Q1122" s="3">
        <v>53.1</v>
      </c>
      <c r="R1122" s="3">
        <v>6.9030000000000005</v>
      </c>
      <c r="S1122" s="3">
        <v>0</v>
      </c>
      <c r="T1122" s="3">
        <v>0</v>
      </c>
      <c r="U1122" s="3">
        <v>60.003</v>
      </c>
      <c r="W1122" t="s">
        <v>1</v>
      </c>
    </row>
    <row r="1123" spans="5:23" x14ac:dyDescent="0.25">
      <c r="E1123" t="s">
        <v>1311</v>
      </c>
      <c r="F1123" t="s">
        <v>1444</v>
      </c>
      <c r="G1123" t="s">
        <v>1</v>
      </c>
      <c r="H1123" t="s">
        <v>0</v>
      </c>
      <c r="I1123" t="s">
        <v>359</v>
      </c>
      <c r="J1123" t="s">
        <v>360</v>
      </c>
      <c r="K1123" s="55" t="s">
        <v>1454</v>
      </c>
      <c r="L1123" s="55" t="s">
        <v>1454</v>
      </c>
      <c r="M1123" t="s">
        <v>641</v>
      </c>
      <c r="N1123" t="s">
        <v>642</v>
      </c>
      <c r="O1123" s="3">
        <v>0</v>
      </c>
      <c r="P1123" s="3">
        <v>0</v>
      </c>
      <c r="Q1123" s="3">
        <v>15</v>
      </c>
      <c r="R1123" s="3">
        <v>1.9500000000000002</v>
      </c>
      <c r="S1123" s="3">
        <v>0</v>
      </c>
      <c r="T1123" s="3">
        <v>0</v>
      </c>
      <c r="U1123" s="3">
        <v>16.95</v>
      </c>
      <c r="W1123" t="s">
        <v>1</v>
      </c>
    </row>
    <row r="1124" spans="5:23" x14ac:dyDescent="0.25">
      <c r="E1124" t="s">
        <v>1311</v>
      </c>
      <c r="F1124" t="s">
        <v>1444</v>
      </c>
      <c r="G1124" t="s">
        <v>1</v>
      </c>
      <c r="H1124" t="s">
        <v>0</v>
      </c>
      <c r="I1124" t="s">
        <v>359</v>
      </c>
      <c r="J1124" t="s">
        <v>360</v>
      </c>
      <c r="K1124" s="55" t="s">
        <v>1450</v>
      </c>
      <c r="L1124" s="55" t="s">
        <v>1450</v>
      </c>
      <c r="M1124" t="s">
        <v>151</v>
      </c>
      <c r="N1124" t="s">
        <v>29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W1124" t="s">
        <v>1</v>
      </c>
    </row>
    <row r="1125" spans="5:23" x14ac:dyDescent="0.25">
      <c r="E1125" t="s">
        <v>1311</v>
      </c>
      <c r="F1125" t="s">
        <v>1444</v>
      </c>
      <c r="G1125" t="s">
        <v>1</v>
      </c>
      <c r="H1125" t="s">
        <v>0</v>
      </c>
      <c r="I1125" t="s">
        <v>359</v>
      </c>
      <c r="J1125" t="s">
        <v>360</v>
      </c>
      <c r="K1125" s="55" t="s">
        <v>1449</v>
      </c>
      <c r="L1125" s="55" t="s">
        <v>1449</v>
      </c>
      <c r="M1125" t="s">
        <v>151</v>
      </c>
      <c r="N1125" t="s">
        <v>29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W1125" t="s">
        <v>1</v>
      </c>
    </row>
    <row r="1126" spans="5:23" x14ac:dyDescent="0.25">
      <c r="E1126" t="s">
        <v>1311</v>
      </c>
      <c r="F1126" t="s">
        <v>1444</v>
      </c>
      <c r="G1126" t="s">
        <v>1</v>
      </c>
      <c r="H1126" t="s">
        <v>0</v>
      </c>
      <c r="I1126" t="s">
        <v>359</v>
      </c>
      <c r="J1126" t="s">
        <v>360</v>
      </c>
      <c r="K1126" s="55" t="s">
        <v>1448</v>
      </c>
      <c r="L1126" s="55" t="s">
        <v>1448</v>
      </c>
      <c r="M1126" t="s">
        <v>281</v>
      </c>
      <c r="N1126" t="s">
        <v>282</v>
      </c>
      <c r="O1126" s="3">
        <v>0</v>
      </c>
      <c r="P1126" s="3">
        <v>0</v>
      </c>
      <c r="Q1126" s="3">
        <v>23</v>
      </c>
      <c r="R1126" s="3">
        <v>2.99</v>
      </c>
      <c r="S1126" s="3">
        <v>0</v>
      </c>
      <c r="T1126" s="3">
        <v>0</v>
      </c>
      <c r="U1126" s="3">
        <v>25.990000000000002</v>
      </c>
      <c r="W1126" t="s">
        <v>1</v>
      </c>
    </row>
    <row r="1127" spans="5:23" x14ac:dyDescent="0.25">
      <c r="E1127" t="s">
        <v>1311</v>
      </c>
      <c r="F1127" t="s">
        <v>1444</v>
      </c>
      <c r="G1127" t="s">
        <v>1</v>
      </c>
      <c r="H1127" t="s">
        <v>0</v>
      </c>
      <c r="I1127" t="s">
        <v>359</v>
      </c>
      <c r="J1127" t="s">
        <v>360</v>
      </c>
      <c r="K1127" s="55" t="s">
        <v>1447</v>
      </c>
      <c r="L1127" s="55" t="s">
        <v>1447</v>
      </c>
      <c r="M1127" t="s">
        <v>338</v>
      </c>
      <c r="N1127" t="s">
        <v>339</v>
      </c>
      <c r="O1127" s="3">
        <v>0</v>
      </c>
      <c r="P1127" s="3">
        <v>0</v>
      </c>
      <c r="Q1127" s="3">
        <v>70</v>
      </c>
      <c r="R1127" s="3">
        <v>9.1</v>
      </c>
      <c r="S1127" s="3">
        <v>0</v>
      </c>
      <c r="T1127" s="3">
        <v>0</v>
      </c>
      <c r="U1127" s="3">
        <v>79.099999999999994</v>
      </c>
      <c r="W1127" t="s">
        <v>1</v>
      </c>
    </row>
    <row r="1128" spans="5:23" x14ac:dyDescent="0.25">
      <c r="E1128" t="s">
        <v>1311</v>
      </c>
      <c r="F1128" t="s">
        <v>1444</v>
      </c>
      <c r="G1128" t="s">
        <v>1</v>
      </c>
      <c r="H1128" t="s">
        <v>0</v>
      </c>
      <c r="I1128" t="s">
        <v>359</v>
      </c>
      <c r="J1128" t="s">
        <v>360</v>
      </c>
      <c r="K1128" s="55" t="s">
        <v>1446</v>
      </c>
      <c r="L1128" s="55" t="s">
        <v>1446</v>
      </c>
      <c r="M1128" t="s">
        <v>641</v>
      </c>
      <c r="N1128" t="s">
        <v>642</v>
      </c>
      <c r="O1128" s="3">
        <v>0</v>
      </c>
      <c r="P1128" s="3">
        <v>0</v>
      </c>
      <c r="Q1128" s="3">
        <v>477.96</v>
      </c>
      <c r="R1128" s="3">
        <v>62.134799999999998</v>
      </c>
      <c r="S1128" s="3">
        <v>0</v>
      </c>
      <c r="T1128" s="3">
        <v>0</v>
      </c>
      <c r="U1128" s="3">
        <v>540.09479999999996</v>
      </c>
      <c r="W1128" t="s">
        <v>1</v>
      </c>
    </row>
    <row r="1129" spans="5:23" x14ac:dyDescent="0.25">
      <c r="E1129" t="s">
        <v>1311</v>
      </c>
      <c r="F1129" t="s">
        <v>1444</v>
      </c>
      <c r="G1129" t="s">
        <v>1</v>
      </c>
      <c r="H1129" t="s">
        <v>0</v>
      </c>
      <c r="I1129" t="s">
        <v>359</v>
      </c>
      <c r="J1129" t="s">
        <v>360</v>
      </c>
      <c r="K1129" s="55" t="s">
        <v>1445</v>
      </c>
      <c r="L1129" s="55" t="s">
        <v>1445</v>
      </c>
      <c r="M1129" t="s">
        <v>151</v>
      </c>
      <c r="N1129" t="s">
        <v>29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W1129" t="s">
        <v>1</v>
      </c>
    </row>
    <row r="1130" spans="5:23" x14ac:dyDescent="0.25">
      <c r="E1130" t="s">
        <v>1311</v>
      </c>
      <c r="F1130" t="s">
        <v>1420</v>
      </c>
      <c r="G1130" t="s">
        <v>1</v>
      </c>
      <c r="H1130" t="s">
        <v>0</v>
      </c>
      <c r="I1130" t="s">
        <v>359</v>
      </c>
      <c r="J1130" t="s">
        <v>360</v>
      </c>
      <c r="K1130" s="55" t="s">
        <v>1443</v>
      </c>
      <c r="L1130" s="55" t="s">
        <v>1443</v>
      </c>
      <c r="M1130" t="s">
        <v>115</v>
      </c>
      <c r="N1130" t="s">
        <v>116</v>
      </c>
      <c r="O1130" s="3">
        <v>0</v>
      </c>
      <c r="P1130" s="3">
        <v>0</v>
      </c>
      <c r="Q1130" s="3">
        <v>11.24</v>
      </c>
      <c r="R1130" s="3">
        <v>1.4612000000000001</v>
      </c>
      <c r="S1130" s="3">
        <v>0</v>
      </c>
      <c r="T1130" s="3">
        <v>0</v>
      </c>
      <c r="U1130" s="3">
        <v>12.7012</v>
      </c>
      <c r="W1130" t="s">
        <v>1</v>
      </c>
    </row>
    <row r="1131" spans="5:23" x14ac:dyDescent="0.25">
      <c r="E1131" t="s">
        <v>1311</v>
      </c>
      <c r="F1131" t="s">
        <v>1420</v>
      </c>
      <c r="G1131" t="s">
        <v>1</v>
      </c>
      <c r="H1131" t="s">
        <v>0</v>
      </c>
      <c r="I1131" t="s">
        <v>359</v>
      </c>
      <c r="J1131" t="s">
        <v>360</v>
      </c>
      <c r="K1131" s="55" t="s">
        <v>1442</v>
      </c>
      <c r="L1131" s="55" t="s">
        <v>1442</v>
      </c>
      <c r="M1131" t="s">
        <v>115</v>
      </c>
      <c r="N1131" t="s">
        <v>116</v>
      </c>
      <c r="O1131" s="3">
        <v>0</v>
      </c>
      <c r="P1131" s="3">
        <v>0</v>
      </c>
      <c r="Q1131" s="3">
        <v>36</v>
      </c>
      <c r="R1131" s="3">
        <v>4.68</v>
      </c>
      <c r="S1131" s="3">
        <v>0</v>
      </c>
      <c r="T1131" s="3">
        <v>0</v>
      </c>
      <c r="U1131" s="3">
        <v>40.68</v>
      </c>
      <c r="W1131" t="s">
        <v>1</v>
      </c>
    </row>
    <row r="1132" spans="5:23" x14ac:dyDescent="0.25">
      <c r="E1132" t="s">
        <v>1311</v>
      </c>
      <c r="F1132" t="s">
        <v>1420</v>
      </c>
      <c r="G1132" t="s">
        <v>1</v>
      </c>
      <c r="H1132" t="s">
        <v>0</v>
      </c>
      <c r="I1132" t="s">
        <v>359</v>
      </c>
      <c r="J1132" t="s">
        <v>360</v>
      </c>
      <c r="K1132" s="55" t="s">
        <v>1441</v>
      </c>
      <c r="L1132" s="55" t="s">
        <v>1441</v>
      </c>
      <c r="M1132" t="s">
        <v>115</v>
      </c>
      <c r="N1132" t="s">
        <v>116</v>
      </c>
      <c r="O1132" s="3">
        <v>0</v>
      </c>
      <c r="P1132" s="3">
        <v>0</v>
      </c>
      <c r="Q1132" s="3">
        <v>16</v>
      </c>
      <c r="R1132" s="3">
        <v>2.08</v>
      </c>
      <c r="S1132" s="3">
        <v>0</v>
      </c>
      <c r="T1132" s="3">
        <v>0</v>
      </c>
      <c r="U1132" s="3">
        <v>18.079999999999998</v>
      </c>
      <c r="W1132" t="s">
        <v>1</v>
      </c>
    </row>
    <row r="1133" spans="5:23" x14ac:dyDescent="0.25">
      <c r="E1133" t="s">
        <v>1311</v>
      </c>
      <c r="F1133" t="s">
        <v>1420</v>
      </c>
      <c r="G1133" t="s">
        <v>1</v>
      </c>
      <c r="H1133" t="s">
        <v>0</v>
      </c>
      <c r="I1133" t="s">
        <v>359</v>
      </c>
      <c r="J1133" t="s">
        <v>360</v>
      </c>
      <c r="K1133" s="55" t="s">
        <v>1440</v>
      </c>
      <c r="L1133" s="55" t="s">
        <v>1440</v>
      </c>
      <c r="M1133" t="s">
        <v>295</v>
      </c>
      <c r="N1133" t="s">
        <v>296</v>
      </c>
      <c r="O1133" s="3">
        <v>0</v>
      </c>
      <c r="P1133" s="3">
        <v>0</v>
      </c>
      <c r="Q1133" s="3">
        <v>153</v>
      </c>
      <c r="R1133" s="3">
        <v>19.89</v>
      </c>
      <c r="S1133" s="3">
        <v>0</v>
      </c>
      <c r="T1133" s="3">
        <v>0</v>
      </c>
      <c r="U1133" s="3">
        <v>172.89</v>
      </c>
      <c r="W1133" t="s">
        <v>1</v>
      </c>
    </row>
    <row r="1134" spans="5:23" x14ac:dyDescent="0.25">
      <c r="E1134" t="s">
        <v>1311</v>
      </c>
      <c r="F1134" t="s">
        <v>1420</v>
      </c>
      <c r="G1134" t="s">
        <v>1</v>
      </c>
      <c r="H1134" t="s">
        <v>0</v>
      </c>
      <c r="I1134" t="s">
        <v>359</v>
      </c>
      <c r="J1134" t="s">
        <v>360</v>
      </c>
      <c r="K1134" s="55" t="s">
        <v>1439</v>
      </c>
      <c r="L1134" s="55" t="s">
        <v>1439</v>
      </c>
      <c r="M1134" t="s">
        <v>295</v>
      </c>
      <c r="N1134" t="s">
        <v>296</v>
      </c>
      <c r="O1134" s="3">
        <v>0</v>
      </c>
      <c r="P1134" s="3">
        <v>0</v>
      </c>
      <c r="Q1134" s="3">
        <v>153</v>
      </c>
      <c r="R1134" s="3">
        <v>19.89</v>
      </c>
      <c r="S1134" s="3">
        <v>0</v>
      </c>
      <c r="T1134" s="3">
        <v>0</v>
      </c>
      <c r="U1134" s="3">
        <v>172.89</v>
      </c>
      <c r="W1134" t="s">
        <v>1</v>
      </c>
    </row>
    <row r="1135" spans="5:23" x14ac:dyDescent="0.25">
      <c r="E1135" t="s">
        <v>1311</v>
      </c>
      <c r="F1135" t="s">
        <v>1420</v>
      </c>
      <c r="G1135" t="s">
        <v>1</v>
      </c>
      <c r="H1135" t="s">
        <v>0</v>
      </c>
      <c r="I1135" t="s">
        <v>359</v>
      </c>
      <c r="J1135" t="s">
        <v>360</v>
      </c>
      <c r="K1135" s="55" t="s">
        <v>1438</v>
      </c>
      <c r="L1135" s="55" t="s">
        <v>1438</v>
      </c>
      <c r="M1135" t="s">
        <v>208</v>
      </c>
      <c r="N1135" t="s">
        <v>209</v>
      </c>
      <c r="O1135" s="3">
        <v>0</v>
      </c>
      <c r="P1135" s="3">
        <v>0</v>
      </c>
      <c r="Q1135" s="3">
        <v>919</v>
      </c>
      <c r="R1135" s="3">
        <v>119.47</v>
      </c>
      <c r="S1135" s="3">
        <v>0</v>
      </c>
      <c r="T1135" s="3">
        <v>0</v>
      </c>
      <c r="U1135" s="3">
        <v>1038.47</v>
      </c>
      <c r="W1135" t="s">
        <v>1</v>
      </c>
    </row>
    <row r="1136" spans="5:23" x14ac:dyDescent="0.25">
      <c r="E1136" t="s">
        <v>1311</v>
      </c>
      <c r="F1136" t="s">
        <v>1420</v>
      </c>
      <c r="G1136" t="s">
        <v>1</v>
      </c>
      <c r="H1136" t="s">
        <v>0</v>
      </c>
      <c r="I1136" t="s">
        <v>359</v>
      </c>
      <c r="J1136" t="s">
        <v>360</v>
      </c>
      <c r="K1136" s="55" t="s">
        <v>1437</v>
      </c>
      <c r="L1136" s="55" t="s">
        <v>1437</v>
      </c>
      <c r="M1136" t="s">
        <v>100</v>
      </c>
      <c r="N1136" t="s">
        <v>101</v>
      </c>
      <c r="O1136" s="3">
        <v>0</v>
      </c>
      <c r="P1136" s="3">
        <v>0</v>
      </c>
      <c r="Q1136" s="3">
        <v>60</v>
      </c>
      <c r="R1136" s="3">
        <v>7.8000000000000007</v>
      </c>
      <c r="S1136" s="3">
        <v>0</v>
      </c>
      <c r="T1136" s="3">
        <v>0</v>
      </c>
      <c r="U1136" s="3">
        <v>67.8</v>
      </c>
      <c r="W1136" t="s">
        <v>1</v>
      </c>
    </row>
    <row r="1137" spans="5:23" x14ac:dyDescent="0.25">
      <c r="E1137" t="s">
        <v>1311</v>
      </c>
      <c r="F1137" t="s">
        <v>1420</v>
      </c>
      <c r="G1137" t="s">
        <v>1</v>
      </c>
      <c r="H1137" t="s">
        <v>0</v>
      </c>
      <c r="I1137" t="s">
        <v>359</v>
      </c>
      <c r="J1137" t="s">
        <v>360</v>
      </c>
      <c r="K1137" s="55" t="s">
        <v>1436</v>
      </c>
      <c r="L1137" s="55" t="s">
        <v>1436</v>
      </c>
      <c r="M1137" t="s">
        <v>100</v>
      </c>
      <c r="N1137" t="s">
        <v>101</v>
      </c>
      <c r="O1137" s="3">
        <v>0</v>
      </c>
      <c r="P1137" s="3">
        <v>0</v>
      </c>
      <c r="Q1137" s="3">
        <v>72</v>
      </c>
      <c r="R1137" s="3">
        <v>9.36</v>
      </c>
      <c r="S1137" s="3">
        <v>0</v>
      </c>
      <c r="T1137" s="3">
        <v>0</v>
      </c>
      <c r="U1137" s="3">
        <v>81.36</v>
      </c>
      <c r="W1137" t="s">
        <v>1</v>
      </c>
    </row>
    <row r="1138" spans="5:23" x14ac:dyDescent="0.25">
      <c r="E1138" t="s">
        <v>1311</v>
      </c>
      <c r="F1138" t="s">
        <v>1420</v>
      </c>
      <c r="G1138" t="s">
        <v>1</v>
      </c>
      <c r="H1138" t="s">
        <v>0</v>
      </c>
      <c r="I1138" t="s">
        <v>359</v>
      </c>
      <c r="J1138" t="s">
        <v>360</v>
      </c>
      <c r="K1138" s="55" t="s">
        <v>1435</v>
      </c>
      <c r="L1138" s="55" t="s">
        <v>1435</v>
      </c>
      <c r="M1138" t="s">
        <v>115</v>
      </c>
      <c r="N1138" t="s">
        <v>116</v>
      </c>
      <c r="O1138" s="3">
        <v>0</v>
      </c>
      <c r="P1138" s="3">
        <v>0</v>
      </c>
      <c r="Q1138" s="3">
        <v>60</v>
      </c>
      <c r="R1138" s="3">
        <v>7.8000000000000007</v>
      </c>
      <c r="S1138" s="3">
        <v>0</v>
      </c>
      <c r="T1138" s="3">
        <v>0</v>
      </c>
      <c r="U1138" s="3">
        <v>67.8</v>
      </c>
      <c r="W1138" t="s">
        <v>1</v>
      </c>
    </row>
    <row r="1139" spans="5:23" x14ac:dyDescent="0.25">
      <c r="E1139" t="s">
        <v>1311</v>
      </c>
      <c r="F1139" t="s">
        <v>1420</v>
      </c>
      <c r="G1139" t="s">
        <v>1</v>
      </c>
      <c r="H1139" t="s">
        <v>0</v>
      </c>
      <c r="I1139" t="s">
        <v>359</v>
      </c>
      <c r="J1139" t="s">
        <v>360</v>
      </c>
      <c r="K1139" s="55" t="s">
        <v>1434</v>
      </c>
      <c r="L1139" s="55" t="s">
        <v>1434</v>
      </c>
      <c r="M1139" t="s">
        <v>115</v>
      </c>
      <c r="N1139" t="s">
        <v>116</v>
      </c>
      <c r="O1139" s="3">
        <v>0</v>
      </c>
      <c r="P1139" s="3">
        <v>0</v>
      </c>
      <c r="Q1139" s="3">
        <v>24</v>
      </c>
      <c r="R1139" s="3">
        <v>3.12</v>
      </c>
      <c r="S1139" s="3">
        <v>0</v>
      </c>
      <c r="T1139" s="3">
        <v>0</v>
      </c>
      <c r="U1139" s="3">
        <v>27.12</v>
      </c>
      <c r="W1139" t="s">
        <v>1</v>
      </c>
    </row>
    <row r="1140" spans="5:23" x14ac:dyDescent="0.25">
      <c r="E1140" t="s">
        <v>1311</v>
      </c>
      <c r="F1140" t="s">
        <v>1420</v>
      </c>
      <c r="G1140" t="s">
        <v>1</v>
      </c>
      <c r="H1140" t="s">
        <v>0</v>
      </c>
      <c r="I1140" t="s">
        <v>359</v>
      </c>
      <c r="J1140" t="s">
        <v>360</v>
      </c>
      <c r="K1140" s="55" t="s">
        <v>1433</v>
      </c>
      <c r="L1140" s="55" t="s">
        <v>1433</v>
      </c>
      <c r="M1140" t="s">
        <v>115</v>
      </c>
      <c r="N1140" t="s">
        <v>116</v>
      </c>
      <c r="O1140" s="3">
        <v>0</v>
      </c>
      <c r="P1140" s="3">
        <v>0</v>
      </c>
      <c r="Q1140" s="3">
        <v>30.97</v>
      </c>
      <c r="R1140" s="3">
        <v>4.0260999999999996</v>
      </c>
      <c r="S1140" s="3">
        <v>0</v>
      </c>
      <c r="T1140" s="3">
        <v>0</v>
      </c>
      <c r="U1140" s="3">
        <v>34.996099999999998</v>
      </c>
      <c r="W1140" t="s">
        <v>1</v>
      </c>
    </row>
    <row r="1141" spans="5:23" x14ac:dyDescent="0.25">
      <c r="E1141" t="s">
        <v>1311</v>
      </c>
      <c r="F1141" t="s">
        <v>1420</v>
      </c>
      <c r="G1141" t="s">
        <v>1</v>
      </c>
      <c r="H1141" t="s">
        <v>0</v>
      </c>
      <c r="I1141" t="s">
        <v>359</v>
      </c>
      <c r="J1141" t="s">
        <v>360</v>
      </c>
      <c r="K1141" s="55" t="s">
        <v>1432</v>
      </c>
      <c r="L1141" s="55" t="s">
        <v>1432</v>
      </c>
      <c r="M1141" t="s">
        <v>151</v>
      </c>
      <c r="N1141" t="s">
        <v>29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W1141" t="s">
        <v>1</v>
      </c>
    </row>
    <row r="1142" spans="5:23" x14ac:dyDescent="0.25">
      <c r="E1142" t="s">
        <v>1311</v>
      </c>
      <c r="F1142" t="s">
        <v>1420</v>
      </c>
      <c r="G1142" t="s">
        <v>1</v>
      </c>
      <c r="H1142" t="s">
        <v>0</v>
      </c>
      <c r="I1142" t="s">
        <v>359</v>
      </c>
      <c r="J1142" t="s">
        <v>360</v>
      </c>
      <c r="K1142" s="55" t="s">
        <v>1431</v>
      </c>
      <c r="L1142" s="55" t="s">
        <v>1431</v>
      </c>
      <c r="N1142" t="s">
        <v>139</v>
      </c>
      <c r="O1142" s="3">
        <v>0</v>
      </c>
      <c r="P1142" s="3">
        <v>0</v>
      </c>
      <c r="Q1142" s="3">
        <v>17</v>
      </c>
      <c r="R1142" s="3">
        <v>2.21</v>
      </c>
      <c r="S1142" s="3">
        <v>0</v>
      </c>
      <c r="T1142" s="3">
        <v>0</v>
      </c>
      <c r="U1142" s="3">
        <v>19.21</v>
      </c>
      <c r="V1142" s="3" t="s">
        <v>928</v>
      </c>
      <c r="W1142" t="s">
        <v>1</v>
      </c>
    </row>
    <row r="1143" spans="5:23" x14ac:dyDescent="0.25">
      <c r="E1143" t="s">
        <v>1311</v>
      </c>
      <c r="F1143" t="s">
        <v>1420</v>
      </c>
      <c r="G1143" t="s">
        <v>1</v>
      </c>
      <c r="H1143" t="s">
        <v>0</v>
      </c>
      <c r="I1143" t="s">
        <v>359</v>
      </c>
      <c r="J1143" t="s">
        <v>360</v>
      </c>
      <c r="K1143" s="55" t="s">
        <v>1430</v>
      </c>
      <c r="L1143" s="55" t="s">
        <v>1430</v>
      </c>
      <c r="M1143" t="s">
        <v>295</v>
      </c>
      <c r="N1143" t="s">
        <v>296</v>
      </c>
      <c r="O1143" s="3">
        <v>0</v>
      </c>
      <c r="P1143" s="3">
        <v>0</v>
      </c>
      <c r="Q1143" s="3">
        <v>55</v>
      </c>
      <c r="R1143" s="3">
        <v>7.15</v>
      </c>
      <c r="S1143" s="3">
        <v>0</v>
      </c>
      <c r="T1143" s="3">
        <v>0</v>
      </c>
      <c r="U1143" s="3">
        <v>62.15</v>
      </c>
      <c r="W1143" t="s">
        <v>1</v>
      </c>
    </row>
    <row r="1144" spans="5:23" x14ac:dyDescent="0.25">
      <c r="E1144" t="s">
        <v>1311</v>
      </c>
      <c r="F1144" t="s">
        <v>1420</v>
      </c>
      <c r="G1144" t="s">
        <v>1</v>
      </c>
      <c r="H1144" t="s">
        <v>0</v>
      </c>
      <c r="I1144" t="s">
        <v>359</v>
      </c>
      <c r="J1144" t="s">
        <v>360</v>
      </c>
      <c r="K1144" s="55" t="s">
        <v>1429</v>
      </c>
      <c r="L1144" s="55" t="s">
        <v>1429</v>
      </c>
      <c r="M1144" t="s">
        <v>151</v>
      </c>
      <c r="N1144" t="s">
        <v>29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W1144" t="s">
        <v>1</v>
      </c>
    </row>
    <row r="1145" spans="5:23" x14ac:dyDescent="0.25">
      <c r="E1145" t="s">
        <v>1311</v>
      </c>
      <c r="F1145" t="s">
        <v>1420</v>
      </c>
      <c r="G1145" t="s">
        <v>1</v>
      </c>
      <c r="H1145" t="s">
        <v>0</v>
      </c>
      <c r="I1145" t="s">
        <v>359</v>
      </c>
      <c r="J1145" t="s">
        <v>360</v>
      </c>
      <c r="K1145" s="55" t="s">
        <v>1428</v>
      </c>
      <c r="L1145" s="55" t="s">
        <v>1428</v>
      </c>
      <c r="M1145" t="s">
        <v>151</v>
      </c>
      <c r="N1145" t="s">
        <v>29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W1145" t="s">
        <v>1</v>
      </c>
    </row>
    <row r="1146" spans="5:23" x14ac:dyDescent="0.25">
      <c r="E1146" t="s">
        <v>1311</v>
      </c>
      <c r="F1146" t="s">
        <v>1420</v>
      </c>
      <c r="G1146" t="s">
        <v>1</v>
      </c>
      <c r="H1146" t="s">
        <v>0</v>
      </c>
      <c r="I1146" t="s">
        <v>359</v>
      </c>
      <c r="J1146" t="s">
        <v>360</v>
      </c>
      <c r="K1146" s="55" t="s">
        <v>1427</v>
      </c>
      <c r="L1146" s="55" t="s">
        <v>1427</v>
      </c>
      <c r="M1146" t="s">
        <v>151</v>
      </c>
      <c r="N1146" t="s">
        <v>29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W1146" t="s">
        <v>1</v>
      </c>
    </row>
    <row r="1147" spans="5:23" x14ac:dyDescent="0.25">
      <c r="E1147" t="s">
        <v>1311</v>
      </c>
      <c r="F1147" t="s">
        <v>1420</v>
      </c>
      <c r="G1147" t="s">
        <v>1</v>
      </c>
      <c r="H1147" t="s">
        <v>0</v>
      </c>
      <c r="I1147" t="s">
        <v>359</v>
      </c>
      <c r="J1147" t="s">
        <v>360</v>
      </c>
      <c r="K1147" s="55" t="s">
        <v>1426</v>
      </c>
      <c r="L1147" s="55" t="s">
        <v>1426</v>
      </c>
      <c r="N1147" t="s">
        <v>133</v>
      </c>
      <c r="O1147" s="3">
        <v>0</v>
      </c>
      <c r="P1147" s="3">
        <v>0</v>
      </c>
      <c r="Q1147" s="3">
        <v>75.22</v>
      </c>
      <c r="R1147" s="3">
        <v>9.7786000000000008</v>
      </c>
      <c r="S1147" s="3">
        <v>0</v>
      </c>
      <c r="T1147" s="3">
        <v>0</v>
      </c>
      <c r="U1147" s="3">
        <v>84.998599999999996</v>
      </c>
      <c r="V1147" s="3" t="s">
        <v>702</v>
      </c>
      <c r="W1147" t="s">
        <v>1</v>
      </c>
    </row>
    <row r="1148" spans="5:23" x14ac:dyDescent="0.25">
      <c r="E1148" t="s">
        <v>1311</v>
      </c>
      <c r="F1148" t="s">
        <v>1420</v>
      </c>
      <c r="G1148" t="s">
        <v>1</v>
      </c>
      <c r="H1148" t="s">
        <v>0</v>
      </c>
      <c r="I1148" t="s">
        <v>359</v>
      </c>
      <c r="J1148" t="s">
        <v>360</v>
      </c>
      <c r="K1148" s="55" t="s">
        <v>1424</v>
      </c>
      <c r="L1148" s="55" t="s">
        <v>1424</v>
      </c>
      <c r="M1148" t="s">
        <v>160</v>
      </c>
      <c r="N1148" t="s">
        <v>161</v>
      </c>
      <c r="O1148" s="3">
        <v>0</v>
      </c>
      <c r="P1148" s="3">
        <v>0</v>
      </c>
      <c r="Q1148" s="3">
        <v>40</v>
      </c>
      <c r="R1148" s="3">
        <v>5.2</v>
      </c>
      <c r="S1148" s="3">
        <v>0</v>
      </c>
      <c r="T1148" s="3">
        <v>0</v>
      </c>
      <c r="U1148" s="3">
        <v>45.2</v>
      </c>
      <c r="W1148" t="s">
        <v>1</v>
      </c>
    </row>
    <row r="1149" spans="5:23" x14ac:dyDescent="0.25">
      <c r="E1149" t="s">
        <v>1311</v>
      </c>
      <c r="F1149" t="s">
        <v>1420</v>
      </c>
      <c r="G1149" t="s">
        <v>1</v>
      </c>
      <c r="H1149" t="s">
        <v>0</v>
      </c>
      <c r="I1149" t="s">
        <v>359</v>
      </c>
      <c r="J1149" t="s">
        <v>360</v>
      </c>
      <c r="K1149" s="55" t="s">
        <v>1425</v>
      </c>
      <c r="L1149" s="55" t="s">
        <v>1425</v>
      </c>
      <c r="M1149" t="s">
        <v>1152</v>
      </c>
      <c r="N1149" t="s">
        <v>1153</v>
      </c>
      <c r="O1149" s="3">
        <v>0</v>
      </c>
      <c r="P1149" s="3">
        <v>0</v>
      </c>
      <c r="Q1149" s="3">
        <v>30</v>
      </c>
      <c r="R1149" s="3">
        <v>3.9000000000000004</v>
      </c>
      <c r="S1149" s="3">
        <v>0</v>
      </c>
      <c r="T1149" s="3">
        <v>0</v>
      </c>
      <c r="U1149" s="3">
        <v>33.9</v>
      </c>
      <c r="W1149" t="s">
        <v>1</v>
      </c>
    </row>
    <row r="1150" spans="5:23" x14ac:dyDescent="0.25">
      <c r="E1150" t="s">
        <v>1311</v>
      </c>
      <c r="F1150" t="s">
        <v>1420</v>
      </c>
      <c r="G1150" t="s">
        <v>1</v>
      </c>
      <c r="H1150" t="s">
        <v>0</v>
      </c>
      <c r="I1150" t="s">
        <v>359</v>
      </c>
      <c r="J1150" t="s">
        <v>360</v>
      </c>
      <c r="K1150" s="55" t="s">
        <v>1423</v>
      </c>
      <c r="L1150" s="55" t="s">
        <v>1423</v>
      </c>
      <c r="M1150" t="s">
        <v>160</v>
      </c>
      <c r="N1150" t="s">
        <v>161</v>
      </c>
      <c r="O1150" s="3">
        <v>0</v>
      </c>
      <c r="P1150" s="3">
        <v>0</v>
      </c>
      <c r="Q1150" s="3">
        <v>45</v>
      </c>
      <c r="R1150" s="3">
        <v>5.8500000000000005</v>
      </c>
      <c r="S1150" s="3">
        <v>0</v>
      </c>
      <c r="T1150" s="3">
        <v>0</v>
      </c>
      <c r="U1150" s="3">
        <v>50.85</v>
      </c>
      <c r="W1150" t="s">
        <v>1</v>
      </c>
    </row>
    <row r="1151" spans="5:23" x14ac:dyDescent="0.25">
      <c r="E1151" t="s">
        <v>1311</v>
      </c>
      <c r="F1151" t="s">
        <v>1420</v>
      </c>
      <c r="G1151" t="s">
        <v>1</v>
      </c>
      <c r="H1151" t="s">
        <v>0</v>
      </c>
      <c r="I1151" t="s">
        <v>359</v>
      </c>
      <c r="J1151" t="s">
        <v>360</v>
      </c>
      <c r="K1151" s="55" t="s">
        <v>1422</v>
      </c>
      <c r="L1151" s="55" t="s">
        <v>1422</v>
      </c>
      <c r="M1151" t="s">
        <v>183</v>
      </c>
      <c r="N1151" t="s">
        <v>184</v>
      </c>
      <c r="O1151" s="3">
        <v>0</v>
      </c>
      <c r="P1151" s="3">
        <v>0</v>
      </c>
      <c r="Q1151" s="3">
        <v>98.07</v>
      </c>
      <c r="R1151" s="3">
        <v>12.7491</v>
      </c>
      <c r="S1151" s="3">
        <v>0</v>
      </c>
      <c r="T1151" s="3">
        <v>0</v>
      </c>
      <c r="U1151" s="3">
        <v>110.81909999999999</v>
      </c>
      <c r="W1151" t="s">
        <v>1</v>
      </c>
    </row>
    <row r="1152" spans="5:23" x14ac:dyDescent="0.25">
      <c r="E1152" t="s">
        <v>1311</v>
      </c>
      <c r="F1152" t="s">
        <v>1420</v>
      </c>
      <c r="G1152" t="s">
        <v>1</v>
      </c>
      <c r="H1152" t="s">
        <v>0</v>
      </c>
      <c r="I1152" t="s">
        <v>359</v>
      </c>
      <c r="J1152" t="s">
        <v>360</v>
      </c>
      <c r="K1152" s="55" t="s">
        <v>1421</v>
      </c>
      <c r="L1152" s="55" t="s">
        <v>1421</v>
      </c>
      <c r="M1152" t="s">
        <v>183</v>
      </c>
      <c r="N1152" t="s">
        <v>184</v>
      </c>
      <c r="O1152" s="3">
        <v>0</v>
      </c>
      <c r="P1152" s="3">
        <v>0</v>
      </c>
      <c r="Q1152" s="3">
        <v>115</v>
      </c>
      <c r="R1152" s="3">
        <v>14.950000000000001</v>
      </c>
      <c r="S1152" s="3">
        <v>0</v>
      </c>
      <c r="T1152" s="3">
        <v>0</v>
      </c>
      <c r="U1152" s="3">
        <v>129.94999999999999</v>
      </c>
      <c r="W1152" t="s">
        <v>1</v>
      </c>
    </row>
    <row r="1153" spans="5:23" x14ac:dyDescent="0.25">
      <c r="E1153" t="s">
        <v>1311</v>
      </c>
      <c r="F1153" t="s">
        <v>1420</v>
      </c>
      <c r="G1153" t="s">
        <v>1</v>
      </c>
      <c r="H1153" t="s">
        <v>0</v>
      </c>
      <c r="I1153" t="s">
        <v>359</v>
      </c>
      <c r="J1153" t="s">
        <v>360</v>
      </c>
      <c r="K1153" s="55" t="s">
        <v>1419</v>
      </c>
      <c r="L1153" s="55" t="s">
        <v>1419</v>
      </c>
      <c r="M1153" t="s">
        <v>197</v>
      </c>
      <c r="N1153" t="s">
        <v>198</v>
      </c>
      <c r="O1153" s="3">
        <v>0</v>
      </c>
      <c r="P1153" s="3">
        <v>0</v>
      </c>
      <c r="Q1153" s="3">
        <v>14.88</v>
      </c>
      <c r="R1153" s="3">
        <v>1.9344000000000001</v>
      </c>
      <c r="S1153" s="3">
        <v>0</v>
      </c>
      <c r="T1153" s="3">
        <v>0</v>
      </c>
      <c r="U1153" s="3">
        <v>16.814399999999999</v>
      </c>
      <c r="W1153" t="s">
        <v>1</v>
      </c>
    </row>
    <row r="1154" spans="5:23" x14ac:dyDescent="0.25">
      <c r="E1154" t="s">
        <v>1311</v>
      </c>
      <c r="F1154" t="s">
        <v>1380</v>
      </c>
      <c r="G1154" t="s">
        <v>1</v>
      </c>
      <c r="H1154" t="s">
        <v>0</v>
      </c>
      <c r="I1154" t="s">
        <v>359</v>
      </c>
      <c r="J1154" t="s">
        <v>360</v>
      </c>
      <c r="K1154" s="55" t="s">
        <v>1418</v>
      </c>
      <c r="L1154" s="55" t="s">
        <v>1418</v>
      </c>
      <c r="M1154" t="s">
        <v>151</v>
      </c>
      <c r="N1154" t="s">
        <v>29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W1154" t="s">
        <v>1</v>
      </c>
    </row>
    <row r="1155" spans="5:23" x14ac:dyDescent="0.25">
      <c r="E1155" t="s">
        <v>1311</v>
      </c>
      <c r="F1155" t="s">
        <v>1380</v>
      </c>
      <c r="G1155" t="s">
        <v>1</v>
      </c>
      <c r="H1155" t="s">
        <v>0</v>
      </c>
      <c r="I1155" t="s">
        <v>359</v>
      </c>
      <c r="J1155" t="s">
        <v>360</v>
      </c>
      <c r="K1155" s="55" t="s">
        <v>1417</v>
      </c>
      <c r="L1155" s="55" t="s">
        <v>1417</v>
      </c>
      <c r="M1155" t="s">
        <v>115</v>
      </c>
      <c r="N1155" t="s">
        <v>116</v>
      </c>
      <c r="O1155" s="3">
        <v>0</v>
      </c>
      <c r="P1155" s="3">
        <v>0</v>
      </c>
      <c r="Q1155" s="3">
        <v>46.09</v>
      </c>
      <c r="R1155" s="3">
        <v>5.9917000000000007</v>
      </c>
      <c r="S1155" s="3">
        <v>0</v>
      </c>
      <c r="T1155" s="3">
        <v>0</v>
      </c>
      <c r="U1155" s="3">
        <v>52.081700000000005</v>
      </c>
      <c r="W1155" t="s">
        <v>1</v>
      </c>
    </row>
    <row r="1156" spans="5:23" x14ac:dyDescent="0.25">
      <c r="E1156" t="s">
        <v>1311</v>
      </c>
      <c r="F1156" t="s">
        <v>1380</v>
      </c>
      <c r="G1156" t="s">
        <v>1</v>
      </c>
      <c r="H1156" t="s">
        <v>0</v>
      </c>
      <c r="I1156" t="s">
        <v>359</v>
      </c>
      <c r="J1156" t="s">
        <v>360</v>
      </c>
      <c r="K1156" s="55" t="s">
        <v>1416</v>
      </c>
      <c r="L1156" s="55" t="s">
        <v>1416</v>
      </c>
      <c r="M1156" t="s">
        <v>151</v>
      </c>
      <c r="N1156" t="s">
        <v>29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W1156" t="s">
        <v>1</v>
      </c>
    </row>
    <row r="1157" spans="5:23" x14ac:dyDescent="0.25">
      <c r="E1157" t="s">
        <v>1311</v>
      </c>
      <c r="F1157" t="s">
        <v>1380</v>
      </c>
      <c r="G1157" t="s">
        <v>1</v>
      </c>
      <c r="H1157" t="s">
        <v>0</v>
      </c>
      <c r="I1157" t="s">
        <v>359</v>
      </c>
      <c r="J1157" t="s">
        <v>360</v>
      </c>
      <c r="K1157" s="55" t="s">
        <v>1415</v>
      </c>
      <c r="L1157" s="55" t="s">
        <v>1415</v>
      </c>
      <c r="M1157" t="s">
        <v>151</v>
      </c>
      <c r="N1157" t="s">
        <v>29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W1157" t="s">
        <v>1</v>
      </c>
    </row>
    <row r="1158" spans="5:23" x14ac:dyDescent="0.25">
      <c r="E1158" t="s">
        <v>1311</v>
      </c>
      <c r="F1158" t="s">
        <v>1380</v>
      </c>
      <c r="G1158" t="s">
        <v>1</v>
      </c>
      <c r="H1158" t="s">
        <v>0</v>
      </c>
      <c r="I1158" t="s">
        <v>359</v>
      </c>
      <c r="J1158" t="s">
        <v>360</v>
      </c>
      <c r="K1158" s="55" t="s">
        <v>1414</v>
      </c>
      <c r="L1158" s="55" t="s">
        <v>1414</v>
      </c>
      <c r="M1158" t="s">
        <v>281</v>
      </c>
      <c r="N1158" t="s">
        <v>282</v>
      </c>
      <c r="O1158" s="3">
        <v>0</v>
      </c>
      <c r="P1158" s="3">
        <v>0</v>
      </c>
      <c r="Q1158" s="3">
        <v>29.42</v>
      </c>
      <c r="R1158" s="3">
        <v>3.8246000000000002</v>
      </c>
      <c r="S1158" s="3">
        <v>0</v>
      </c>
      <c r="T1158" s="3">
        <v>0</v>
      </c>
      <c r="U1158" s="3">
        <v>33.244600000000005</v>
      </c>
      <c r="W1158" t="s">
        <v>1</v>
      </c>
    </row>
    <row r="1159" spans="5:23" x14ac:dyDescent="0.25">
      <c r="E1159" t="s">
        <v>1311</v>
      </c>
      <c r="F1159" t="s">
        <v>1380</v>
      </c>
      <c r="G1159" t="s">
        <v>1</v>
      </c>
      <c r="H1159" t="s">
        <v>0</v>
      </c>
      <c r="I1159" t="s">
        <v>359</v>
      </c>
      <c r="J1159" t="s">
        <v>360</v>
      </c>
      <c r="K1159" s="55" t="s">
        <v>1413</v>
      </c>
      <c r="L1159" s="55" t="s">
        <v>1413</v>
      </c>
      <c r="N1159" t="s">
        <v>139</v>
      </c>
      <c r="O1159" s="3">
        <v>0</v>
      </c>
      <c r="P1159" s="3">
        <v>0</v>
      </c>
      <c r="Q1159" s="3">
        <v>19.47</v>
      </c>
      <c r="R1159" s="3">
        <v>2.5310999999999999</v>
      </c>
      <c r="S1159" s="3">
        <v>0</v>
      </c>
      <c r="T1159" s="3">
        <v>0</v>
      </c>
      <c r="U1159" s="3">
        <v>22.001099999999997</v>
      </c>
      <c r="V1159" s="3" t="s">
        <v>928</v>
      </c>
      <c r="W1159" t="s">
        <v>1</v>
      </c>
    </row>
    <row r="1160" spans="5:23" x14ac:dyDescent="0.25">
      <c r="E1160" t="s">
        <v>1311</v>
      </c>
      <c r="F1160" t="s">
        <v>1380</v>
      </c>
      <c r="G1160" t="s">
        <v>1</v>
      </c>
      <c r="H1160" t="s">
        <v>0</v>
      </c>
      <c r="I1160" t="s">
        <v>359</v>
      </c>
      <c r="J1160" t="s">
        <v>360</v>
      </c>
      <c r="K1160" s="55" t="s">
        <v>1412</v>
      </c>
      <c r="L1160" s="55" t="s">
        <v>1412</v>
      </c>
      <c r="M1160" t="s">
        <v>151</v>
      </c>
      <c r="N1160" t="s">
        <v>29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W1160" t="s">
        <v>1</v>
      </c>
    </row>
    <row r="1161" spans="5:23" x14ac:dyDescent="0.25">
      <c r="E1161" t="s">
        <v>1311</v>
      </c>
      <c r="F1161" t="s">
        <v>1380</v>
      </c>
      <c r="G1161" t="s">
        <v>1</v>
      </c>
      <c r="H1161" t="s">
        <v>0</v>
      </c>
      <c r="I1161" t="s">
        <v>359</v>
      </c>
      <c r="J1161" t="s">
        <v>360</v>
      </c>
      <c r="K1161" s="55" t="s">
        <v>1411</v>
      </c>
      <c r="L1161" s="55" t="s">
        <v>1411</v>
      </c>
      <c r="M1161" t="s">
        <v>262</v>
      </c>
      <c r="N1161" t="s">
        <v>263</v>
      </c>
      <c r="O1161" s="3">
        <v>0</v>
      </c>
      <c r="P1161" s="3">
        <v>0</v>
      </c>
      <c r="Q1161" s="3">
        <v>760</v>
      </c>
      <c r="R1161" s="3">
        <v>98.8</v>
      </c>
      <c r="S1161" s="3">
        <v>0</v>
      </c>
      <c r="T1161" s="3">
        <v>0</v>
      </c>
      <c r="U1161" s="3">
        <v>858.8</v>
      </c>
      <c r="W1161" t="s">
        <v>1</v>
      </c>
    </row>
    <row r="1162" spans="5:23" x14ac:dyDescent="0.25">
      <c r="E1162" t="s">
        <v>1311</v>
      </c>
      <c r="F1162" t="s">
        <v>1380</v>
      </c>
      <c r="G1162" t="s">
        <v>1</v>
      </c>
      <c r="H1162" t="s">
        <v>0</v>
      </c>
      <c r="I1162" t="s">
        <v>359</v>
      </c>
      <c r="J1162" t="s">
        <v>360</v>
      </c>
      <c r="K1162" s="55" t="s">
        <v>1410</v>
      </c>
      <c r="L1162" s="55" t="s">
        <v>1410</v>
      </c>
      <c r="M1162" t="s">
        <v>281</v>
      </c>
      <c r="N1162" t="s">
        <v>282</v>
      </c>
      <c r="O1162" s="3">
        <v>0</v>
      </c>
      <c r="P1162" s="3">
        <v>0</v>
      </c>
      <c r="Q1162" s="3">
        <v>110.62</v>
      </c>
      <c r="R1162" s="3">
        <v>14.380600000000001</v>
      </c>
      <c r="S1162" s="3">
        <v>0</v>
      </c>
      <c r="T1162" s="3">
        <v>0</v>
      </c>
      <c r="U1162" s="3">
        <v>125.00060000000001</v>
      </c>
      <c r="W1162" t="s">
        <v>1</v>
      </c>
    </row>
    <row r="1163" spans="5:23" x14ac:dyDescent="0.25">
      <c r="E1163" t="s">
        <v>1311</v>
      </c>
      <c r="F1163" t="s">
        <v>1380</v>
      </c>
      <c r="G1163" t="s">
        <v>1</v>
      </c>
      <c r="H1163" t="s">
        <v>0</v>
      </c>
      <c r="I1163" t="s">
        <v>359</v>
      </c>
      <c r="J1163" t="s">
        <v>360</v>
      </c>
      <c r="K1163" s="55" t="s">
        <v>1409</v>
      </c>
      <c r="L1163" s="55" t="s">
        <v>1409</v>
      </c>
      <c r="M1163" t="s">
        <v>281</v>
      </c>
      <c r="N1163" t="s">
        <v>282</v>
      </c>
      <c r="O1163" s="3">
        <v>0</v>
      </c>
      <c r="P1163" s="3">
        <v>0</v>
      </c>
      <c r="Q1163" s="3">
        <v>119.25</v>
      </c>
      <c r="R1163" s="3">
        <v>15.502500000000001</v>
      </c>
      <c r="S1163" s="3">
        <v>0</v>
      </c>
      <c r="T1163" s="3">
        <v>0</v>
      </c>
      <c r="U1163" s="3">
        <v>134.7525</v>
      </c>
      <c r="W1163" t="s">
        <v>1</v>
      </c>
    </row>
    <row r="1164" spans="5:23" x14ac:dyDescent="0.25">
      <c r="E1164" t="s">
        <v>1311</v>
      </c>
      <c r="F1164" t="s">
        <v>1380</v>
      </c>
      <c r="G1164" t="s">
        <v>1</v>
      </c>
      <c r="H1164" t="s">
        <v>0</v>
      </c>
      <c r="I1164" t="s">
        <v>359</v>
      </c>
      <c r="J1164" t="s">
        <v>360</v>
      </c>
      <c r="K1164" s="55" t="s">
        <v>1408</v>
      </c>
      <c r="L1164" s="55" t="s">
        <v>1408</v>
      </c>
      <c r="M1164" t="s">
        <v>281</v>
      </c>
      <c r="N1164" t="s">
        <v>282</v>
      </c>
      <c r="O1164" s="3">
        <v>0</v>
      </c>
      <c r="P1164" s="3">
        <v>0</v>
      </c>
      <c r="Q1164" s="3">
        <v>886</v>
      </c>
      <c r="R1164" s="3">
        <v>115.18</v>
      </c>
      <c r="S1164" s="3">
        <v>0</v>
      </c>
      <c r="T1164" s="3">
        <v>0</v>
      </c>
      <c r="U1164" s="3">
        <v>1001.1800000000001</v>
      </c>
      <c r="W1164" t="s">
        <v>1</v>
      </c>
    </row>
    <row r="1165" spans="5:23" x14ac:dyDescent="0.25">
      <c r="E1165" t="s">
        <v>1311</v>
      </c>
      <c r="F1165" t="s">
        <v>1380</v>
      </c>
      <c r="G1165" t="s">
        <v>1</v>
      </c>
      <c r="H1165" t="s">
        <v>0</v>
      </c>
      <c r="I1165" t="s">
        <v>359</v>
      </c>
      <c r="J1165" t="s">
        <v>360</v>
      </c>
      <c r="K1165" s="55" t="s">
        <v>1407</v>
      </c>
      <c r="L1165" s="55" t="s">
        <v>1407</v>
      </c>
      <c r="M1165" t="s">
        <v>281</v>
      </c>
      <c r="N1165" t="s">
        <v>282</v>
      </c>
      <c r="O1165" s="3">
        <v>0</v>
      </c>
      <c r="P1165" s="3">
        <v>0</v>
      </c>
      <c r="Q1165" s="3">
        <v>23.58</v>
      </c>
      <c r="R1165" s="3">
        <v>3.0653999999999999</v>
      </c>
      <c r="S1165" s="3">
        <v>0</v>
      </c>
      <c r="T1165" s="3">
        <v>0</v>
      </c>
      <c r="U1165" s="3">
        <v>26.645399999999999</v>
      </c>
      <c r="W1165" t="s">
        <v>1</v>
      </c>
    </row>
    <row r="1166" spans="5:23" x14ac:dyDescent="0.25">
      <c r="E1166" t="s">
        <v>1311</v>
      </c>
      <c r="F1166" t="s">
        <v>1380</v>
      </c>
      <c r="G1166" t="s">
        <v>1</v>
      </c>
      <c r="H1166" t="s">
        <v>0</v>
      </c>
      <c r="I1166" t="s">
        <v>359</v>
      </c>
      <c r="J1166" t="s">
        <v>360</v>
      </c>
      <c r="K1166" s="55" t="s">
        <v>1406</v>
      </c>
      <c r="L1166" s="55" t="s">
        <v>1406</v>
      </c>
      <c r="M1166" t="s">
        <v>281</v>
      </c>
      <c r="N1166" t="s">
        <v>282</v>
      </c>
      <c r="O1166" s="3">
        <v>0</v>
      </c>
      <c r="P1166" s="3">
        <v>0</v>
      </c>
      <c r="Q1166" s="3">
        <v>232.93</v>
      </c>
      <c r="R1166" s="3">
        <v>30.280900000000003</v>
      </c>
      <c r="S1166" s="3">
        <v>0</v>
      </c>
      <c r="T1166" s="3">
        <v>0</v>
      </c>
      <c r="U1166" s="3">
        <v>263.21090000000004</v>
      </c>
      <c r="W1166" t="s">
        <v>1</v>
      </c>
    </row>
    <row r="1167" spans="5:23" x14ac:dyDescent="0.25">
      <c r="E1167" t="s">
        <v>1311</v>
      </c>
      <c r="F1167" t="s">
        <v>1380</v>
      </c>
      <c r="G1167" t="s">
        <v>1</v>
      </c>
      <c r="H1167" t="s">
        <v>0</v>
      </c>
      <c r="I1167" t="s">
        <v>359</v>
      </c>
      <c r="J1167" t="s">
        <v>360</v>
      </c>
      <c r="K1167" s="55" t="s">
        <v>1405</v>
      </c>
      <c r="L1167" s="55" t="s">
        <v>1405</v>
      </c>
      <c r="M1167" t="s">
        <v>151</v>
      </c>
      <c r="N1167" t="s">
        <v>29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W1167" t="s">
        <v>1</v>
      </c>
    </row>
    <row r="1168" spans="5:23" x14ac:dyDescent="0.25">
      <c r="E1168" t="s">
        <v>1311</v>
      </c>
      <c r="F1168" t="s">
        <v>1380</v>
      </c>
      <c r="G1168" t="s">
        <v>1</v>
      </c>
      <c r="H1168" t="s">
        <v>0</v>
      </c>
      <c r="I1168" t="s">
        <v>359</v>
      </c>
      <c r="J1168" t="s">
        <v>360</v>
      </c>
      <c r="K1168" s="55" t="s">
        <v>1403</v>
      </c>
      <c r="L1168" s="55" t="s">
        <v>1403</v>
      </c>
      <c r="M1168" t="s">
        <v>151</v>
      </c>
      <c r="N1168" t="s">
        <v>29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W1168" t="s">
        <v>1</v>
      </c>
    </row>
    <row r="1169" spans="5:23" x14ac:dyDescent="0.25">
      <c r="E1169" t="s">
        <v>1311</v>
      </c>
      <c r="F1169" t="s">
        <v>1380</v>
      </c>
      <c r="G1169" t="s">
        <v>1</v>
      </c>
      <c r="H1169" t="s">
        <v>0</v>
      </c>
      <c r="I1169" t="s">
        <v>359</v>
      </c>
      <c r="J1169" t="s">
        <v>360</v>
      </c>
      <c r="K1169" s="55" t="s">
        <v>1404</v>
      </c>
      <c r="L1169" s="55" t="s">
        <v>1404</v>
      </c>
      <c r="M1169" t="s">
        <v>147</v>
      </c>
      <c r="N1169" t="s">
        <v>148</v>
      </c>
      <c r="O1169" s="3">
        <v>0</v>
      </c>
      <c r="P1169" s="3">
        <v>0</v>
      </c>
      <c r="Q1169" s="3">
        <v>50</v>
      </c>
      <c r="R1169" s="3">
        <v>6.5</v>
      </c>
      <c r="S1169" s="3">
        <v>0</v>
      </c>
      <c r="T1169" s="3">
        <v>0</v>
      </c>
      <c r="U1169" s="3">
        <v>56.5</v>
      </c>
      <c r="W1169" t="s">
        <v>1</v>
      </c>
    </row>
    <row r="1170" spans="5:23" x14ac:dyDescent="0.25">
      <c r="E1170" t="s">
        <v>1311</v>
      </c>
      <c r="F1170" t="s">
        <v>1380</v>
      </c>
      <c r="G1170" t="s">
        <v>1</v>
      </c>
      <c r="H1170" t="s">
        <v>0</v>
      </c>
      <c r="I1170" t="s">
        <v>359</v>
      </c>
      <c r="J1170" t="s">
        <v>360</v>
      </c>
      <c r="K1170" s="55" t="s">
        <v>1402</v>
      </c>
      <c r="L1170" s="55" t="s">
        <v>1402</v>
      </c>
      <c r="M1170" t="s">
        <v>151</v>
      </c>
      <c r="N1170" t="s">
        <v>29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W1170" t="s">
        <v>1</v>
      </c>
    </row>
    <row r="1171" spans="5:23" x14ac:dyDescent="0.25">
      <c r="E1171" t="s">
        <v>1311</v>
      </c>
      <c r="F1171" t="s">
        <v>1380</v>
      </c>
      <c r="G1171" t="s">
        <v>1</v>
      </c>
      <c r="H1171" t="s">
        <v>0</v>
      </c>
      <c r="I1171" t="s">
        <v>359</v>
      </c>
      <c r="J1171" t="s">
        <v>360</v>
      </c>
      <c r="K1171" s="55" t="s">
        <v>1401</v>
      </c>
      <c r="L1171" s="55" t="s">
        <v>1401</v>
      </c>
      <c r="M1171" t="s">
        <v>160</v>
      </c>
      <c r="N1171" t="s">
        <v>161</v>
      </c>
      <c r="O1171" s="3">
        <v>0</v>
      </c>
      <c r="P1171" s="3">
        <v>0</v>
      </c>
      <c r="Q1171" s="3">
        <v>145</v>
      </c>
      <c r="R1171" s="3">
        <v>18.850000000000001</v>
      </c>
      <c r="S1171" s="3">
        <v>0</v>
      </c>
      <c r="T1171" s="3">
        <v>0</v>
      </c>
      <c r="U1171" s="3">
        <v>163.85</v>
      </c>
      <c r="W1171" t="s">
        <v>1</v>
      </c>
    </row>
    <row r="1172" spans="5:23" x14ac:dyDescent="0.25">
      <c r="E1172" t="s">
        <v>1311</v>
      </c>
      <c r="F1172" t="s">
        <v>1380</v>
      </c>
      <c r="G1172" t="s">
        <v>1</v>
      </c>
      <c r="H1172" t="s">
        <v>0</v>
      </c>
      <c r="I1172" t="s">
        <v>359</v>
      </c>
      <c r="J1172" t="s">
        <v>360</v>
      </c>
      <c r="K1172" s="55" t="s">
        <v>1400</v>
      </c>
      <c r="L1172" s="55" t="s">
        <v>1400</v>
      </c>
      <c r="M1172" t="s">
        <v>115</v>
      </c>
      <c r="N1172" t="s">
        <v>116</v>
      </c>
      <c r="O1172" s="3">
        <v>0</v>
      </c>
      <c r="P1172" s="3">
        <v>0</v>
      </c>
      <c r="Q1172" s="3">
        <v>20</v>
      </c>
      <c r="R1172" s="3">
        <v>2.6</v>
      </c>
      <c r="S1172" s="3">
        <v>0</v>
      </c>
      <c r="T1172" s="3">
        <v>0</v>
      </c>
      <c r="U1172" s="3">
        <v>22.6</v>
      </c>
      <c r="W1172" t="s">
        <v>1</v>
      </c>
    </row>
    <row r="1173" spans="5:23" x14ac:dyDescent="0.25">
      <c r="E1173" t="s">
        <v>1311</v>
      </c>
      <c r="F1173" t="s">
        <v>1380</v>
      </c>
      <c r="G1173" t="s">
        <v>1</v>
      </c>
      <c r="H1173" t="s">
        <v>0</v>
      </c>
      <c r="I1173" t="s">
        <v>359</v>
      </c>
      <c r="J1173" t="s">
        <v>360</v>
      </c>
      <c r="K1173" s="55" t="s">
        <v>1399</v>
      </c>
      <c r="L1173" s="55" t="s">
        <v>1399</v>
      </c>
      <c r="M1173" t="s">
        <v>151</v>
      </c>
      <c r="N1173" t="s">
        <v>29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W1173" t="s">
        <v>1</v>
      </c>
    </row>
    <row r="1174" spans="5:23" x14ac:dyDescent="0.25">
      <c r="E1174" t="s">
        <v>1311</v>
      </c>
      <c r="F1174" t="s">
        <v>1380</v>
      </c>
      <c r="G1174" t="s">
        <v>1</v>
      </c>
      <c r="H1174" t="s">
        <v>0</v>
      </c>
      <c r="I1174" t="s">
        <v>359</v>
      </c>
      <c r="J1174" t="s">
        <v>360</v>
      </c>
      <c r="K1174" s="55" t="s">
        <v>1398</v>
      </c>
      <c r="L1174" s="55" t="s">
        <v>1398</v>
      </c>
      <c r="M1174" t="s">
        <v>115</v>
      </c>
      <c r="N1174" t="s">
        <v>116</v>
      </c>
      <c r="O1174" s="3">
        <v>0</v>
      </c>
      <c r="P1174" s="3">
        <v>0</v>
      </c>
      <c r="Q1174" s="3">
        <v>156</v>
      </c>
      <c r="R1174" s="3">
        <v>20.28</v>
      </c>
      <c r="S1174" s="3">
        <v>0</v>
      </c>
      <c r="T1174" s="3">
        <v>0</v>
      </c>
      <c r="U1174" s="3">
        <v>176.28</v>
      </c>
      <c r="W1174" t="s">
        <v>1</v>
      </c>
    </row>
    <row r="1175" spans="5:23" x14ac:dyDescent="0.25">
      <c r="E1175" t="s">
        <v>1311</v>
      </c>
      <c r="F1175" t="s">
        <v>1380</v>
      </c>
      <c r="G1175" t="s">
        <v>1</v>
      </c>
      <c r="H1175" t="s">
        <v>0</v>
      </c>
      <c r="I1175" t="s">
        <v>359</v>
      </c>
      <c r="J1175" t="s">
        <v>360</v>
      </c>
      <c r="K1175" s="55" t="s">
        <v>1397</v>
      </c>
      <c r="L1175" s="55" t="s">
        <v>1397</v>
      </c>
      <c r="M1175" t="s">
        <v>115</v>
      </c>
      <c r="N1175" t="s">
        <v>116</v>
      </c>
      <c r="O1175" s="3">
        <v>0</v>
      </c>
      <c r="P1175" s="3">
        <v>0</v>
      </c>
      <c r="Q1175" s="3">
        <v>24</v>
      </c>
      <c r="R1175" s="3">
        <v>3.12</v>
      </c>
      <c r="S1175" s="3">
        <v>0</v>
      </c>
      <c r="T1175" s="3">
        <v>0</v>
      </c>
      <c r="U1175" s="3">
        <v>27.12</v>
      </c>
      <c r="W1175" t="s">
        <v>1</v>
      </c>
    </row>
    <row r="1176" spans="5:23" x14ac:dyDescent="0.25">
      <c r="E1176" t="s">
        <v>1311</v>
      </c>
      <c r="F1176" t="s">
        <v>1380</v>
      </c>
      <c r="G1176" t="s">
        <v>1</v>
      </c>
      <c r="H1176" t="s">
        <v>0</v>
      </c>
      <c r="I1176" t="s">
        <v>359</v>
      </c>
      <c r="J1176" t="s">
        <v>360</v>
      </c>
      <c r="K1176" s="55" t="s">
        <v>1396</v>
      </c>
      <c r="L1176" s="55" t="s">
        <v>1396</v>
      </c>
      <c r="M1176" t="s">
        <v>115</v>
      </c>
      <c r="N1176" t="s">
        <v>116</v>
      </c>
      <c r="O1176" s="3">
        <v>0</v>
      </c>
      <c r="P1176" s="3">
        <v>0</v>
      </c>
      <c r="Q1176" s="3">
        <v>60</v>
      </c>
      <c r="R1176" s="3">
        <v>7.8000000000000007</v>
      </c>
      <c r="S1176" s="3">
        <v>0</v>
      </c>
      <c r="T1176" s="3">
        <v>0</v>
      </c>
      <c r="U1176" s="3">
        <v>67.8</v>
      </c>
      <c r="W1176" t="s">
        <v>1</v>
      </c>
    </row>
    <row r="1177" spans="5:23" x14ac:dyDescent="0.25">
      <c r="E1177" t="s">
        <v>1311</v>
      </c>
      <c r="F1177" t="s">
        <v>1380</v>
      </c>
      <c r="G1177" t="s">
        <v>1</v>
      </c>
      <c r="H1177" t="s">
        <v>0</v>
      </c>
      <c r="I1177" t="s">
        <v>359</v>
      </c>
      <c r="J1177" t="s">
        <v>360</v>
      </c>
      <c r="K1177" s="55" t="s">
        <v>1395</v>
      </c>
      <c r="L1177" s="55" t="s">
        <v>1395</v>
      </c>
      <c r="M1177" t="s">
        <v>115</v>
      </c>
      <c r="N1177" t="s">
        <v>116</v>
      </c>
      <c r="O1177" s="3">
        <v>0</v>
      </c>
      <c r="P1177" s="3">
        <v>0</v>
      </c>
      <c r="Q1177" s="3">
        <v>45</v>
      </c>
      <c r="R1177" s="3">
        <v>5.8500000000000005</v>
      </c>
      <c r="S1177" s="3">
        <v>0</v>
      </c>
      <c r="T1177" s="3">
        <v>0</v>
      </c>
      <c r="U1177" s="3">
        <v>50.85</v>
      </c>
      <c r="W1177" t="s">
        <v>1</v>
      </c>
    </row>
    <row r="1178" spans="5:23" x14ac:dyDescent="0.25">
      <c r="E1178" t="s">
        <v>1311</v>
      </c>
      <c r="F1178" t="s">
        <v>1380</v>
      </c>
      <c r="G1178" t="s">
        <v>1</v>
      </c>
      <c r="H1178" t="s">
        <v>0</v>
      </c>
      <c r="I1178" t="s">
        <v>359</v>
      </c>
      <c r="J1178" t="s">
        <v>360</v>
      </c>
      <c r="K1178" s="55" t="s">
        <v>1394</v>
      </c>
      <c r="L1178" s="55" t="s">
        <v>1394</v>
      </c>
      <c r="M1178" t="s">
        <v>607</v>
      </c>
      <c r="N1178" t="s">
        <v>608</v>
      </c>
      <c r="O1178" s="3">
        <v>0</v>
      </c>
      <c r="P1178" s="3">
        <v>0</v>
      </c>
      <c r="Q1178" s="3">
        <v>6</v>
      </c>
      <c r="R1178" s="3">
        <v>0.78</v>
      </c>
      <c r="S1178" s="3">
        <v>0</v>
      </c>
      <c r="T1178" s="3">
        <v>0</v>
      </c>
      <c r="U1178" s="3">
        <v>6.78</v>
      </c>
      <c r="W1178" t="s">
        <v>1</v>
      </c>
    </row>
    <row r="1179" spans="5:23" x14ac:dyDescent="0.25">
      <c r="E1179" t="s">
        <v>1311</v>
      </c>
      <c r="F1179" t="s">
        <v>1380</v>
      </c>
      <c r="G1179" t="s">
        <v>1</v>
      </c>
      <c r="H1179" t="s">
        <v>0</v>
      </c>
      <c r="I1179" t="s">
        <v>359</v>
      </c>
      <c r="J1179" t="s">
        <v>360</v>
      </c>
      <c r="K1179" s="55" t="s">
        <v>1393</v>
      </c>
      <c r="L1179" s="55" t="s">
        <v>1393</v>
      </c>
      <c r="M1179" t="s">
        <v>607</v>
      </c>
      <c r="N1179" t="s">
        <v>608</v>
      </c>
      <c r="O1179" s="3">
        <v>0</v>
      </c>
      <c r="P1179" s="3">
        <v>0</v>
      </c>
      <c r="Q1179" s="3">
        <v>15</v>
      </c>
      <c r="R1179" s="3">
        <v>1.9500000000000002</v>
      </c>
      <c r="S1179" s="3">
        <v>0</v>
      </c>
      <c r="T1179" s="3">
        <v>0</v>
      </c>
      <c r="U1179" s="3">
        <v>16.95</v>
      </c>
      <c r="W1179" t="s">
        <v>1</v>
      </c>
    </row>
    <row r="1180" spans="5:23" x14ac:dyDescent="0.25">
      <c r="E1180" t="s">
        <v>1311</v>
      </c>
      <c r="F1180" t="s">
        <v>1380</v>
      </c>
      <c r="G1180" t="s">
        <v>1</v>
      </c>
      <c r="H1180" t="s">
        <v>0</v>
      </c>
      <c r="I1180" t="s">
        <v>359</v>
      </c>
      <c r="J1180" t="s">
        <v>360</v>
      </c>
      <c r="K1180" s="55" t="s">
        <v>1392</v>
      </c>
      <c r="L1180" s="55" t="s">
        <v>1392</v>
      </c>
      <c r="M1180" t="s">
        <v>281</v>
      </c>
      <c r="N1180" t="s">
        <v>282</v>
      </c>
      <c r="O1180" s="3">
        <v>0</v>
      </c>
      <c r="P1180" s="3">
        <v>0</v>
      </c>
      <c r="Q1180" s="3">
        <v>44</v>
      </c>
      <c r="R1180" s="3">
        <v>5.7200000000000006</v>
      </c>
      <c r="S1180" s="3">
        <v>0</v>
      </c>
      <c r="T1180" s="3">
        <v>0</v>
      </c>
      <c r="U1180" s="3">
        <v>49.72</v>
      </c>
      <c r="W1180" t="s">
        <v>1</v>
      </c>
    </row>
    <row r="1181" spans="5:23" x14ac:dyDescent="0.25">
      <c r="E1181" t="s">
        <v>1311</v>
      </c>
      <c r="F1181" t="s">
        <v>1380</v>
      </c>
      <c r="G1181" t="s">
        <v>1</v>
      </c>
      <c r="H1181" t="s">
        <v>0</v>
      </c>
      <c r="I1181" t="s">
        <v>359</v>
      </c>
      <c r="J1181" t="s">
        <v>360</v>
      </c>
      <c r="K1181" s="55" t="s">
        <v>1391</v>
      </c>
      <c r="L1181" s="55" t="s">
        <v>1391</v>
      </c>
      <c r="M1181" t="s">
        <v>281</v>
      </c>
      <c r="N1181" t="s">
        <v>282</v>
      </c>
      <c r="O1181" s="3">
        <v>0</v>
      </c>
      <c r="P1181" s="3">
        <v>0</v>
      </c>
      <c r="Q1181" s="3">
        <v>125</v>
      </c>
      <c r="R1181" s="3">
        <v>16.25</v>
      </c>
      <c r="S1181" s="3">
        <v>0</v>
      </c>
      <c r="T1181" s="3">
        <v>0</v>
      </c>
      <c r="U1181" s="3">
        <v>141.25</v>
      </c>
      <c r="W1181" t="s">
        <v>1</v>
      </c>
    </row>
    <row r="1182" spans="5:23" x14ac:dyDescent="0.25">
      <c r="E1182" t="s">
        <v>1311</v>
      </c>
      <c r="F1182" t="s">
        <v>1380</v>
      </c>
      <c r="G1182" t="s">
        <v>1</v>
      </c>
      <c r="H1182" t="s">
        <v>0</v>
      </c>
      <c r="I1182" t="s">
        <v>359</v>
      </c>
      <c r="J1182" t="s">
        <v>360</v>
      </c>
      <c r="K1182" s="55" t="s">
        <v>1390</v>
      </c>
      <c r="L1182" s="55" t="s">
        <v>1390</v>
      </c>
      <c r="M1182" t="s">
        <v>151</v>
      </c>
      <c r="N1182" t="s">
        <v>29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W1182" t="s">
        <v>1</v>
      </c>
    </row>
    <row r="1183" spans="5:23" x14ac:dyDescent="0.25">
      <c r="E1183" t="s">
        <v>1311</v>
      </c>
      <c r="F1183" t="s">
        <v>1380</v>
      </c>
      <c r="G1183" t="s">
        <v>1</v>
      </c>
      <c r="H1183" t="s">
        <v>0</v>
      </c>
      <c r="I1183" t="s">
        <v>359</v>
      </c>
      <c r="J1183" t="s">
        <v>360</v>
      </c>
      <c r="K1183" s="55" t="s">
        <v>1389</v>
      </c>
      <c r="L1183" s="55" t="s">
        <v>1389</v>
      </c>
      <c r="M1183" t="s">
        <v>115</v>
      </c>
      <c r="N1183" t="s">
        <v>116</v>
      </c>
      <c r="O1183" s="3">
        <v>0</v>
      </c>
      <c r="P1183" s="3">
        <v>0</v>
      </c>
      <c r="Q1183" s="3">
        <v>24</v>
      </c>
      <c r="R1183" s="3">
        <v>3.12</v>
      </c>
      <c r="S1183" s="3">
        <v>0</v>
      </c>
      <c r="T1183" s="3">
        <v>0</v>
      </c>
      <c r="U1183" s="3">
        <v>27.12</v>
      </c>
      <c r="W1183" t="s">
        <v>1</v>
      </c>
    </row>
    <row r="1184" spans="5:23" x14ac:dyDescent="0.25">
      <c r="E1184" t="s">
        <v>1311</v>
      </c>
      <c r="F1184" t="s">
        <v>1380</v>
      </c>
      <c r="G1184" t="s">
        <v>1</v>
      </c>
      <c r="H1184" t="s">
        <v>0</v>
      </c>
      <c r="I1184" t="s">
        <v>359</v>
      </c>
      <c r="J1184" t="s">
        <v>360</v>
      </c>
      <c r="K1184" s="55" t="s">
        <v>1388</v>
      </c>
      <c r="L1184" s="55" t="s">
        <v>1388</v>
      </c>
      <c r="M1184" t="s">
        <v>208</v>
      </c>
      <c r="N1184" t="s">
        <v>209</v>
      </c>
      <c r="O1184" s="3">
        <v>0</v>
      </c>
      <c r="P1184" s="3">
        <v>0</v>
      </c>
      <c r="Q1184" s="3">
        <v>563</v>
      </c>
      <c r="R1184" s="3">
        <v>73.19</v>
      </c>
      <c r="S1184" s="3">
        <v>0</v>
      </c>
      <c r="T1184" s="3">
        <v>0</v>
      </c>
      <c r="U1184" s="3">
        <v>636.19000000000005</v>
      </c>
      <c r="W1184" t="s">
        <v>1</v>
      </c>
    </row>
    <row r="1185" spans="5:23" x14ac:dyDescent="0.25">
      <c r="E1185" t="s">
        <v>1311</v>
      </c>
      <c r="F1185" t="s">
        <v>1380</v>
      </c>
      <c r="G1185" t="s">
        <v>1</v>
      </c>
      <c r="H1185" t="s">
        <v>0</v>
      </c>
      <c r="I1185" t="s">
        <v>359</v>
      </c>
      <c r="J1185" t="s">
        <v>360</v>
      </c>
      <c r="K1185" s="55" t="s">
        <v>1387</v>
      </c>
      <c r="L1185" s="55" t="s">
        <v>1387</v>
      </c>
      <c r="M1185" t="s">
        <v>151</v>
      </c>
      <c r="N1185" t="s">
        <v>29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W1185" t="s">
        <v>1</v>
      </c>
    </row>
    <row r="1186" spans="5:23" x14ac:dyDescent="0.25">
      <c r="E1186" t="s">
        <v>1311</v>
      </c>
      <c r="F1186" t="s">
        <v>1380</v>
      </c>
      <c r="G1186" t="s">
        <v>1</v>
      </c>
      <c r="H1186" t="s">
        <v>0</v>
      </c>
      <c r="I1186" t="s">
        <v>359</v>
      </c>
      <c r="J1186" t="s">
        <v>360</v>
      </c>
      <c r="K1186" s="55" t="s">
        <v>1386</v>
      </c>
      <c r="L1186" s="55" t="s">
        <v>1386</v>
      </c>
      <c r="M1186" t="s">
        <v>208</v>
      </c>
      <c r="N1186" t="s">
        <v>209</v>
      </c>
      <c r="O1186" s="3">
        <v>0</v>
      </c>
      <c r="P1186" s="3">
        <v>0</v>
      </c>
      <c r="Q1186" s="3">
        <v>12.4</v>
      </c>
      <c r="R1186" s="3">
        <v>1.6120000000000001</v>
      </c>
      <c r="S1186" s="3">
        <v>0</v>
      </c>
      <c r="T1186" s="3">
        <v>0</v>
      </c>
      <c r="U1186" s="3">
        <v>14.012</v>
      </c>
      <c r="W1186" t="s">
        <v>1</v>
      </c>
    </row>
    <row r="1187" spans="5:23" x14ac:dyDescent="0.25">
      <c r="E1187" t="s">
        <v>1311</v>
      </c>
      <c r="F1187" t="s">
        <v>1380</v>
      </c>
      <c r="G1187" t="s">
        <v>1</v>
      </c>
      <c r="H1187" t="s">
        <v>0</v>
      </c>
      <c r="I1187" t="s">
        <v>359</v>
      </c>
      <c r="J1187" t="s">
        <v>360</v>
      </c>
      <c r="K1187" s="55" t="s">
        <v>1385</v>
      </c>
      <c r="L1187" s="55" t="s">
        <v>1385</v>
      </c>
      <c r="M1187" t="s">
        <v>115</v>
      </c>
      <c r="N1187" t="s">
        <v>116</v>
      </c>
      <c r="O1187" s="3">
        <v>0</v>
      </c>
      <c r="P1187" s="3">
        <v>0</v>
      </c>
      <c r="Q1187" s="3">
        <v>60</v>
      </c>
      <c r="R1187" s="3">
        <v>7.8000000000000007</v>
      </c>
      <c r="S1187" s="3">
        <v>0</v>
      </c>
      <c r="T1187" s="3">
        <v>0</v>
      </c>
      <c r="U1187" s="3">
        <v>67.8</v>
      </c>
      <c r="W1187" t="s">
        <v>1</v>
      </c>
    </row>
    <row r="1188" spans="5:23" x14ac:dyDescent="0.25">
      <c r="E1188" t="s">
        <v>1311</v>
      </c>
      <c r="F1188" t="s">
        <v>1380</v>
      </c>
      <c r="G1188" t="s">
        <v>1</v>
      </c>
      <c r="H1188" t="s">
        <v>0</v>
      </c>
      <c r="I1188" t="s">
        <v>359</v>
      </c>
      <c r="J1188" t="s">
        <v>360</v>
      </c>
      <c r="K1188" s="55" t="s">
        <v>1384</v>
      </c>
      <c r="L1188" s="55" t="s">
        <v>1384</v>
      </c>
      <c r="M1188" t="s">
        <v>125</v>
      </c>
      <c r="N1188" t="s">
        <v>126</v>
      </c>
      <c r="O1188" s="3">
        <v>0</v>
      </c>
      <c r="P1188" s="3">
        <v>0</v>
      </c>
      <c r="Q1188" s="3">
        <v>10</v>
      </c>
      <c r="R1188" s="3">
        <v>1.3</v>
      </c>
      <c r="S1188" s="3">
        <v>0</v>
      </c>
      <c r="T1188" s="3">
        <v>0</v>
      </c>
      <c r="U1188" s="3">
        <v>11.3</v>
      </c>
      <c r="W1188" t="s">
        <v>1</v>
      </c>
    </row>
    <row r="1189" spans="5:23" x14ac:dyDescent="0.25">
      <c r="E1189" t="s">
        <v>1311</v>
      </c>
      <c r="F1189" t="s">
        <v>1380</v>
      </c>
      <c r="G1189" t="s">
        <v>1</v>
      </c>
      <c r="H1189" t="s">
        <v>0</v>
      </c>
      <c r="I1189" t="s">
        <v>359</v>
      </c>
      <c r="J1189" t="s">
        <v>360</v>
      </c>
      <c r="K1189" s="55" t="s">
        <v>1383</v>
      </c>
      <c r="L1189" s="55" t="s">
        <v>1383</v>
      </c>
      <c r="M1189" t="s">
        <v>100</v>
      </c>
      <c r="N1189" t="s">
        <v>101</v>
      </c>
      <c r="O1189" s="3">
        <v>0</v>
      </c>
      <c r="P1189" s="3">
        <v>0</v>
      </c>
      <c r="Q1189" s="3">
        <v>60</v>
      </c>
      <c r="R1189" s="3">
        <v>7.8000000000000007</v>
      </c>
      <c r="S1189" s="3">
        <v>0</v>
      </c>
      <c r="T1189" s="3">
        <v>0</v>
      </c>
      <c r="U1189" s="3">
        <v>67.8</v>
      </c>
      <c r="W1189" t="s">
        <v>1</v>
      </c>
    </row>
    <row r="1190" spans="5:23" x14ac:dyDescent="0.25">
      <c r="E1190" t="s">
        <v>1311</v>
      </c>
      <c r="F1190" t="s">
        <v>1380</v>
      </c>
      <c r="G1190" t="s">
        <v>1</v>
      </c>
      <c r="H1190" t="s">
        <v>0</v>
      </c>
      <c r="I1190" t="s">
        <v>359</v>
      </c>
      <c r="J1190" t="s">
        <v>360</v>
      </c>
      <c r="K1190" s="55" t="s">
        <v>1382</v>
      </c>
      <c r="L1190" s="55" t="s">
        <v>1382</v>
      </c>
      <c r="M1190" t="s">
        <v>151</v>
      </c>
      <c r="N1190" t="s">
        <v>29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W1190" t="s">
        <v>1</v>
      </c>
    </row>
    <row r="1191" spans="5:23" x14ac:dyDescent="0.25">
      <c r="E1191" t="s">
        <v>1311</v>
      </c>
      <c r="F1191" t="s">
        <v>1380</v>
      </c>
      <c r="G1191" t="s">
        <v>1</v>
      </c>
      <c r="H1191" t="s">
        <v>0</v>
      </c>
      <c r="I1191" t="s">
        <v>359</v>
      </c>
      <c r="J1191" t="s">
        <v>360</v>
      </c>
      <c r="K1191" s="55" t="s">
        <v>1381</v>
      </c>
      <c r="L1191" s="55" t="s">
        <v>1381</v>
      </c>
      <c r="M1191" t="s">
        <v>115</v>
      </c>
      <c r="N1191" t="s">
        <v>116</v>
      </c>
      <c r="O1191" s="3">
        <v>0</v>
      </c>
      <c r="P1191" s="3">
        <v>0</v>
      </c>
      <c r="Q1191" s="3">
        <v>40</v>
      </c>
      <c r="R1191" s="3">
        <v>5.2</v>
      </c>
      <c r="S1191" s="3">
        <v>0</v>
      </c>
      <c r="T1191" s="3">
        <v>0</v>
      </c>
      <c r="U1191" s="3">
        <v>45.2</v>
      </c>
      <c r="W1191" t="s">
        <v>1</v>
      </c>
    </row>
    <row r="1192" spans="5:23" x14ac:dyDescent="0.25">
      <c r="E1192" t="s">
        <v>1311</v>
      </c>
      <c r="F1192" t="s">
        <v>1350</v>
      </c>
      <c r="G1192" t="s">
        <v>1</v>
      </c>
      <c r="H1192" t="s">
        <v>0</v>
      </c>
      <c r="I1192" t="s">
        <v>359</v>
      </c>
      <c r="J1192" t="s">
        <v>360</v>
      </c>
      <c r="K1192" s="55" t="s">
        <v>1379</v>
      </c>
      <c r="L1192" s="55" t="s">
        <v>1379</v>
      </c>
      <c r="M1192" t="s">
        <v>134</v>
      </c>
      <c r="N1192" t="s">
        <v>135</v>
      </c>
      <c r="O1192" s="3">
        <v>0</v>
      </c>
      <c r="P1192" s="3">
        <v>0</v>
      </c>
      <c r="Q1192" s="3">
        <v>12</v>
      </c>
      <c r="R1192" s="3">
        <v>1.56</v>
      </c>
      <c r="S1192" s="3">
        <v>0</v>
      </c>
      <c r="T1192" s="3">
        <v>0</v>
      </c>
      <c r="U1192" s="3">
        <v>13.56</v>
      </c>
      <c r="W1192" t="s">
        <v>1</v>
      </c>
    </row>
    <row r="1193" spans="5:23" x14ac:dyDescent="0.25">
      <c r="E1193" t="s">
        <v>1311</v>
      </c>
      <c r="F1193" t="s">
        <v>1350</v>
      </c>
      <c r="G1193" t="s">
        <v>1</v>
      </c>
      <c r="H1193" t="s">
        <v>0</v>
      </c>
      <c r="I1193" t="s">
        <v>359</v>
      </c>
      <c r="J1193" t="s">
        <v>360</v>
      </c>
      <c r="K1193" s="55" t="s">
        <v>1378</v>
      </c>
      <c r="L1193" s="55" t="s">
        <v>1378</v>
      </c>
      <c r="M1193" t="s">
        <v>115</v>
      </c>
      <c r="N1193" t="s">
        <v>116</v>
      </c>
      <c r="O1193" s="3">
        <v>0</v>
      </c>
      <c r="P1193" s="3">
        <v>0</v>
      </c>
      <c r="Q1193" s="3">
        <v>3.64</v>
      </c>
      <c r="R1193" s="3">
        <v>0.47320000000000001</v>
      </c>
      <c r="S1193" s="3">
        <v>0</v>
      </c>
      <c r="T1193" s="3">
        <v>0</v>
      </c>
      <c r="U1193" s="3">
        <v>4.1132</v>
      </c>
      <c r="W1193" t="s">
        <v>1</v>
      </c>
    </row>
    <row r="1194" spans="5:23" x14ac:dyDescent="0.25">
      <c r="E1194" t="s">
        <v>1311</v>
      </c>
      <c r="F1194" t="s">
        <v>1350</v>
      </c>
      <c r="G1194" t="s">
        <v>1</v>
      </c>
      <c r="H1194" t="s">
        <v>0</v>
      </c>
      <c r="I1194" t="s">
        <v>359</v>
      </c>
      <c r="J1194" t="s">
        <v>360</v>
      </c>
      <c r="K1194" s="55" t="s">
        <v>1377</v>
      </c>
      <c r="L1194" s="55" t="s">
        <v>1377</v>
      </c>
      <c r="M1194" t="s">
        <v>115</v>
      </c>
      <c r="N1194" t="s">
        <v>116</v>
      </c>
      <c r="O1194" s="3">
        <v>0</v>
      </c>
      <c r="P1194" s="3">
        <v>0</v>
      </c>
      <c r="Q1194" s="3">
        <v>648</v>
      </c>
      <c r="R1194" s="3">
        <v>84.240000000000009</v>
      </c>
      <c r="S1194" s="3">
        <v>0</v>
      </c>
      <c r="T1194" s="3">
        <v>0</v>
      </c>
      <c r="U1194" s="3">
        <v>732.24</v>
      </c>
      <c r="W1194" t="s">
        <v>1</v>
      </c>
    </row>
    <row r="1195" spans="5:23" x14ac:dyDescent="0.25">
      <c r="E1195" t="s">
        <v>1311</v>
      </c>
      <c r="F1195" t="s">
        <v>1350</v>
      </c>
      <c r="G1195" t="s">
        <v>1</v>
      </c>
      <c r="H1195" t="s">
        <v>0</v>
      </c>
      <c r="I1195" t="s">
        <v>359</v>
      </c>
      <c r="J1195" t="s">
        <v>360</v>
      </c>
      <c r="K1195" s="55" t="s">
        <v>1376</v>
      </c>
      <c r="L1195" s="55" t="s">
        <v>1376</v>
      </c>
      <c r="M1195" t="s">
        <v>115</v>
      </c>
      <c r="N1195" t="s">
        <v>116</v>
      </c>
      <c r="O1195" s="3">
        <v>0</v>
      </c>
      <c r="P1195" s="3">
        <v>0</v>
      </c>
      <c r="Q1195" s="3">
        <v>60</v>
      </c>
      <c r="R1195" s="3">
        <v>7.8000000000000007</v>
      </c>
      <c r="S1195" s="3">
        <v>0</v>
      </c>
      <c r="T1195" s="3">
        <v>0</v>
      </c>
      <c r="U1195" s="3">
        <v>67.8</v>
      </c>
      <c r="W1195" t="s">
        <v>1</v>
      </c>
    </row>
    <row r="1196" spans="5:23" x14ac:dyDescent="0.25">
      <c r="E1196" t="s">
        <v>1311</v>
      </c>
      <c r="F1196" t="s">
        <v>1350</v>
      </c>
      <c r="G1196" t="s">
        <v>1</v>
      </c>
      <c r="H1196" t="s">
        <v>0</v>
      </c>
      <c r="I1196" t="s">
        <v>359</v>
      </c>
      <c r="J1196" t="s">
        <v>360</v>
      </c>
      <c r="K1196" s="55" t="s">
        <v>1373</v>
      </c>
      <c r="L1196" s="55" t="s">
        <v>1373</v>
      </c>
      <c r="N1196" t="s">
        <v>1375</v>
      </c>
      <c r="O1196" s="3">
        <v>0</v>
      </c>
      <c r="P1196" s="3">
        <v>0</v>
      </c>
      <c r="Q1196" s="3">
        <v>95</v>
      </c>
      <c r="R1196" s="3">
        <v>12.35</v>
      </c>
      <c r="S1196" s="3">
        <v>0</v>
      </c>
      <c r="T1196" s="3">
        <v>0</v>
      </c>
      <c r="U1196" s="3">
        <v>107.35</v>
      </c>
      <c r="V1196" s="3" t="s">
        <v>1374</v>
      </c>
      <c r="W1196" t="s">
        <v>1</v>
      </c>
    </row>
    <row r="1197" spans="5:23" x14ac:dyDescent="0.25">
      <c r="E1197" t="s">
        <v>1311</v>
      </c>
      <c r="F1197" t="s">
        <v>1350</v>
      </c>
      <c r="G1197" t="s">
        <v>1</v>
      </c>
      <c r="H1197" t="s">
        <v>0</v>
      </c>
      <c r="I1197" t="s">
        <v>359</v>
      </c>
      <c r="J1197" t="s">
        <v>360</v>
      </c>
      <c r="K1197" s="55" t="s">
        <v>1372</v>
      </c>
      <c r="L1197" s="55" t="s">
        <v>1372</v>
      </c>
      <c r="N1197" t="s">
        <v>133</v>
      </c>
      <c r="O1197" s="3">
        <v>0</v>
      </c>
      <c r="P1197" s="3">
        <v>0</v>
      </c>
      <c r="Q1197" s="3">
        <v>2.41</v>
      </c>
      <c r="R1197" s="3">
        <v>0.31330000000000002</v>
      </c>
      <c r="S1197" s="3">
        <v>0</v>
      </c>
      <c r="T1197" s="3">
        <v>0</v>
      </c>
      <c r="U1197" s="3">
        <v>2.7233000000000001</v>
      </c>
      <c r="V1197" s="3" t="s">
        <v>702</v>
      </c>
      <c r="W1197" t="s">
        <v>1</v>
      </c>
    </row>
    <row r="1198" spans="5:23" x14ac:dyDescent="0.25">
      <c r="E1198" t="s">
        <v>1311</v>
      </c>
      <c r="F1198" t="s">
        <v>1350</v>
      </c>
      <c r="G1198" t="s">
        <v>1</v>
      </c>
      <c r="H1198" t="s">
        <v>0</v>
      </c>
      <c r="I1198" t="s">
        <v>359</v>
      </c>
      <c r="J1198" t="s">
        <v>360</v>
      </c>
      <c r="K1198" s="55" t="s">
        <v>1371</v>
      </c>
      <c r="L1198" s="55" t="s">
        <v>1371</v>
      </c>
      <c r="M1198" t="s">
        <v>694</v>
      </c>
      <c r="N1198" t="s">
        <v>695</v>
      </c>
      <c r="O1198" s="3">
        <v>0</v>
      </c>
      <c r="P1198" s="3">
        <v>0</v>
      </c>
      <c r="Q1198" s="3">
        <v>16</v>
      </c>
      <c r="R1198" s="3">
        <v>2.08</v>
      </c>
      <c r="S1198" s="3">
        <v>0</v>
      </c>
      <c r="T1198" s="3">
        <v>0</v>
      </c>
      <c r="U1198" s="3">
        <v>18.079999999999998</v>
      </c>
      <c r="W1198" t="s">
        <v>1</v>
      </c>
    </row>
    <row r="1199" spans="5:23" x14ac:dyDescent="0.25">
      <c r="E1199" t="s">
        <v>1311</v>
      </c>
      <c r="F1199" t="s">
        <v>1350</v>
      </c>
      <c r="G1199" t="s">
        <v>1</v>
      </c>
      <c r="H1199" t="s">
        <v>0</v>
      </c>
      <c r="I1199" t="s">
        <v>359</v>
      </c>
      <c r="J1199" t="s">
        <v>360</v>
      </c>
      <c r="K1199" s="55" t="s">
        <v>1370</v>
      </c>
      <c r="L1199" s="55" t="s">
        <v>1370</v>
      </c>
      <c r="M1199" t="s">
        <v>208</v>
      </c>
      <c r="N1199" t="s">
        <v>209</v>
      </c>
      <c r="O1199" s="3">
        <v>0</v>
      </c>
      <c r="P1199" s="3">
        <v>0</v>
      </c>
      <c r="Q1199" s="3">
        <v>1292</v>
      </c>
      <c r="R1199" s="3">
        <v>167.96</v>
      </c>
      <c r="S1199" s="3">
        <v>0</v>
      </c>
      <c r="T1199" s="3">
        <v>0</v>
      </c>
      <c r="U1199" s="3">
        <v>1459.96</v>
      </c>
      <c r="W1199" t="s">
        <v>1</v>
      </c>
    </row>
    <row r="1200" spans="5:23" x14ac:dyDescent="0.25">
      <c r="E1200" t="s">
        <v>1311</v>
      </c>
      <c r="F1200" t="s">
        <v>1350</v>
      </c>
      <c r="G1200" t="s">
        <v>1</v>
      </c>
      <c r="H1200" t="s">
        <v>0</v>
      </c>
      <c r="I1200" t="s">
        <v>359</v>
      </c>
      <c r="J1200" t="s">
        <v>360</v>
      </c>
      <c r="K1200" s="55" t="s">
        <v>1369</v>
      </c>
      <c r="L1200" s="55" t="s">
        <v>1369</v>
      </c>
      <c r="M1200" t="s">
        <v>151</v>
      </c>
      <c r="N1200" t="s">
        <v>29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W1200" t="s">
        <v>1</v>
      </c>
    </row>
    <row r="1201" spans="5:23" x14ac:dyDescent="0.25">
      <c r="E1201" t="s">
        <v>1311</v>
      </c>
      <c r="F1201" t="s">
        <v>1350</v>
      </c>
      <c r="G1201" t="s">
        <v>1</v>
      </c>
      <c r="H1201" t="s">
        <v>0</v>
      </c>
      <c r="I1201" t="s">
        <v>359</v>
      </c>
      <c r="J1201" t="s">
        <v>360</v>
      </c>
      <c r="K1201" s="55" t="s">
        <v>1368</v>
      </c>
      <c r="L1201" s="55" t="s">
        <v>1368</v>
      </c>
      <c r="M1201" t="s">
        <v>151</v>
      </c>
      <c r="N1201" t="s">
        <v>29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W1201" t="s">
        <v>1</v>
      </c>
    </row>
    <row r="1202" spans="5:23" x14ac:dyDescent="0.25">
      <c r="E1202" t="s">
        <v>1311</v>
      </c>
      <c r="F1202" t="s">
        <v>1350</v>
      </c>
      <c r="G1202" t="s">
        <v>1</v>
      </c>
      <c r="H1202" t="s">
        <v>0</v>
      </c>
      <c r="I1202" t="s">
        <v>359</v>
      </c>
      <c r="J1202" t="s">
        <v>360</v>
      </c>
      <c r="K1202" s="55" t="s">
        <v>1367</v>
      </c>
      <c r="L1202" s="55" t="s">
        <v>1367</v>
      </c>
      <c r="M1202" t="s">
        <v>1113</v>
      </c>
      <c r="N1202" t="s">
        <v>1114</v>
      </c>
      <c r="O1202" s="3">
        <v>0</v>
      </c>
      <c r="P1202" s="3">
        <v>0</v>
      </c>
      <c r="Q1202" s="3">
        <v>49.42</v>
      </c>
      <c r="R1202" s="3">
        <v>6.4246000000000008</v>
      </c>
      <c r="S1202" s="3">
        <v>0</v>
      </c>
      <c r="T1202" s="3">
        <v>0</v>
      </c>
      <c r="U1202" s="3">
        <v>55.8446</v>
      </c>
      <c r="W1202" t="s">
        <v>1</v>
      </c>
    </row>
    <row r="1203" spans="5:23" x14ac:dyDescent="0.25">
      <c r="E1203" t="s">
        <v>1311</v>
      </c>
      <c r="F1203" t="s">
        <v>1350</v>
      </c>
      <c r="G1203" t="s">
        <v>1</v>
      </c>
      <c r="H1203" t="s">
        <v>0</v>
      </c>
      <c r="I1203" t="s">
        <v>359</v>
      </c>
      <c r="J1203" t="s">
        <v>360</v>
      </c>
      <c r="K1203" s="55" t="s">
        <v>1366</v>
      </c>
      <c r="L1203" s="55" t="s">
        <v>1366</v>
      </c>
      <c r="M1203" t="s">
        <v>121</v>
      </c>
      <c r="N1203" t="s">
        <v>122</v>
      </c>
      <c r="O1203" s="3">
        <v>0</v>
      </c>
      <c r="P1203" s="3">
        <v>0</v>
      </c>
      <c r="Q1203" s="3">
        <v>287.3</v>
      </c>
      <c r="R1203" s="3">
        <v>37.349000000000004</v>
      </c>
      <c r="S1203" s="3">
        <v>0</v>
      </c>
      <c r="T1203" s="3">
        <v>0</v>
      </c>
      <c r="U1203" s="3">
        <v>324.649</v>
      </c>
      <c r="W1203" t="s">
        <v>1</v>
      </c>
    </row>
    <row r="1204" spans="5:23" x14ac:dyDescent="0.25">
      <c r="E1204" t="s">
        <v>1311</v>
      </c>
      <c r="F1204" t="s">
        <v>1350</v>
      </c>
      <c r="G1204" t="s">
        <v>1</v>
      </c>
      <c r="H1204" t="s">
        <v>0</v>
      </c>
      <c r="I1204" t="s">
        <v>359</v>
      </c>
      <c r="J1204" t="s">
        <v>360</v>
      </c>
      <c r="K1204" s="55" t="s">
        <v>1365</v>
      </c>
      <c r="L1204" s="55" t="s">
        <v>1365</v>
      </c>
      <c r="M1204" t="s">
        <v>115</v>
      </c>
      <c r="N1204" t="s">
        <v>116</v>
      </c>
      <c r="O1204" s="3">
        <v>0</v>
      </c>
      <c r="P1204" s="3">
        <v>0</v>
      </c>
      <c r="Q1204" s="3">
        <v>21</v>
      </c>
      <c r="R1204" s="3">
        <v>2.73</v>
      </c>
      <c r="S1204" s="3">
        <v>0</v>
      </c>
      <c r="T1204" s="3">
        <v>0</v>
      </c>
      <c r="U1204" s="3">
        <v>23.73</v>
      </c>
      <c r="W1204" t="s">
        <v>1</v>
      </c>
    </row>
    <row r="1205" spans="5:23" x14ac:dyDescent="0.25">
      <c r="E1205" t="s">
        <v>1311</v>
      </c>
      <c r="F1205" t="s">
        <v>1350</v>
      </c>
      <c r="G1205" t="s">
        <v>1</v>
      </c>
      <c r="H1205" t="s">
        <v>0</v>
      </c>
      <c r="I1205" t="s">
        <v>359</v>
      </c>
      <c r="J1205" t="s">
        <v>360</v>
      </c>
      <c r="K1205" s="55" t="s">
        <v>1363</v>
      </c>
      <c r="L1205" s="55" t="s">
        <v>1363</v>
      </c>
      <c r="N1205" t="s">
        <v>196</v>
      </c>
      <c r="O1205" s="3">
        <v>0</v>
      </c>
      <c r="P1205" s="3">
        <v>0</v>
      </c>
      <c r="Q1205" s="3">
        <v>20</v>
      </c>
      <c r="R1205" s="3">
        <v>2.6</v>
      </c>
      <c r="S1205" s="3">
        <v>0</v>
      </c>
      <c r="T1205" s="3">
        <v>0</v>
      </c>
      <c r="U1205" s="3">
        <v>22.6</v>
      </c>
      <c r="V1205" s="3" t="s">
        <v>1364</v>
      </c>
      <c r="W1205" t="s">
        <v>1</v>
      </c>
    </row>
    <row r="1206" spans="5:23" x14ac:dyDescent="0.25">
      <c r="E1206" t="s">
        <v>1311</v>
      </c>
      <c r="F1206" t="s">
        <v>1350</v>
      </c>
      <c r="G1206" t="s">
        <v>1</v>
      </c>
      <c r="H1206" t="s">
        <v>0</v>
      </c>
      <c r="I1206" t="s">
        <v>359</v>
      </c>
      <c r="J1206" t="s">
        <v>360</v>
      </c>
      <c r="K1206" s="55" t="s">
        <v>1362</v>
      </c>
      <c r="L1206" s="55" t="s">
        <v>1362</v>
      </c>
      <c r="M1206" t="s">
        <v>244</v>
      </c>
      <c r="N1206" t="s">
        <v>245</v>
      </c>
      <c r="O1206" s="3">
        <v>0</v>
      </c>
      <c r="P1206" s="3">
        <v>0</v>
      </c>
      <c r="Q1206" s="3">
        <v>25.88</v>
      </c>
      <c r="R1206" s="3">
        <v>3.3643999999999998</v>
      </c>
      <c r="S1206" s="3">
        <v>0</v>
      </c>
      <c r="T1206" s="3">
        <v>0</v>
      </c>
      <c r="U1206" s="3">
        <v>29.244399999999999</v>
      </c>
      <c r="W1206" t="s">
        <v>1</v>
      </c>
    </row>
    <row r="1207" spans="5:23" x14ac:dyDescent="0.25">
      <c r="E1207" t="s">
        <v>1311</v>
      </c>
      <c r="F1207" t="s">
        <v>1350</v>
      </c>
      <c r="G1207" t="s">
        <v>1</v>
      </c>
      <c r="H1207" t="s">
        <v>0</v>
      </c>
      <c r="I1207" t="s">
        <v>359</v>
      </c>
      <c r="J1207" t="s">
        <v>360</v>
      </c>
      <c r="K1207" s="55" t="s">
        <v>1361</v>
      </c>
      <c r="L1207" s="55" t="s">
        <v>1361</v>
      </c>
      <c r="M1207" t="s">
        <v>134</v>
      </c>
      <c r="N1207" t="s">
        <v>135</v>
      </c>
      <c r="O1207" s="3">
        <v>0</v>
      </c>
      <c r="P1207" s="3">
        <v>0</v>
      </c>
      <c r="Q1207" s="3">
        <v>20</v>
      </c>
      <c r="R1207" s="3">
        <v>2.6</v>
      </c>
      <c r="S1207" s="3">
        <v>0</v>
      </c>
      <c r="T1207" s="3">
        <v>0</v>
      </c>
      <c r="U1207" s="3">
        <v>22.6</v>
      </c>
      <c r="W1207" t="s">
        <v>1</v>
      </c>
    </row>
    <row r="1208" spans="5:23" x14ac:dyDescent="0.25">
      <c r="E1208" t="s">
        <v>1311</v>
      </c>
      <c r="F1208" t="s">
        <v>1350</v>
      </c>
      <c r="G1208" t="s">
        <v>1</v>
      </c>
      <c r="H1208" t="s">
        <v>0</v>
      </c>
      <c r="I1208" t="s">
        <v>359</v>
      </c>
      <c r="J1208" t="s">
        <v>360</v>
      </c>
      <c r="K1208" s="55" t="s">
        <v>1360</v>
      </c>
      <c r="L1208" s="55" t="s">
        <v>1360</v>
      </c>
      <c r="M1208" t="s">
        <v>115</v>
      </c>
      <c r="N1208" t="s">
        <v>116</v>
      </c>
      <c r="O1208" s="3">
        <v>0</v>
      </c>
      <c r="P1208" s="3">
        <v>0</v>
      </c>
      <c r="Q1208" s="3">
        <v>15</v>
      </c>
      <c r="R1208" s="3">
        <v>1.9500000000000002</v>
      </c>
      <c r="S1208" s="3">
        <v>0</v>
      </c>
      <c r="T1208" s="3">
        <v>0</v>
      </c>
      <c r="U1208" s="3">
        <v>16.95</v>
      </c>
      <c r="W1208" t="s">
        <v>1</v>
      </c>
    </row>
    <row r="1209" spans="5:23" x14ac:dyDescent="0.25">
      <c r="E1209" t="s">
        <v>1311</v>
      </c>
      <c r="F1209" t="s">
        <v>1350</v>
      </c>
      <c r="G1209" t="s">
        <v>1</v>
      </c>
      <c r="H1209" t="s">
        <v>0</v>
      </c>
      <c r="I1209" t="s">
        <v>359</v>
      </c>
      <c r="J1209" t="s">
        <v>360</v>
      </c>
      <c r="K1209" s="55" t="s">
        <v>1357</v>
      </c>
      <c r="L1209" s="55" t="s">
        <v>1357</v>
      </c>
      <c r="N1209" t="s">
        <v>1359</v>
      </c>
      <c r="O1209" s="3">
        <v>0</v>
      </c>
      <c r="P1209" s="3">
        <v>0</v>
      </c>
      <c r="Q1209" s="3">
        <v>36.729999999999997</v>
      </c>
      <c r="R1209" s="3">
        <v>4.7748999999999997</v>
      </c>
      <c r="S1209" s="3">
        <v>0</v>
      </c>
      <c r="T1209" s="3">
        <v>0</v>
      </c>
      <c r="U1209" s="3">
        <v>41.504899999999999</v>
      </c>
      <c r="V1209" s="3" t="s">
        <v>1358</v>
      </c>
      <c r="W1209" t="s">
        <v>1</v>
      </c>
    </row>
    <row r="1210" spans="5:23" x14ac:dyDescent="0.25">
      <c r="E1210" t="s">
        <v>1311</v>
      </c>
      <c r="F1210" t="s">
        <v>1350</v>
      </c>
      <c r="G1210" t="s">
        <v>1</v>
      </c>
      <c r="H1210" t="s">
        <v>0</v>
      </c>
      <c r="I1210" t="s">
        <v>359</v>
      </c>
      <c r="J1210" t="s">
        <v>360</v>
      </c>
      <c r="K1210" s="55" t="s">
        <v>1354</v>
      </c>
      <c r="L1210" s="55" t="s">
        <v>1354</v>
      </c>
      <c r="M1210" t="s">
        <v>1355</v>
      </c>
      <c r="N1210" t="s">
        <v>1356</v>
      </c>
      <c r="O1210" s="3">
        <v>0</v>
      </c>
      <c r="P1210" s="3">
        <v>0</v>
      </c>
      <c r="Q1210" s="3">
        <v>10.27</v>
      </c>
      <c r="R1210" s="3">
        <v>1.3351</v>
      </c>
      <c r="S1210" s="3">
        <v>0</v>
      </c>
      <c r="T1210" s="3">
        <v>0</v>
      </c>
      <c r="U1210" s="3">
        <v>11.6051</v>
      </c>
      <c r="W1210" t="s">
        <v>1</v>
      </c>
    </row>
    <row r="1211" spans="5:23" x14ac:dyDescent="0.25">
      <c r="E1211" t="s">
        <v>1311</v>
      </c>
      <c r="F1211" t="s">
        <v>1350</v>
      </c>
      <c r="G1211" t="s">
        <v>1</v>
      </c>
      <c r="H1211" t="s">
        <v>0</v>
      </c>
      <c r="I1211" t="s">
        <v>359</v>
      </c>
      <c r="J1211" t="s">
        <v>360</v>
      </c>
      <c r="K1211" s="55" t="s">
        <v>1353</v>
      </c>
      <c r="L1211" s="55" t="s">
        <v>1353</v>
      </c>
      <c r="M1211" t="s">
        <v>115</v>
      </c>
      <c r="N1211" t="s">
        <v>116</v>
      </c>
      <c r="O1211" s="3">
        <v>0</v>
      </c>
      <c r="P1211" s="3">
        <v>0</v>
      </c>
      <c r="Q1211" s="3">
        <v>177</v>
      </c>
      <c r="R1211" s="3">
        <v>23.01</v>
      </c>
      <c r="S1211" s="3">
        <v>0</v>
      </c>
      <c r="T1211" s="3">
        <v>0</v>
      </c>
      <c r="U1211" s="3">
        <v>200.01</v>
      </c>
      <c r="W1211" t="s">
        <v>1</v>
      </c>
    </row>
    <row r="1212" spans="5:23" x14ac:dyDescent="0.25">
      <c r="E1212" t="s">
        <v>1311</v>
      </c>
      <c r="F1212" t="s">
        <v>1350</v>
      </c>
      <c r="G1212" t="s">
        <v>1</v>
      </c>
      <c r="H1212" t="s">
        <v>0</v>
      </c>
      <c r="I1212" t="s">
        <v>359</v>
      </c>
      <c r="J1212" t="s">
        <v>360</v>
      </c>
      <c r="K1212" s="55" t="s">
        <v>1352</v>
      </c>
      <c r="L1212" s="55" t="s">
        <v>1352</v>
      </c>
      <c r="M1212" t="s">
        <v>134</v>
      </c>
      <c r="N1212" t="s">
        <v>135</v>
      </c>
      <c r="O1212" s="3">
        <v>0</v>
      </c>
      <c r="P1212" s="3">
        <v>0</v>
      </c>
      <c r="Q1212" s="3">
        <v>105</v>
      </c>
      <c r="R1212" s="3">
        <v>13.65</v>
      </c>
      <c r="S1212" s="3">
        <v>0</v>
      </c>
      <c r="T1212" s="3">
        <v>0</v>
      </c>
      <c r="U1212" s="3">
        <v>118.65</v>
      </c>
      <c r="W1212" t="s">
        <v>1</v>
      </c>
    </row>
    <row r="1213" spans="5:23" x14ac:dyDescent="0.25">
      <c r="E1213" t="s">
        <v>1311</v>
      </c>
      <c r="F1213" t="s">
        <v>1350</v>
      </c>
      <c r="G1213" t="s">
        <v>1</v>
      </c>
      <c r="H1213" t="s">
        <v>0</v>
      </c>
      <c r="I1213" t="s">
        <v>359</v>
      </c>
      <c r="J1213" t="s">
        <v>360</v>
      </c>
      <c r="K1213" s="55" t="s">
        <v>1351</v>
      </c>
      <c r="L1213" s="55" t="s">
        <v>1351</v>
      </c>
      <c r="M1213" t="s">
        <v>115</v>
      </c>
      <c r="N1213" t="s">
        <v>116</v>
      </c>
      <c r="O1213" s="3">
        <v>0</v>
      </c>
      <c r="P1213" s="3">
        <v>0</v>
      </c>
      <c r="Q1213" s="3">
        <v>360</v>
      </c>
      <c r="R1213" s="3">
        <v>46.800000000000004</v>
      </c>
      <c r="S1213" s="3">
        <v>0</v>
      </c>
      <c r="T1213" s="3">
        <v>0</v>
      </c>
      <c r="U1213" s="3">
        <v>406.8</v>
      </c>
      <c r="W1213" t="s">
        <v>1</v>
      </c>
    </row>
    <row r="1214" spans="5:23" x14ac:dyDescent="0.25">
      <c r="E1214" t="s">
        <v>1311</v>
      </c>
      <c r="F1214" t="s">
        <v>1338</v>
      </c>
      <c r="G1214" t="s">
        <v>1</v>
      </c>
      <c r="H1214" t="s">
        <v>0</v>
      </c>
      <c r="I1214" t="s">
        <v>359</v>
      </c>
      <c r="J1214" t="s">
        <v>360</v>
      </c>
      <c r="K1214" s="55" t="s">
        <v>1349</v>
      </c>
      <c r="L1214" s="55" t="s">
        <v>1349</v>
      </c>
      <c r="M1214" t="s">
        <v>201</v>
      </c>
      <c r="N1214" t="s">
        <v>202</v>
      </c>
      <c r="O1214" s="3">
        <v>0</v>
      </c>
      <c r="P1214" s="3">
        <v>0</v>
      </c>
      <c r="Q1214" s="3">
        <v>3.1</v>
      </c>
      <c r="R1214" s="3">
        <v>0.40300000000000002</v>
      </c>
      <c r="S1214" s="3">
        <v>0</v>
      </c>
      <c r="T1214" s="3">
        <v>0</v>
      </c>
      <c r="U1214" s="3">
        <v>3.5030000000000001</v>
      </c>
      <c r="W1214" t="s">
        <v>1</v>
      </c>
    </row>
    <row r="1215" spans="5:23" x14ac:dyDescent="0.25">
      <c r="E1215" t="s">
        <v>1311</v>
      </c>
      <c r="F1215" t="s">
        <v>1338</v>
      </c>
      <c r="G1215" t="s">
        <v>1</v>
      </c>
      <c r="H1215" t="s">
        <v>0</v>
      </c>
      <c r="I1215" t="s">
        <v>359</v>
      </c>
      <c r="J1215" t="s">
        <v>360</v>
      </c>
      <c r="K1215" s="55" t="s">
        <v>1348</v>
      </c>
      <c r="L1215" s="55" t="s">
        <v>1348</v>
      </c>
      <c r="M1215" t="s">
        <v>176</v>
      </c>
      <c r="N1215" t="s">
        <v>177</v>
      </c>
      <c r="O1215" s="3">
        <v>0</v>
      </c>
      <c r="P1215" s="3">
        <v>0</v>
      </c>
      <c r="Q1215" s="3">
        <v>35</v>
      </c>
      <c r="R1215" s="3">
        <v>4.55</v>
      </c>
      <c r="S1215" s="3">
        <v>0</v>
      </c>
      <c r="T1215" s="3">
        <v>0</v>
      </c>
      <c r="U1215" s="3">
        <v>39.549999999999997</v>
      </c>
      <c r="W1215" t="s">
        <v>1</v>
      </c>
    </row>
    <row r="1216" spans="5:23" x14ac:dyDescent="0.25">
      <c r="E1216" t="s">
        <v>1311</v>
      </c>
      <c r="F1216" t="s">
        <v>1338</v>
      </c>
      <c r="G1216" t="s">
        <v>1</v>
      </c>
      <c r="H1216" t="s">
        <v>0</v>
      </c>
      <c r="I1216" t="s">
        <v>359</v>
      </c>
      <c r="J1216" t="s">
        <v>360</v>
      </c>
      <c r="K1216" s="55" t="s">
        <v>1347</v>
      </c>
      <c r="L1216" s="55" t="s">
        <v>1347</v>
      </c>
      <c r="M1216" t="s">
        <v>201</v>
      </c>
      <c r="N1216" t="s">
        <v>202</v>
      </c>
      <c r="O1216" s="3">
        <v>0</v>
      </c>
      <c r="P1216" s="3">
        <v>0</v>
      </c>
      <c r="Q1216" s="3">
        <v>15.93</v>
      </c>
      <c r="R1216" s="3">
        <v>2.0709</v>
      </c>
      <c r="S1216" s="3">
        <v>0</v>
      </c>
      <c r="T1216" s="3">
        <v>0</v>
      </c>
      <c r="U1216" s="3">
        <v>18.000900000000001</v>
      </c>
      <c r="W1216" t="s">
        <v>1</v>
      </c>
    </row>
    <row r="1217" spans="5:23" x14ac:dyDescent="0.25">
      <c r="E1217" t="s">
        <v>1311</v>
      </c>
      <c r="F1217" t="s">
        <v>1338</v>
      </c>
      <c r="G1217" t="s">
        <v>1</v>
      </c>
      <c r="H1217" t="s">
        <v>0</v>
      </c>
      <c r="I1217" t="s">
        <v>359</v>
      </c>
      <c r="J1217" t="s">
        <v>360</v>
      </c>
      <c r="K1217" s="55" t="s">
        <v>1346</v>
      </c>
      <c r="L1217" s="55" t="s">
        <v>1346</v>
      </c>
      <c r="M1217" t="s">
        <v>1343</v>
      </c>
      <c r="N1217" t="s">
        <v>1344</v>
      </c>
      <c r="O1217" s="3">
        <v>0</v>
      </c>
      <c r="P1217" s="3">
        <v>0</v>
      </c>
      <c r="Q1217" s="3">
        <v>15</v>
      </c>
      <c r="R1217" s="3">
        <v>1.9500000000000002</v>
      </c>
      <c r="S1217" s="3">
        <v>0</v>
      </c>
      <c r="T1217" s="3">
        <v>0</v>
      </c>
      <c r="U1217" s="3">
        <v>16.95</v>
      </c>
      <c r="W1217" t="s">
        <v>1</v>
      </c>
    </row>
    <row r="1218" spans="5:23" x14ac:dyDescent="0.25">
      <c r="E1218" t="s">
        <v>1311</v>
      </c>
      <c r="F1218" t="s">
        <v>1338</v>
      </c>
      <c r="G1218" t="s">
        <v>1</v>
      </c>
      <c r="H1218" t="s">
        <v>0</v>
      </c>
      <c r="I1218" t="s">
        <v>359</v>
      </c>
      <c r="J1218" t="s">
        <v>360</v>
      </c>
      <c r="K1218" s="55" t="s">
        <v>1345</v>
      </c>
      <c r="L1218" s="55" t="s">
        <v>1345</v>
      </c>
      <c r="M1218" t="s">
        <v>1343</v>
      </c>
      <c r="N1218" t="s">
        <v>1344</v>
      </c>
      <c r="O1218" s="3">
        <v>0</v>
      </c>
      <c r="P1218" s="3">
        <v>0</v>
      </c>
      <c r="Q1218" s="3">
        <v>12</v>
      </c>
      <c r="R1218" s="3">
        <v>1.56</v>
      </c>
      <c r="S1218" s="3">
        <v>0</v>
      </c>
      <c r="T1218" s="3">
        <v>0</v>
      </c>
      <c r="U1218" s="3">
        <v>13.56</v>
      </c>
      <c r="W1218" t="s">
        <v>1</v>
      </c>
    </row>
    <row r="1219" spans="5:23" x14ac:dyDescent="0.25">
      <c r="E1219" t="s">
        <v>1311</v>
      </c>
      <c r="F1219" t="s">
        <v>1338</v>
      </c>
      <c r="G1219" t="s">
        <v>1</v>
      </c>
      <c r="H1219" t="s">
        <v>0</v>
      </c>
      <c r="I1219" t="s">
        <v>359</v>
      </c>
      <c r="J1219" t="s">
        <v>360</v>
      </c>
      <c r="K1219" s="55" t="s">
        <v>1342</v>
      </c>
      <c r="L1219" s="55" t="s">
        <v>1342</v>
      </c>
      <c r="M1219" t="s">
        <v>1343</v>
      </c>
      <c r="N1219" t="s">
        <v>1344</v>
      </c>
      <c r="O1219" s="3">
        <v>0</v>
      </c>
      <c r="P1219" s="3">
        <v>0</v>
      </c>
      <c r="Q1219" s="3">
        <v>17.5</v>
      </c>
      <c r="R1219" s="3">
        <v>2.2749999999999999</v>
      </c>
      <c r="S1219" s="3">
        <v>0</v>
      </c>
      <c r="T1219" s="3">
        <v>0</v>
      </c>
      <c r="U1219" s="3">
        <v>19.774999999999999</v>
      </c>
      <c r="W1219" t="s">
        <v>1</v>
      </c>
    </row>
    <row r="1220" spans="5:23" x14ac:dyDescent="0.25">
      <c r="E1220" t="s">
        <v>1311</v>
      </c>
      <c r="F1220" t="s">
        <v>1338</v>
      </c>
      <c r="G1220" t="s">
        <v>1</v>
      </c>
      <c r="H1220" t="s">
        <v>0</v>
      </c>
      <c r="I1220" t="s">
        <v>359</v>
      </c>
      <c r="J1220" t="s">
        <v>360</v>
      </c>
      <c r="K1220" s="55" t="s">
        <v>1341</v>
      </c>
      <c r="L1220" s="55" t="s">
        <v>1341</v>
      </c>
      <c r="M1220" t="s">
        <v>115</v>
      </c>
      <c r="N1220" t="s">
        <v>116</v>
      </c>
      <c r="O1220" s="3">
        <v>0</v>
      </c>
      <c r="P1220" s="3">
        <v>0</v>
      </c>
      <c r="Q1220" s="3">
        <v>24</v>
      </c>
      <c r="R1220" s="3">
        <v>3.12</v>
      </c>
      <c r="S1220" s="3">
        <v>0</v>
      </c>
      <c r="T1220" s="3">
        <v>0</v>
      </c>
      <c r="U1220" s="3">
        <v>27.12</v>
      </c>
      <c r="W1220" t="s">
        <v>1</v>
      </c>
    </row>
    <row r="1221" spans="5:23" x14ac:dyDescent="0.25">
      <c r="E1221" t="s">
        <v>1311</v>
      </c>
      <c r="F1221" t="s">
        <v>1338</v>
      </c>
      <c r="G1221" t="s">
        <v>1</v>
      </c>
      <c r="H1221" t="s">
        <v>0</v>
      </c>
      <c r="I1221" t="s">
        <v>359</v>
      </c>
      <c r="J1221" t="s">
        <v>360</v>
      </c>
      <c r="K1221" s="55" t="s">
        <v>1340</v>
      </c>
      <c r="L1221" s="55" t="s">
        <v>1340</v>
      </c>
      <c r="M1221" t="s">
        <v>201</v>
      </c>
      <c r="N1221" t="s">
        <v>202</v>
      </c>
      <c r="O1221" s="3">
        <v>0</v>
      </c>
      <c r="P1221" s="3">
        <v>0</v>
      </c>
      <c r="Q1221" s="3">
        <v>7.96</v>
      </c>
      <c r="R1221" s="3">
        <v>1.0347999999999999</v>
      </c>
      <c r="S1221" s="3">
        <v>0</v>
      </c>
      <c r="T1221" s="3">
        <v>0</v>
      </c>
      <c r="U1221" s="3">
        <v>8.9947999999999997</v>
      </c>
      <c r="W1221" t="s">
        <v>1</v>
      </c>
    </row>
    <row r="1222" spans="5:23" x14ac:dyDescent="0.25">
      <c r="E1222" t="s">
        <v>1311</v>
      </c>
      <c r="F1222" t="s">
        <v>1338</v>
      </c>
      <c r="G1222" t="s">
        <v>1</v>
      </c>
      <c r="H1222" t="s">
        <v>0</v>
      </c>
      <c r="I1222" t="s">
        <v>359</v>
      </c>
      <c r="J1222" t="s">
        <v>360</v>
      </c>
      <c r="K1222" s="55" t="s">
        <v>1339</v>
      </c>
      <c r="L1222" s="55" t="s">
        <v>1339</v>
      </c>
      <c r="M1222" t="s">
        <v>115</v>
      </c>
      <c r="N1222" t="s">
        <v>116</v>
      </c>
      <c r="O1222" s="3">
        <v>0</v>
      </c>
      <c r="P1222" s="3">
        <v>0</v>
      </c>
      <c r="Q1222" s="3">
        <v>151</v>
      </c>
      <c r="R1222" s="3">
        <v>19.63</v>
      </c>
      <c r="S1222" s="3">
        <v>0</v>
      </c>
      <c r="T1222" s="3">
        <v>0</v>
      </c>
      <c r="U1222" s="3">
        <v>170.63</v>
      </c>
      <c r="W1222" t="s">
        <v>1</v>
      </c>
    </row>
    <row r="1223" spans="5:23" x14ac:dyDescent="0.25">
      <c r="E1223" t="s">
        <v>1311</v>
      </c>
      <c r="F1223" t="s">
        <v>1312</v>
      </c>
      <c r="G1223" t="s">
        <v>1</v>
      </c>
      <c r="H1223" t="s">
        <v>0</v>
      </c>
      <c r="I1223" t="s">
        <v>359</v>
      </c>
      <c r="J1223" t="s">
        <v>360</v>
      </c>
      <c r="K1223" s="55" t="s">
        <v>1337</v>
      </c>
      <c r="L1223" s="55" t="s">
        <v>1337</v>
      </c>
      <c r="M1223" t="s">
        <v>147</v>
      </c>
      <c r="N1223" t="s">
        <v>148</v>
      </c>
      <c r="O1223" s="3">
        <v>0</v>
      </c>
      <c r="P1223" s="3">
        <v>0</v>
      </c>
      <c r="Q1223" s="3">
        <v>75</v>
      </c>
      <c r="R1223" s="3">
        <v>9.75</v>
      </c>
      <c r="S1223" s="3">
        <v>0</v>
      </c>
      <c r="T1223" s="3">
        <v>0</v>
      </c>
      <c r="U1223" s="3">
        <v>84.75</v>
      </c>
      <c r="W1223" t="s">
        <v>1</v>
      </c>
    </row>
    <row r="1224" spans="5:23" x14ac:dyDescent="0.25">
      <c r="E1224" t="s">
        <v>1311</v>
      </c>
      <c r="F1224" t="s">
        <v>1312</v>
      </c>
      <c r="G1224" t="s">
        <v>1</v>
      </c>
      <c r="H1224" t="s">
        <v>0</v>
      </c>
      <c r="I1224" t="s">
        <v>359</v>
      </c>
      <c r="J1224" t="s">
        <v>360</v>
      </c>
      <c r="K1224" s="55" t="s">
        <v>1336</v>
      </c>
      <c r="L1224" s="55" t="s">
        <v>1336</v>
      </c>
      <c r="M1224" t="s">
        <v>151</v>
      </c>
      <c r="N1224" t="s">
        <v>29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W1224" t="s">
        <v>1</v>
      </c>
    </row>
    <row r="1225" spans="5:23" x14ac:dyDescent="0.25">
      <c r="E1225" t="s">
        <v>1311</v>
      </c>
      <c r="F1225" t="s">
        <v>1312</v>
      </c>
      <c r="G1225" t="s">
        <v>1</v>
      </c>
      <c r="H1225" t="s">
        <v>0</v>
      </c>
      <c r="I1225" t="s">
        <v>359</v>
      </c>
      <c r="J1225" t="s">
        <v>360</v>
      </c>
      <c r="K1225" s="55" t="s">
        <v>1335</v>
      </c>
      <c r="L1225" s="55" t="s">
        <v>1335</v>
      </c>
      <c r="M1225" t="s">
        <v>151</v>
      </c>
      <c r="N1225" t="s">
        <v>29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W1225" t="s">
        <v>1</v>
      </c>
    </row>
    <row r="1226" spans="5:23" x14ac:dyDescent="0.25">
      <c r="E1226" t="s">
        <v>1311</v>
      </c>
      <c r="F1226" t="s">
        <v>1312</v>
      </c>
      <c r="G1226" t="s">
        <v>1</v>
      </c>
      <c r="H1226" t="s">
        <v>0</v>
      </c>
      <c r="I1226" t="s">
        <v>359</v>
      </c>
      <c r="J1226" t="s">
        <v>360</v>
      </c>
      <c r="K1226" s="55" t="s">
        <v>1334</v>
      </c>
      <c r="L1226" s="55" t="s">
        <v>1334</v>
      </c>
      <c r="M1226" t="s">
        <v>197</v>
      </c>
      <c r="N1226" t="s">
        <v>198</v>
      </c>
      <c r="O1226" s="3">
        <v>0</v>
      </c>
      <c r="P1226" s="3">
        <v>0</v>
      </c>
      <c r="Q1226" s="3">
        <v>4.8499999999999996</v>
      </c>
      <c r="R1226" s="3">
        <v>0.63049999999999995</v>
      </c>
      <c r="S1226" s="3">
        <v>0</v>
      </c>
      <c r="T1226" s="3">
        <v>0</v>
      </c>
      <c r="U1226" s="3">
        <v>5.4804999999999993</v>
      </c>
      <c r="W1226" t="s">
        <v>1</v>
      </c>
    </row>
    <row r="1227" spans="5:23" x14ac:dyDescent="0.25">
      <c r="E1227" t="s">
        <v>1311</v>
      </c>
      <c r="F1227" t="s">
        <v>1312</v>
      </c>
      <c r="G1227" t="s">
        <v>1</v>
      </c>
      <c r="H1227" t="s">
        <v>0</v>
      </c>
      <c r="I1227" t="s">
        <v>359</v>
      </c>
      <c r="J1227" t="s">
        <v>360</v>
      </c>
      <c r="K1227" s="55" t="s">
        <v>1333</v>
      </c>
      <c r="L1227" s="55" t="s">
        <v>1333</v>
      </c>
      <c r="M1227" t="s">
        <v>1331</v>
      </c>
      <c r="N1227" t="s">
        <v>1332</v>
      </c>
      <c r="O1227" s="3">
        <v>0</v>
      </c>
      <c r="P1227" s="3">
        <v>0</v>
      </c>
      <c r="Q1227" s="3">
        <v>69.12</v>
      </c>
      <c r="R1227" s="3">
        <v>8.9856000000000016</v>
      </c>
      <c r="S1227" s="3">
        <v>0</v>
      </c>
      <c r="T1227" s="3">
        <v>0</v>
      </c>
      <c r="U1227" s="3">
        <v>78.10560000000001</v>
      </c>
      <c r="W1227" t="s">
        <v>1</v>
      </c>
    </row>
    <row r="1228" spans="5:23" x14ac:dyDescent="0.25">
      <c r="E1228" t="s">
        <v>1311</v>
      </c>
      <c r="F1228" t="s">
        <v>1312</v>
      </c>
      <c r="G1228" t="s">
        <v>1</v>
      </c>
      <c r="H1228" t="s">
        <v>0</v>
      </c>
      <c r="I1228" t="s">
        <v>359</v>
      </c>
      <c r="J1228" t="s">
        <v>360</v>
      </c>
      <c r="K1228" s="55" t="s">
        <v>1330</v>
      </c>
      <c r="L1228" s="55" t="s">
        <v>1330</v>
      </c>
      <c r="M1228" t="s">
        <v>1331</v>
      </c>
      <c r="N1228" t="s">
        <v>1332</v>
      </c>
      <c r="O1228" s="3">
        <v>0</v>
      </c>
      <c r="P1228" s="3">
        <v>0</v>
      </c>
      <c r="Q1228" s="3">
        <v>73.27</v>
      </c>
      <c r="R1228" s="3">
        <v>9.5251000000000001</v>
      </c>
      <c r="S1228" s="3">
        <v>0</v>
      </c>
      <c r="T1228" s="3">
        <v>0</v>
      </c>
      <c r="U1228" s="3">
        <v>82.795099999999991</v>
      </c>
      <c r="W1228" t="s">
        <v>1</v>
      </c>
    </row>
    <row r="1229" spans="5:23" x14ac:dyDescent="0.25">
      <c r="E1229" t="s">
        <v>1311</v>
      </c>
      <c r="F1229" t="s">
        <v>1312</v>
      </c>
      <c r="G1229" t="s">
        <v>1</v>
      </c>
      <c r="H1229" t="s">
        <v>0</v>
      </c>
      <c r="I1229" t="s">
        <v>359</v>
      </c>
      <c r="J1229" t="s">
        <v>360</v>
      </c>
      <c r="K1229" s="55" t="s">
        <v>1329</v>
      </c>
      <c r="L1229" s="55" t="s">
        <v>1329</v>
      </c>
      <c r="M1229" t="s">
        <v>144</v>
      </c>
      <c r="N1229" t="s">
        <v>145</v>
      </c>
      <c r="O1229" s="3">
        <v>0</v>
      </c>
      <c r="P1229" s="3">
        <v>0</v>
      </c>
      <c r="Q1229" s="3">
        <v>247.79</v>
      </c>
      <c r="R1229" s="3">
        <v>32.212699999999998</v>
      </c>
      <c r="S1229" s="3">
        <v>0</v>
      </c>
      <c r="T1229" s="3">
        <v>0</v>
      </c>
      <c r="U1229" s="3">
        <v>280.0027</v>
      </c>
      <c r="W1229" t="s">
        <v>1</v>
      </c>
    </row>
    <row r="1230" spans="5:23" x14ac:dyDescent="0.25">
      <c r="E1230" t="s">
        <v>1311</v>
      </c>
      <c r="F1230" t="s">
        <v>1312</v>
      </c>
      <c r="G1230" t="s">
        <v>1</v>
      </c>
      <c r="H1230" t="s">
        <v>0</v>
      </c>
      <c r="I1230" t="s">
        <v>359</v>
      </c>
      <c r="J1230" t="s">
        <v>360</v>
      </c>
      <c r="K1230" s="55" t="s">
        <v>1326</v>
      </c>
      <c r="L1230" s="55" t="s">
        <v>1326</v>
      </c>
      <c r="N1230" t="s">
        <v>1328</v>
      </c>
      <c r="O1230" s="3">
        <v>0</v>
      </c>
      <c r="P1230" s="3">
        <v>0</v>
      </c>
      <c r="Q1230" s="3">
        <v>72</v>
      </c>
      <c r="R1230" s="3">
        <v>9.36</v>
      </c>
      <c r="S1230" s="3">
        <v>0</v>
      </c>
      <c r="T1230" s="3">
        <v>0</v>
      </c>
      <c r="U1230" s="3">
        <v>81.36</v>
      </c>
      <c r="V1230" s="3" t="s">
        <v>1327</v>
      </c>
      <c r="W1230" t="s">
        <v>1</v>
      </c>
    </row>
    <row r="1231" spans="5:23" x14ac:dyDescent="0.25">
      <c r="E1231" t="s">
        <v>1311</v>
      </c>
      <c r="F1231" t="s">
        <v>1312</v>
      </c>
      <c r="G1231" t="s">
        <v>1</v>
      </c>
      <c r="H1231" t="s">
        <v>0</v>
      </c>
      <c r="I1231" t="s">
        <v>359</v>
      </c>
      <c r="J1231" t="s">
        <v>360</v>
      </c>
      <c r="K1231" s="55" t="s">
        <v>1325</v>
      </c>
      <c r="L1231" s="55" t="s">
        <v>1325</v>
      </c>
      <c r="M1231" t="s">
        <v>151</v>
      </c>
      <c r="N1231" t="s">
        <v>29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W1231" t="s">
        <v>1</v>
      </c>
    </row>
    <row r="1232" spans="5:23" x14ac:dyDescent="0.25">
      <c r="E1232" t="s">
        <v>1311</v>
      </c>
      <c r="F1232" t="s">
        <v>1312</v>
      </c>
      <c r="G1232" t="s">
        <v>1</v>
      </c>
      <c r="H1232" t="s">
        <v>0</v>
      </c>
      <c r="I1232" t="s">
        <v>359</v>
      </c>
      <c r="J1232" t="s">
        <v>360</v>
      </c>
      <c r="K1232" s="55" t="s">
        <v>1324</v>
      </c>
      <c r="L1232" s="55" t="s">
        <v>1324</v>
      </c>
      <c r="M1232" t="s">
        <v>365</v>
      </c>
      <c r="N1232" t="s">
        <v>112</v>
      </c>
      <c r="O1232" s="3">
        <v>0</v>
      </c>
      <c r="P1232" s="3">
        <v>0</v>
      </c>
      <c r="Q1232" s="3">
        <v>1500</v>
      </c>
      <c r="R1232" s="3">
        <v>195</v>
      </c>
      <c r="S1232" s="3">
        <v>0</v>
      </c>
      <c r="T1232" s="3">
        <v>0</v>
      </c>
      <c r="U1232" s="3">
        <v>1695</v>
      </c>
      <c r="W1232" t="s">
        <v>1</v>
      </c>
    </row>
    <row r="1233" spans="5:23" x14ac:dyDescent="0.25">
      <c r="E1233" t="s">
        <v>1311</v>
      </c>
      <c r="F1233" t="s">
        <v>1312</v>
      </c>
      <c r="G1233" t="s">
        <v>1</v>
      </c>
      <c r="H1233" t="s">
        <v>0</v>
      </c>
      <c r="I1233" t="s">
        <v>359</v>
      </c>
      <c r="J1233" t="s">
        <v>360</v>
      </c>
      <c r="K1233" s="55" t="s">
        <v>1322</v>
      </c>
      <c r="L1233" s="55" t="s">
        <v>1322</v>
      </c>
      <c r="M1233" t="s">
        <v>1323</v>
      </c>
      <c r="N1233" t="s">
        <v>1209</v>
      </c>
      <c r="O1233" s="3">
        <v>0</v>
      </c>
      <c r="P1233" s="3">
        <v>0</v>
      </c>
      <c r="Q1233" s="3">
        <v>15.93</v>
      </c>
      <c r="R1233" s="3">
        <v>2.0709</v>
      </c>
      <c r="S1233" s="3">
        <v>0</v>
      </c>
      <c r="T1233" s="3">
        <v>0</v>
      </c>
      <c r="U1233" s="3">
        <v>18.000900000000001</v>
      </c>
      <c r="W1233" t="s">
        <v>1</v>
      </c>
    </row>
    <row r="1234" spans="5:23" x14ac:dyDescent="0.25">
      <c r="E1234" t="s">
        <v>1311</v>
      </c>
      <c r="F1234" t="s">
        <v>1312</v>
      </c>
      <c r="G1234" t="s">
        <v>1</v>
      </c>
      <c r="H1234" t="s">
        <v>0</v>
      </c>
      <c r="I1234" t="s">
        <v>359</v>
      </c>
      <c r="J1234" t="s">
        <v>360</v>
      </c>
      <c r="K1234" s="55" t="s">
        <v>1321</v>
      </c>
      <c r="L1234" s="55" t="s">
        <v>1321</v>
      </c>
      <c r="M1234" t="s">
        <v>115</v>
      </c>
      <c r="N1234" t="s">
        <v>116</v>
      </c>
      <c r="O1234" s="3">
        <v>0</v>
      </c>
      <c r="P1234" s="3">
        <v>0</v>
      </c>
      <c r="Q1234" s="3">
        <v>50</v>
      </c>
      <c r="R1234" s="3">
        <v>6.5</v>
      </c>
      <c r="S1234" s="3">
        <v>0</v>
      </c>
      <c r="T1234" s="3">
        <v>0</v>
      </c>
      <c r="U1234" s="3">
        <v>56.5</v>
      </c>
      <c r="W1234" t="s">
        <v>1</v>
      </c>
    </row>
    <row r="1235" spans="5:23" x14ac:dyDescent="0.25">
      <c r="E1235" t="s">
        <v>1311</v>
      </c>
      <c r="F1235" t="s">
        <v>1312</v>
      </c>
      <c r="G1235" t="s">
        <v>1</v>
      </c>
      <c r="H1235" t="s">
        <v>0</v>
      </c>
      <c r="I1235" t="s">
        <v>359</v>
      </c>
      <c r="J1235" t="s">
        <v>360</v>
      </c>
      <c r="K1235" s="55" t="s">
        <v>1320</v>
      </c>
      <c r="L1235" s="55" t="s">
        <v>1320</v>
      </c>
      <c r="M1235" t="s">
        <v>115</v>
      </c>
      <c r="N1235" t="s">
        <v>116</v>
      </c>
      <c r="O1235" s="3">
        <v>0</v>
      </c>
      <c r="P1235" s="3">
        <v>0</v>
      </c>
      <c r="Q1235" s="3">
        <v>210.01</v>
      </c>
      <c r="R1235" s="3">
        <v>27.301300000000001</v>
      </c>
      <c r="S1235" s="3">
        <v>0</v>
      </c>
      <c r="T1235" s="3">
        <v>0</v>
      </c>
      <c r="U1235" s="3">
        <v>237.31129999999999</v>
      </c>
      <c r="W1235" t="s">
        <v>1</v>
      </c>
    </row>
    <row r="1236" spans="5:23" x14ac:dyDescent="0.25">
      <c r="E1236" t="s">
        <v>1311</v>
      </c>
      <c r="F1236" t="s">
        <v>1312</v>
      </c>
      <c r="G1236" t="s">
        <v>1</v>
      </c>
      <c r="H1236" t="s">
        <v>0</v>
      </c>
      <c r="I1236" t="s">
        <v>359</v>
      </c>
      <c r="J1236" t="s">
        <v>360</v>
      </c>
      <c r="K1236" s="55" t="s">
        <v>1310</v>
      </c>
      <c r="L1236" s="55" t="s">
        <v>1310</v>
      </c>
      <c r="N1236" t="s">
        <v>248</v>
      </c>
      <c r="O1236" s="3">
        <v>0</v>
      </c>
      <c r="P1236" s="3">
        <v>0</v>
      </c>
      <c r="Q1236" s="3">
        <v>20</v>
      </c>
      <c r="R1236" s="3">
        <v>2.6</v>
      </c>
      <c r="S1236" s="3">
        <v>0</v>
      </c>
      <c r="T1236" s="3">
        <v>0</v>
      </c>
      <c r="U1236" s="3">
        <v>22.6</v>
      </c>
      <c r="V1236" s="3" t="s">
        <v>1319</v>
      </c>
      <c r="W1236" t="s">
        <v>1</v>
      </c>
    </row>
    <row r="1237" spans="5:23" x14ac:dyDescent="0.25">
      <c r="E1237" t="s">
        <v>1311</v>
      </c>
      <c r="F1237" t="s">
        <v>1312</v>
      </c>
      <c r="G1237" t="s">
        <v>1</v>
      </c>
      <c r="H1237" t="s">
        <v>0</v>
      </c>
      <c r="I1237" t="s">
        <v>359</v>
      </c>
      <c r="J1237" t="s">
        <v>360</v>
      </c>
      <c r="K1237" s="55" t="s">
        <v>1318</v>
      </c>
      <c r="L1237" s="55" t="s">
        <v>1318</v>
      </c>
      <c r="N1237" t="s">
        <v>273</v>
      </c>
      <c r="O1237" s="3">
        <v>0</v>
      </c>
      <c r="P1237" s="3">
        <v>0</v>
      </c>
      <c r="Q1237" s="3">
        <v>12</v>
      </c>
      <c r="R1237" s="3">
        <v>1.56</v>
      </c>
      <c r="S1237" s="3">
        <v>0</v>
      </c>
      <c r="T1237" s="3">
        <v>0</v>
      </c>
      <c r="U1237" s="3">
        <v>13.56</v>
      </c>
      <c r="V1237" s="3" t="s">
        <v>1001</v>
      </c>
      <c r="W1237" t="s">
        <v>1</v>
      </c>
    </row>
    <row r="1238" spans="5:23" x14ac:dyDescent="0.25">
      <c r="E1238" t="s">
        <v>1311</v>
      </c>
      <c r="F1238" t="s">
        <v>1312</v>
      </c>
      <c r="G1238" t="s">
        <v>1</v>
      </c>
      <c r="H1238" t="s">
        <v>0</v>
      </c>
      <c r="I1238" t="s">
        <v>359</v>
      </c>
      <c r="J1238" t="s">
        <v>360</v>
      </c>
      <c r="K1238" s="55" t="s">
        <v>1317</v>
      </c>
      <c r="L1238" s="55" t="s">
        <v>1317</v>
      </c>
      <c r="M1238" t="s">
        <v>115</v>
      </c>
      <c r="N1238" t="s">
        <v>116</v>
      </c>
      <c r="O1238" s="3">
        <v>0</v>
      </c>
      <c r="P1238" s="3">
        <v>0</v>
      </c>
      <c r="Q1238" s="3">
        <v>30</v>
      </c>
      <c r="R1238" s="3">
        <v>3.9000000000000004</v>
      </c>
      <c r="S1238" s="3">
        <v>0</v>
      </c>
      <c r="T1238" s="3">
        <v>0</v>
      </c>
      <c r="U1238" s="3">
        <v>33.9</v>
      </c>
      <c r="W1238" t="s">
        <v>1</v>
      </c>
    </row>
    <row r="1239" spans="5:23" x14ac:dyDescent="0.25">
      <c r="E1239" t="s">
        <v>1311</v>
      </c>
      <c r="F1239" t="s">
        <v>1312</v>
      </c>
      <c r="G1239" t="s">
        <v>1</v>
      </c>
      <c r="H1239" t="s">
        <v>0</v>
      </c>
      <c r="I1239" t="s">
        <v>359</v>
      </c>
      <c r="J1239" t="s">
        <v>360</v>
      </c>
      <c r="K1239" s="55" t="s">
        <v>1316</v>
      </c>
      <c r="L1239" s="55" t="s">
        <v>1316</v>
      </c>
      <c r="M1239" t="s">
        <v>115</v>
      </c>
      <c r="N1239" t="s">
        <v>116</v>
      </c>
      <c r="O1239" s="3">
        <v>0</v>
      </c>
      <c r="P1239" s="3">
        <v>0</v>
      </c>
      <c r="Q1239" s="3">
        <v>104</v>
      </c>
      <c r="R1239" s="3">
        <v>13.52</v>
      </c>
      <c r="S1239" s="3">
        <v>0</v>
      </c>
      <c r="T1239" s="3">
        <v>0</v>
      </c>
      <c r="U1239" s="3">
        <v>117.52</v>
      </c>
      <c r="W1239" t="s">
        <v>1</v>
      </c>
    </row>
    <row r="1240" spans="5:23" x14ac:dyDescent="0.25">
      <c r="E1240" t="s">
        <v>1311</v>
      </c>
      <c r="F1240" t="s">
        <v>1312</v>
      </c>
      <c r="G1240" t="s">
        <v>1</v>
      </c>
      <c r="H1240" t="s">
        <v>0</v>
      </c>
      <c r="I1240" t="s">
        <v>359</v>
      </c>
      <c r="J1240" t="s">
        <v>360</v>
      </c>
      <c r="K1240" s="55" t="s">
        <v>1315</v>
      </c>
      <c r="L1240" s="55" t="s">
        <v>1315</v>
      </c>
      <c r="M1240" t="s">
        <v>106</v>
      </c>
      <c r="N1240" t="s">
        <v>107</v>
      </c>
      <c r="O1240" s="3">
        <v>0</v>
      </c>
      <c r="P1240" s="3">
        <v>0</v>
      </c>
      <c r="Q1240" s="3">
        <v>100</v>
      </c>
      <c r="R1240" s="3">
        <v>13</v>
      </c>
      <c r="S1240" s="3">
        <v>0</v>
      </c>
      <c r="T1240" s="3">
        <v>0</v>
      </c>
      <c r="U1240" s="3">
        <v>113</v>
      </c>
      <c r="W1240" t="s">
        <v>1</v>
      </c>
    </row>
    <row r="1241" spans="5:23" x14ac:dyDescent="0.25">
      <c r="E1241" t="s">
        <v>1311</v>
      </c>
      <c r="F1241" t="s">
        <v>1312</v>
      </c>
      <c r="G1241" t="s">
        <v>1</v>
      </c>
      <c r="H1241" t="s">
        <v>0</v>
      </c>
      <c r="I1241" t="s">
        <v>359</v>
      </c>
      <c r="J1241" t="s">
        <v>360</v>
      </c>
      <c r="K1241" s="55" t="s">
        <v>1314</v>
      </c>
      <c r="L1241" s="55" t="s">
        <v>1314</v>
      </c>
      <c r="M1241" t="s">
        <v>106</v>
      </c>
      <c r="N1241" t="s">
        <v>107</v>
      </c>
      <c r="O1241" s="3">
        <v>0</v>
      </c>
      <c r="P1241" s="3">
        <v>0</v>
      </c>
      <c r="Q1241" s="3">
        <v>600</v>
      </c>
      <c r="R1241" s="3">
        <v>78</v>
      </c>
      <c r="S1241" s="3">
        <v>0</v>
      </c>
      <c r="T1241" s="3">
        <v>0</v>
      </c>
      <c r="U1241" s="3">
        <v>678</v>
      </c>
      <c r="W1241" t="s">
        <v>1</v>
      </c>
    </row>
    <row r="1242" spans="5:23" x14ac:dyDescent="0.25">
      <c r="E1242" t="s">
        <v>1311</v>
      </c>
      <c r="F1242" t="s">
        <v>1312</v>
      </c>
      <c r="G1242" t="s">
        <v>1</v>
      </c>
      <c r="H1242" t="s">
        <v>0</v>
      </c>
      <c r="I1242" t="s">
        <v>359</v>
      </c>
      <c r="J1242" t="s">
        <v>360</v>
      </c>
      <c r="K1242" s="55" t="s">
        <v>1313</v>
      </c>
      <c r="L1242" s="55" t="s">
        <v>1313</v>
      </c>
      <c r="M1242" t="s">
        <v>106</v>
      </c>
      <c r="N1242" t="s">
        <v>107</v>
      </c>
      <c r="O1242" s="3">
        <v>0</v>
      </c>
      <c r="P1242" s="3">
        <v>0</v>
      </c>
      <c r="Q1242" s="3">
        <v>550</v>
      </c>
      <c r="R1242" s="3">
        <v>71.5</v>
      </c>
      <c r="S1242" s="3">
        <v>0</v>
      </c>
      <c r="T1242" s="3">
        <v>0</v>
      </c>
      <c r="U1242" s="3">
        <v>621.5</v>
      </c>
      <c r="W1242" t="s">
        <v>1</v>
      </c>
    </row>
    <row r="1243" spans="5:23" x14ac:dyDescent="0.25">
      <c r="E1243" t="s">
        <v>1071</v>
      </c>
      <c r="F1243" t="s">
        <v>1264</v>
      </c>
      <c r="G1243" t="s">
        <v>1</v>
      </c>
      <c r="H1243" t="s">
        <v>0</v>
      </c>
      <c r="I1243" t="s">
        <v>359</v>
      </c>
      <c r="J1243" t="s">
        <v>360</v>
      </c>
      <c r="K1243" s="55" t="s">
        <v>1276</v>
      </c>
      <c r="L1243" s="55" t="s">
        <v>1276</v>
      </c>
      <c r="M1243" t="s">
        <v>115</v>
      </c>
      <c r="N1243" t="s">
        <v>116</v>
      </c>
      <c r="O1243" s="3">
        <v>0</v>
      </c>
      <c r="P1243" s="3">
        <v>0</v>
      </c>
      <c r="Q1243" s="3">
        <v>25</v>
      </c>
      <c r="R1243" s="3">
        <v>3.25</v>
      </c>
      <c r="S1243" s="3">
        <v>0</v>
      </c>
      <c r="T1243" s="3">
        <v>0</v>
      </c>
      <c r="U1243" s="3">
        <v>28.25</v>
      </c>
      <c r="W1243" t="s">
        <v>1</v>
      </c>
    </row>
    <row r="1244" spans="5:23" x14ac:dyDescent="0.25">
      <c r="E1244" t="s">
        <v>1071</v>
      </c>
      <c r="F1244" t="s">
        <v>1264</v>
      </c>
      <c r="G1244" t="s">
        <v>1</v>
      </c>
      <c r="H1244" t="s">
        <v>0</v>
      </c>
      <c r="I1244" t="s">
        <v>359</v>
      </c>
      <c r="J1244" t="s">
        <v>360</v>
      </c>
      <c r="K1244" s="55" t="s">
        <v>1275</v>
      </c>
      <c r="L1244" s="55" t="s">
        <v>1275</v>
      </c>
      <c r="M1244" t="s">
        <v>249</v>
      </c>
      <c r="N1244" t="s">
        <v>250</v>
      </c>
      <c r="O1244" s="3">
        <v>0</v>
      </c>
      <c r="P1244" s="3">
        <v>0</v>
      </c>
      <c r="Q1244" s="3">
        <v>12</v>
      </c>
      <c r="R1244" s="3">
        <v>1.56</v>
      </c>
      <c r="S1244" s="3">
        <v>0</v>
      </c>
      <c r="T1244" s="3">
        <v>0</v>
      </c>
      <c r="U1244" s="3">
        <v>13.56</v>
      </c>
      <c r="W1244" t="s">
        <v>1</v>
      </c>
    </row>
    <row r="1245" spans="5:23" x14ac:dyDescent="0.25">
      <c r="E1245" t="s">
        <v>1071</v>
      </c>
      <c r="F1245" t="s">
        <v>1264</v>
      </c>
      <c r="G1245" t="s">
        <v>1</v>
      </c>
      <c r="H1245" t="s">
        <v>0</v>
      </c>
      <c r="I1245" t="s">
        <v>359</v>
      </c>
      <c r="J1245" t="s">
        <v>360</v>
      </c>
      <c r="K1245" s="55" t="s">
        <v>1274</v>
      </c>
      <c r="L1245" s="55" t="s">
        <v>1274</v>
      </c>
      <c r="M1245" t="s">
        <v>324</v>
      </c>
      <c r="N1245" t="s">
        <v>325</v>
      </c>
      <c r="O1245" s="3">
        <v>0</v>
      </c>
      <c r="P1245" s="3">
        <v>0</v>
      </c>
      <c r="Q1245" s="3">
        <v>5</v>
      </c>
      <c r="R1245" s="3">
        <v>0.65</v>
      </c>
      <c r="S1245" s="3">
        <v>0</v>
      </c>
      <c r="T1245" s="3">
        <v>0</v>
      </c>
      <c r="U1245" s="3">
        <v>5.65</v>
      </c>
      <c r="W1245" t="s">
        <v>1</v>
      </c>
    </row>
    <row r="1246" spans="5:23" x14ac:dyDescent="0.25">
      <c r="E1246" t="s">
        <v>1071</v>
      </c>
      <c r="F1246" t="s">
        <v>1264</v>
      </c>
      <c r="G1246" t="s">
        <v>1</v>
      </c>
      <c r="H1246" t="s">
        <v>0</v>
      </c>
      <c r="I1246" t="s">
        <v>359</v>
      </c>
      <c r="J1246" t="s">
        <v>360</v>
      </c>
      <c r="K1246" s="55" t="s">
        <v>1273</v>
      </c>
      <c r="L1246" s="55" t="s">
        <v>1273</v>
      </c>
      <c r="M1246" t="s">
        <v>170</v>
      </c>
      <c r="N1246" t="s">
        <v>171</v>
      </c>
      <c r="O1246" s="3">
        <v>0</v>
      </c>
      <c r="P1246" s="3">
        <v>0</v>
      </c>
      <c r="Q1246" s="3">
        <v>35.4</v>
      </c>
      <c r="R1246" s="3">
        <v>4.6020000000000003</v>
      </c>
      <c r="S1246" s="3">
        <v>0</v>
      </c>
      <c r="T1246" s="3">
        <v>0</v>
      </c>
      <c r="U1246" s="3">
        <v>40.001999999999995</v>
      </c>
      <c r="W1246" t="s">
        <v>1</v>
      </c>
    </row>
    <row r="1247" spans="5:23" x14ac:dyDescent="0.25">
      <c r="E1247" t="s">
        <v>1071</v>
      </c>
      <c r="F1247" t="s">
        <v>1264</v>
      </c>
      <c r="G1247" t="s">
        <v>1</v>
      </c>
      <c r="H1247" t="s">
        <v>0</v>
      </c>
      <c r="I1247" t="s">
        <v>359</v>
      </c>
      <c r="J1247" t="s">
        <v>360</v>
      </c>
      <c r="K1247" s="55" t="s">
        <v>1272</v>
      </c>
      <c r="L1247" s="55" t="s">
        <v>1272</v>
      </c>
      <c r="M1247" t="s">
        <v>131</v>
      </c>
      <c r="N1247" t="s">
        <v>132</v>
      </c>
      <c r="O1247" s="3">
        <v>0</v>
      </c>
      <c r="P1247" s="3">
        <v>0</v>
      </c>
      <c r="Q1247" s="3">
        <v>375</v>
      </c>
      <c r="R1247" s="3">
        <v>48.75</v>
      </c>
      <c r="S1247" s="3">
        <v>0</v>
      </c>
      <c r="T1247" s="3">
        <v>0</v>
      </c>
      <c r="U1247" s="3">
        <v>423.75</v>
      </c>
      <c r="W1247" t="s">
        <v>1</v>
      </c>
    </row>
    <row r="1248" spans="5:23" x14ac:dyDescent="0.25">
      <c r="E1248" t="s">
        <v>1071</v>
      </c>
      <c r="F1248" t="s">
        <v>1264</v>
      </c>
      <c r="G1248" t="s">
        <v>1</v>
      </c>
      <c r="H1248" t="s">
        <v>0</v>
      </c>
      <c r="I1248" t="s">
        <v>359</v>
      </c>
      <c r="J1248" t="s">
        <v>360</v>
      </c>
      <c r="K1248" s="55" t="s">
        <v>1271</v>
      </c>
      <c r="L1248" s="55" t="s">
        <v>1271</v>
      </c>
      <c r="M1248" t="s">
        <v>131</v>
      </c>
      <c r="N1248" t="s">
        <v>132</v>
      </c>
      <c r="O1248" s="3">
        <v>0</v>
      </c>
      <c r="P1248" s="3">
        <v>0</v>
      </c>
      <c r="Q1248" s="3">
        <v>52.12</v>
      </c>
      <c r="R1248" s="3">
        <v>6.7755999999999998</v>
      </c>
      <c r="S1248" s="3">
        <v>0</v>
      </c>
      <c r="T1248" s="3">
        <v>0</v>
      </c>
      <c r="U1248" s="3">
        <v>58.895599999999995</v>
      </c>
      <c r="W1248" t="s">
        <v>1</v>
      </c>
    </row>
    <row r="1249" spans="5:23" x14ac:dyDescent="0.25">
      <c r="E1249" t="s">
        <v>1071</v>
      </c>
      <c r="F1249" t="s">
        <v>1264</v>
      </c>
      <c r="G1249" t="s">
        <v>1</v>
      </c>
      <c r="H1249" t="s">
        <v>0</v>
      </c>
      <c r="I1249" t="s">
        <v>359</v>
      </c>
      <c r="J1249" t="s">
        <v>360</v>
      </c>
      <c r="K1249" s="55" t="s">
        <v>1270</v>
      </c>
      <c r="L1249" s="55" t="s">
        <v>1270</v>
      </c>
      <c r="M1249" t="s">
        <v>151</v>
      </c>
      <c r="N1249" t="s">
        <v>29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W1249" t="s">
        <v>1</v>
      </c>
    </row>
    <row r="1250" spans="5:23" x14ac:dyDescent="0.25">
      <c r="E1250" t="s">
        <v>1071</v>
      </c>
      <c r="F1250" t="s">
        <v>1264</v>
      </c>
      <c r="G1250" t="s">
        <v>1</v>
      </c>
      <c r="H1250" t="s">
        <v>0</v>
      </c>
      <c r="I1250" t="s">
        <v>359</v>
      </c>
      <c r="J1250" t="s">
        <v>360</v>
      </c>
      <c r="K1250" s="55" t="s">
        <v>1269</v>
      </c>
      <c r="L1250" s="55" t="s">
        <v>1269</v>
      </c>
      <c r="M1250" t="s">
        <v>134</v>
      </c>
      <c r="N1250" t="s">
        <v>135</v>
      </c>
      <c r="O1250" s="3">
        <v>0</v>
      </c>
      <c r="P1250" s="3">
        <v>0</v>
      </c>
      <c r="Q1250" s="3">
        <v>9.73</v>
      </c>
      <c r="R1250" s="3">
        <v>1.2649000000000001</v>
      </c>
      <c r="S1250" s="3">
        <v>0</v>
      </c>
      <c r="T1250" s="3">
        <v>0</v>
      </c>
      <c r="U1250" s="3">
        <v>10.994900000000001</v>
      </c>
      <c r="W1250" t="s">
        <v>1</v>
      </c>
    </row>
    <row r="1251" spans="5:23" x14ac:dyDescent="0.25">
      <c r="E1251" t="s">
        <v>1071</v>
      </c>
      <c r="F1251" t="s">
        <v>1264</v>
      </c>
      <c r="G1251" t="s">
        <v>1</v>
      </c>
      <c r="H1251" t="s">
        <v>0</v>
      </c>
      <c r="I1251" t="s">
        <v>359</v>
      </c>
      <c r="J1251" t="s">
        <v>360</v>
      </c>
      <c r="K1251" s="55" t="s">
        <v>1268</v>
      </c>
      <c r="L1251" s="55" t="s">
        <v>1268</v>
      </c>
      <c r="M1251" t="s">
        <v>134</v>
      </c>
      <c r="N1251" t="s">
        <v>135</v>
      </c>
      <c r="O1251" s="3">
        <v>0</v>
      </c>
      <c r="P1251" s="3">
        <v>0</v>
      </c>
      <c r="Q1251" s="3">
        <v>184</v>
      </c>
      <c r="R1251" s="3">
        <v>23.92</v>
      </c>
      <c r="S1251" s="3">
        <v>0</v>
      </c>
      <c r="T1251" s="3">
        <v>0</v>
      </c>
      <c r="U1251" s="3">
        <v>207.92000000000002</v>
      </c>
      <c r="W1251" t="s">
        <v>1</v>
      </c>
    </row>
    <row r="1252" spans="5:23" x14ac:dyDescent="0.25">
      <c r="E1252" t="s">
        <v>1071</v>
      </c>
      <c r="F1252" t="s">
        <v>1264</v>
      </c>
      <c r="G1252" t="s">
        <v>1</v>
      </c>
      <c r="H1252" t="s">
        <v>0</v>
      </c>
      <c r="I1252" t="s">
        <v>359</v>
      </c>
      <c r="J1252" t="s">
        <v>360</v>
      </c>
      <c r="K1252" s="55" t="s">
        <v>1267</v>
      </c>
      <c r="L1252" s="55" t="s">
        <v>1267</v>
      </c>
      <c r="M1252" t="s">
        <v>281</v>
      </c>
      <c r="N1252" t="s">
        <v>282</v>
      </c>
      <c r="O1252" s="3">
        <v>0</v>
      </c>
      <c r="P1252" s="3">
        <v>0</v>
      </c>
      <c r="Q1252" s="3">
        <v>190</v>
      </c>
      <c r="R1252" s="3">
        <v>24.7</v>
      </c>
      <c r="S1252" s="3">
        <v>0</v>
      </c>
      <c r="T1252" s="3">
        <v>0</v>
      </c>
      <c r="U1252" s="3">
        <v>214.7</v>
      </c>
      <c r="W1252" t="s">
        <v>1</v>
      </c>
    </row>
    <row r="1253" spans="5:23" x14ac:dyDescent="0.25">
      <c r="E1253" t="s">
        <v>1071</v>
      </c>
      <c r="F1253" t="s">
        <v>1264</v>
      </c>
      <c r="G1253" t="s">
        <v>1</v>
      </c>
      <c r="H1253" t="s">
        <v>0</v>
      </c>
      <c r="I1253" t="s">
        <v>359</v>
      </c>
      <c r="J1253" t="s">
        <v>360</v>
      </c>
      <c r="K1253" s="55" t="s">
        <v>1266</v>
      </c>
      <c r="L1253" s="55" t="s">
        <v>1266</v>
      </c>
      <c r="M1253" t="s">
        <v>281</v>
      </c>
      <c r="N1253" t="s">
        <v>282</v>
      </c>
      <c r="O1253" s="3">
        <v>0</v>
      </c>
      <c r="P1253" s="3">
        <v>0</v>
      </c>
      <c r="Q1253" s="3">
        <v>240</v>
      </c>
      <c r="R1253" s="3">
        <v>31.200000000000003</v>
      </c>
      <c r="S1253" s="3">
        <v>0</v>
      </c>
      <c r="T1253" s="3">
        <v>0</v>
      </c>
      <c r="U1253" s="3">
        <v>271.2</v>
      </c>
      <c r="W1253" t="s">
        <v>1</v>
      </c>
    </row>
    <row r="1254" spans="5:23" x14ac:dyDescent="0.25">
      <c r="E1254" t="s">
        <v>1071</v>
      </c>
      <c r="F1254" t="s">
        <v>1264</v>
      </c>
      <c r="G1254" t="s">
        <v>1</v>
      </c>
      <c r="H1254" t="s">
        <v>0</v>
      </c>
      <c r="I1254" t="s">
        <v>359</v>
      </c>
      <c r="J1254" t="s">
        <v>360</v>
      </c>
      <c r="K1254" s="55" t="s">
        <v>1265</v>
      </c>
      <c r="L1254" s="55" t="s">
        <v>1265</v>
      </c>
      <c r="N1254" t="s">
        <v>133</v>
      </c>
      <c r="O1254" s="3">
        <v>0</v>
      </c>
      <c r="P1254" s="3">
        <v>0</v>
      </c>
      <c r="Q1254" s="3">
        <v>5.58</v>
      </c>
      <c r="R1254" s="3">
        <v>0.72540000000000004</v>
      </c>
      <c r="S1254" s="3">
        <v>0</v>
      </c>
      <c r="T1254" s="3">
        <v>0</v>
      </c>
      <c r="U1254" s="3">
        <v>6.3054000000000006</v>
      </c>
      <c r="V1254" s="3" t="s">
        <v>702</v>
      </c>
      <c r="W1254" t="s">
        <v>1</v>
      </c>
    </row>
    <row r="1255" spans="5:23" x14ac:dyDescent="0.25">
      <c r="E1255" t="s">
        <v>1071</v>
      </c>
      <c r="F1255" t="s">
        <v>1253</v>
      </c>
      <c r="G1255" t="s">
        <v>1</v>
      </c>
      <c r="H1255" t="s">
        <v>0</v>
      </c>
      <c r="I1255" t="s">
        <v>359</v>
      </c>
      <c r="J1255" t="s">
        <v>360</v>
      </c>
      <c r="K1255" s="55" t="s">
        <v>1263</v>
      </c>
      <c r="L1255" s="55" t="s">
        <v>1263</v>
      </c>
      <c r="N1255" t="s">
        <v>273</v>
      </c>
      <c r="O1255" s="3">
        <v>0</v>
      </c>
      <c r="P1255" s="3">
        <v>0</v>
      </c>
      <c r="Q1255" s="3">
        <v>25</v>
      </c>
      <c r="R1255" s="3">
        <v>3.25</v>
      </c>
      <c r="S1255" s="3">
        <v>0</v>
      </c>
      <c r="T1255" s="3">
        <v>0</v>
      </c>
      <c r="U1255" s="3">
        <v>28.25</v>
      </c>
      <c r="V1255" s="3" t="s">
        <v>1001</v>
      </c>
      <c r="W1255" t="s">
        <v>1</v>
      </c>
    </row>
    <row r="1256" spans="5:23" x14ac:dyDescent="0.25">
      <c r="E1256" t="s">
        <v>1071</v>
      </c>
      <c r="F1256" t="s">
        <v>1253</v>
      </c>
      <c r="G1256" t="s">
        <v>1</v>
      </c>
      <c r="H1256" t="s">
        <v>0</v>
      </c>
      <c r="I1256" t="s">
        <v>359</v>
      </c>
      <c r="J1256" t="s">
        <v>360</v>
      </c>
      <c r="K1256" s="55" t="s">
        <v>1259</v>
      </c>
      <c r="L1256" s="55" t="s">
        <v>1259</v>
      </c>
      <c r="M1256" t="s">
        <v>287</v>
      </c>
      <c r="N1256" t="s">
        <v>288</v>
      </c>
      <c r="O1256" s="3">
        <v>0</v>
      </c>
      <c r="P1256" s="3">
        <v>0</v>
      </c>
      <c r="Q1256" s="3">
        <v>6</v>
      </c>
      <c r="R1256" s="3">
        <v>0.78</v>
      </c>
      <c r="S1256" s="3">
        <v>0</v>
      </c>
      <c r="T1256" s="3">
        <v>0</v>
      </c>
      <c r="U1256" s="3">
        <v>6.78</v>
      </c>
      <c r="W1256" t="s">
        <v>1</v>
      </c>
    </row>
    <row r="1257" spans="5:23" x14ac:dyDescent="0.25">
      <c r="E1257" t="s">
        <v>1071</v>
      </c>
      <c r="F1257" t="s">
        <v>1253</v>
      </c>
      <c r="G1257" t="s">
        <v>1</v>
      </c>
      <c r="H1257" t="s">
        <v>0</v>
      </c>
      <c r="I1257" t="s">
        <v>359</v>
      </c>
      <c r="J1257" t="s">
        <v>360</v>
      </c>
      <c r="K1257" s="55" t="s">
        <v>1262</v>
      </c>
      <c r="L1257" s="55" t="s">
        <v>1262</v>
      </c>
      <c r="M1257" t="s">
        <v>287</v>
      </c>
      <c r="N1257" t="s">
        <v>288</v>
      </c>
      <c r="O1257" s="3">
        <v>0</v>
      </c>
      <c r="P1257" s="3">
        <v>0</v>
      </c>
      <c r="Q1257" s="3">
        <v>5.97</v>
      </c>
      <c r="R1257" s="3">
        <v>0.77610000000000001</v>
      </c>
      <c r="S1257" s="3">
        <v>0</v>
      </c>
      <c r="T1257" s="3">
        <v>0</v>
      </c>
      <c r="U1257" s="3">
        <v>6.7461000000000002</v>
      </c>
      <c r="W1257" t="s">
        <v>1</v>
      </c>
    </row>
    <row r="1258" spans="5:23" x14ac:dyDescent="0.25">
      <c r="E1258" t="s">
        <v>1071</v>
      </c>
      <c r="F1258" t="s">
        <v>1253</v>
      </c>
      <c r="G1258" t="s">
        <v>1</v>
      </c>
      <c r="H1258" t="s">
        <v>0</v>
      </c>
      <c r="I1258" t="s">
        <v>359</v>
      </c>
      <c r="J1258" t="s">
        <v>360</v>
      </c>
      <c r="K1258" s="55" t="s">
        <v>1261</v>
      </c>
      <c r="L1258" s="55" t="s">
        <v>1261</v>
      </c>
      <c r="M1258" t="s">
        <v>151</v>
      </c>
      <c r="N1258" t="s">
        <v>29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W1258" t="s">
        <v>1</v>
      </c>
    </row>
    <row r="1259" spans="5:23" x14ac:dyDescent="0.25">
      <c r="E1259" t="s">
        <v>1071</v>
      </c>
      <c r="F1259" t="s">
        <v>1253</v>
      </c>
      <c r="G1259" t="s">
        <v>1</v>
      </c>
      <c r="H1259" t="s">
        <v>0</v>
      </c>
      <c r="I1259" t="s">
        <v>359</v>
      </c>
      <c r="J1259" t="s">
        <v>360</v>
      </c>
      <c r="K1259" s="55" t="s">
        <v>1260</v>
      </c>
      <c r="L1259" s="55" t="s">
        <v>1260</v>
      </c>
      <c r="M1259" t="s">
        <v>262</v>
      </c>
      <c r="N1259" t="s">
        <v>263</v>
      </c>
      <c r="O1259" s="3">
        <v>0</v>
      </c>
      <c r="P1259" s="3">
        <v>0</v>
      </c>
      <c r="Q1259" s="3">
        <v>40</v>
      </c>
      <c r="R1259" s="3">
        <v>5.2</v>
      </c>
      <c r="S1259" s="3">
        <v>0</v>
      </c>
      <c r="T1259" s="3">
        <v>0</v>
      </c>
      <c r="U1259" s="3">
        <v>45.2</v>
      </c>
      <c r="W1259" t="s">
        <v>1</v>
      </c>
    </row>
    <row r="1260" spans="5:23" x14ac:dyDescent="0.25">
      <c r="E1260" t="s">
        <v>1071</v>
      </c>
      <c r="F1260" t="s">
        <v>1253</v>
      </c>
      <c r="G1260" t="s">
        <v>1</v>
      </c>
      <c r="H1260" t="s">
        <v>0</v>
      </c>
      <c r="I1260" t="s">
        <v>359</v>
      </c>
      <c r="J1260" t="s">
        <v>360</v>
      </c>
      <c r="K1260" s="55" t="s">
        <v>1258</v>
      </c>
      <c r="L1260" s="55" t="s">
        <v>1258</v>
      </c>
      <c r="M1260" t="s">
        <v>160</v>
      </c>
      <c r="N1260" t="s">
        <v>161</v>
      </c>
      <c r="O1260" s="3">
        <v>0</v>
      </c>
      <c r="P1260" s="3">
        <v>0</v>
      </c>
      <c r="Q1260" s="3">
        <v>60</v>
      </c>
      <c r="R1260" s="3">
        <v>7.8000000000000007</v>
      </c>
      <c r="S1260" s="3">
        <v>0</v>
      </c>
      <c r="T1260" s="3">
        <v>0</v>
      </c>
      <c r="U1260" s="3">
        <v>67.8</v>
      </c>
      <c r="W1260" t="s">
        <v>1</v>
      </c>
    </row>
    <row r="1261" spans="5:23" x14ac:dyDescent="0.25">
      <c r="E1261" t="s">
        <v>1071</v>
      </c>
      <c r="F1261" t="s">
        <v>1253</v>
      </c>
      <c r="G1261" t="s">
        <v>1</v>
      </c>
      <c r="H1261" t="s">
        <v>0</v>
      </c>
      <c r="I1261" t="s">
        <v>359</v>
      </c>
      <c r="J1261" t="s">
        <v>360</v>
      </c>
      <c r="K1261" s="55" t="s">
        <v>1257</v>
      </c>
      <c r="L1261" s="55" t="s">
        <v>1257</v>
      </c>
      <c r="M1261" t="s">
        <v>134</v>
      </c>
      <c r="N1261" t="s">
        <v>135</v>
      </c>
      <c r="O1261" s="3">
        <v>0</v>
      </c>
      <c r="P1261" s="3">
        <v>0</v>
      </c>
      <c r="Q1261" s="3">
        <v>150</v>
      </c>
      <c r="R1261" s="3">
        <v>19.5</v>
      </c>
      <c r="S1261" s="3">
        <v>0</v>
      </c>
      <c r="T1261" s="3">
        <v>0</v>
      </c>
      <c r="U1261" s="3">
        <v>169.5</v>
      </c>
      <c r="W1261" t="s">
        <v>1</v>
      </c>
    </row>
    <row r="1262" spans="5:23" x14ac:dyDescent="0.25">
      <c r="E1262" t="s">
        <v>1071</v>
      </c>
      <c r="F1262" t="s">
        <v>1253</v>
      </c>
      <c r="G1262" t="s">
        <v>1</v>
      </c>
      <c r="H1262" t="s">
        <v>0</v>
      </c>
      <c r="I1262" t="s">
        <v>359</v>
      </c>
      <c r="J1262" t="s">
        <v>360</v>
      </c>
      <c r="K1262" s="55" t="s">
        <v>1256</v>
      </c>
      <c r="L1262" s="55" t="s">
        <v>1256</v>
      </c>
      <c r="M1262" t="s">
        <v>115</v>
      </c>
      <c r="N1262" t="s">
        <v>116</v>
      </c>
      <c r="O1262" s="3">
        <v>0</v>
      </c>
      <c r="P1262" s="3">
        <v>0</v>
      </c>
      <c r="Q1262" s="3">
        <v>20</v>
      </c>
      <c r="R1262" s="3">
        <v>2.6</v>
      </c>
      <c r="S1262" s="3">
        <v>0</v>
      </c>
      <c r="T1262" s="3">
        <v>0</v>
      </c>
      <c r="U1262" s="3">
        <v>22.6</v>
      </c>
      <c r="W1262" t="s">
        <v>1</v>
      </c>
    </row>
    <row r="1263" spans="5:23" x14ac:dyDescent="0.25">
      <c r="E1263" t="s">
        <v>1071</v>
      </c>
      <c r="F1263" t="s">
        <v>1253</v>
      </c>
      <c r="G1263" t="s">
        <v>1</v>
      </c>
      <c r="H1263" t="s">
        <v>0</v>
      </c>
      <c r="I1263" t="s">
        <v>359</v>
      </c>
      <c r="J1263" t="s">
        <v>360</v>
      </c>
      <c r="K1263" s="55" t="s">
        <v>1255</v>
      </c>
      <c r="L1263" s="55" t="s">
        <v>1255</v>
      </c>
      <c r="M1263" t="s">
        <v>100</v>
      </c>
      <c r="N1263" t="s">
        <v>101</v>
      </c>
      <c r="O1263" s="3">
        <v>0</v>
      </c>
      <c r="P1263" s="3">
        <v>0</v>
      </c>
      <c r="Q1263" s="3">
        <v>650</v>
      </c>
      <c r="R1263" s="3">
        <v>84.5</v>
      </c>
      <c r="S1263" s="3">
        <v>0</v>
      </c>
      <c r="T1263" s="3">
        <v>0</v>
      </c>
      <c r="U1263" s="3">
        <v>734.5</v>
      </c>
      <c r="W1263" t="s">
        <v>1</v>
      </c>
    </row>
    <row r="1264" spans="5:23" x14ac:dyDescent="0.25">
      <c r="E1264" t="s">
        <v>1071</v>
      </c>
      <c r="F1264" t="s">
        <v>1253</v>
      </c>
      <c r="G1264" t="s">
        <v>1</v>
      </c>
      <c r="H1264" t="s">
        <v>0</v>
      </c>
      <c r="I1264" t="s">
        <v>359</v>
      </c>
      <c r="J1264" t="s">
        <v>360</v>
      </c>
      <c r="K1264" s="55" t="s">
        <v>1254</v>
      </c>
      <c r="L1264" s="55" t="s">
        <v>1254</v>
      </c>
      <c r="M1264" t="s">
        <v>100</v>
      </c>
      <c r="N1264" t="s">
        <v>101</v>
      </c>
      <c r="O1264" s="3">
        <v>0</v>
      </c>
      <c r="P1264" s="3">
        <v>0</v>
      </c>
      <c r="Q1264" s="3">
        <v>176</v>
      </c>
      <c r="R1264" s="3">
        <v>22.880000000000003</v>
      </c>
      <c r="S1264" s="3">
        <v>0</v>
      </c>
      <c r="T1264" s="3">
        <v>0</v>
      </c>
      <c r="U1264" s="3">
        <v>198.88</v>
      </c>
      <c r="W1264" t="s">
        <v>1</v>
      </c>
    </row>
    <row r="1265" spans="5:23" x14ac:dyDescent="0.25">
      <c r="E1265" t="s">
        <v>1071</v>
      </c>
      <c r="F1265" t="s">
        <v>1238</v>
      </c>
      <c r="G1265" t="s">
        <v>1</v>
      </c>
      <c r="H1265" t="s">
        <v>0</v>
      </c>
      <c r="I1265" t="s">
        <v>359</v>
      </c>
      <c r="J1265" t="s">
        <v>360</v>
      </c>
      <c r="K1265" s="55" t="s">
        <v>1252</v>
      </c>
      <c r="L1265" s="55" t="s">
        <v>1252</v>
      </c>
      <c r="M1265" t="s">
        <v>115</v>
      </c>
      <c r="N1265" t="s">
        <v>116</v>
      </c>
      <c r="O1265" s="3">
        <v>0</v>
      </c>
      <c r="P1265" s="3">
        <v>0</v>
      </c>
      <c r="Q1265" s="3">
        <v>5.47</v>
      </c>
      <c r="R1265" s="3">
        <v>0.71109999999999995</v>
      </c>
      <c r="S1265" s="3">
        <v>0</v>
      </c>
      <c r="T1265" s="3">
        <v>0</v>
      </c>
      <c r="U1265" s="3">
        <v>6.1810999999999998</v>
      </c>
      <c r="W1265" t="s">
        <v>1</v>
      </c>
    </row>
    <row r="1266" spans="5:23" x14ac:dyDescent="0.25">
      <c r="E1266" t="s">
        <v>1071</v>
      </c>
      <c r="F1266" t="s">
        <v>1238</v>
      </c>
      <c r="G1266" t="s">
        <v>1</v>
      </c>
      <c r="H1266" t="s">
        <v>0</v>
      </c>
      <c r="I1266" t="s">
        <v>359</v>
      </c>
      <c r="J1266" t="s">
        <v>360</v>
      </c>
      <c r="K1266" s="55" t="s">
        <v>1251</v>
      </c>
      <c r="L1266" s="55" t="s">
        <v>1251</v>
      </c>
      <c r="M1266" t="s">
        <v>115</v>
      </c>
      <c r="N1266" t="s">
        <v>116</v>
      </c>
      <c r="O1266" s="3">
        <v>0</v>
      </c>
      <c r="P1266" s="3">
        <v>0</v>
      </c>
      <c r="Q1266" s="3">
        <v>35</v>
      </c>
      <c r="R1266" s="3">
        <v>4.55</v>
      </c>
      <c r="S1266" s="3">
        <v>0</v>
      </c>
      <c r="T1266" s="3">
        <v>0</v>
      </c>
      <c r="U1266" s="3">
        <v>39.549999999999997</v>
      </c>
      <c r="W1266" t="s">
        <v>1</v>
      </c>
    </row>
    <row r="1267" spans="5:23" x14ac:dyDescent="0.25">
      <c r="E1267" t="s">
        <v>1071</v>
      </c>
      <c r="F1267" t="s">
        <v>1238</v>
      </c>
      <c r="G1267" t="s">
        <v>1</v>
      </c>
      <c r="H1267" t="s">
        <v>0</v>
      </c>
      <c r="I1267" t="s">
        <v>359</v>
      </c>
      <c r="J1267" t="s">
        <v>360</v>
      </c>
      <c r="K1267" s="55" t="s">
        <v>1250</v>
      </c>
      <c r="L1267" s="55" t="s">
        <v>1250</v>
      </c>
      <c r="M1267" t="s">
        <v>134</v>
      </c>
      <c r="N1267" t="s">
        <v>135</v>
      </c>
      <c r="O1267" s="3">
        <v>0</v>
      </c>
      <c r="P1267" s="3">
        <v>0</v>
      </c>
      <c r="Q1267" s="3">
        <v>93.1</v>
      </c>
      <c r="R1267" s="3">
        <v>12.103</v>
      </c>
      <c r="S1267" s="3">
        <v>0</v>
      </c>
      <c r="T1267" s="3">
        <v>0</v>
      </c>
      <c r="U1267" s="3">
        <v>105.20299999999999</v>
      </c>
      <c r="W1267" t="s">
        <v>1</v>
      </c>
    </row>
    <row r="1268" spans="5:23" x14ac:dyDescent="0.25">
      <c r="E1268" t="s">
        <v>1071</v>
      </c>
      <c r="F1268" t="s">
        <v>1238</v>
      </c>
      <c r="G1268" t="s">
        <v>1</v>
      </c>
      <c r="H1268" t="s">
        <v>0</v>
      </c>
      <c r="I1268" t="s">
        <v>359</v>
      </c>
      <c r="J1268" t="s">
        <v>360</v>
      </c>
      <c r="K1268" s="55" t="s">
        <v>1249</v>
      </c>
      <c r="L1268" s="55" t="s">
        <v>1249</v>
      </c>
      <c r="M1268" t="s">
        <v>115</v>
      </c>
      <c r="N1268" t="s">
        <v>116</v>
      </c>
      <c r="O1268" s="3">
        <v>0</v>
      </c>
      <c r="P1268" s="3">
        <v>0</v>
      </c>
      <c r="Q1268" s="3">
        <v>84.07</v>
      </c>
      <c r="R1268" s="3">
        <v>10.9291</v>
      </c>
      <c r="S1268" s="3">
        <v>0</v>
      </c>
      <c r="T1268" s="3">
        <v>0</v>
      </c>
      <c r="U1268" s="3">
        <v>94.999099999999999</v>
      </c>
      <c r="W1268" t="s">
        <v>1</v>
      </c>
    </row>
    <row r="1269" spans="5:23" x14ac:dyDescent="0.25">
      <c r="E1269" t="s">
        <v>1071</v>
      </c>
      <c r="F1269" t="s">
        <v>1238</v>
      </c>
      <c r="G1269" t="s">
        <v>1</v>
      </c>
      <c r="H1269" t="s">
        <v>0</v>
      </c>
      <c r="I1269" t="s">
        <v>359</v>
      </c>
      <c r="J1269" t="s">
        <v>360</v>
      </c>
      <c r="K1269" s="55" t="s">
        <v>1248</v>
      </c>
      <c r="L1269" s="55" t="s">
        <v>1248</v>
      </c>
      <c r="M1269" t="s">
        <v>249</v>
      </c>
      <c r="N1269" t="s">
        <v>250</v>
      </c>
      <c r="O1269" s="3">
        <v>0</v>
      </c>
      <c r="P1269" s="3">
        <v>0</v>
      </c>
      <c r="Q1269" s="3">
        <v>8.85</v>
      </c>
      <c r="R1269" s="3">
        <v>1.1505000000000001</v>
      </c>
      <c r="S1269" s="3">
        <v>0</v>
      </c>
      <c r="T1269" s="3">
        <v>0</v>
      </c>
      <c r="U1269" s="3">
        <v>10.000499999999999</v>
      </c>
      <c r="W1269" t="s">
        <v>1</v>
      </c>
    </row>
    <row r="1270" spans="5:23" x14ac:dyDescent="0.25">
      <c r="E1270" t="s">
        <v>1071</v>
      </c>
      <c r="F1270" t="s">
        <v>1238</v>
      </c>
      <c r="G1270" t="s">
        <v>1</v>
      </c>
      <c r="H1270" t="s">
        <v>0</v>
      </c>
      <c r="I1270" t="s">
        <v>359</v>
      </c>
      <c r="J1270" t="s">
        <v>360</v>
      </c>
      <c r="K1270" s="55" t="s">
        <v>1247</v>
      </c>
      <c r="L1270" s="55" t="s">
        <v>1247</v>
      </c>
      <c r="M1270" t="s">
        <v>100</v>
      </c>
      <c r="N1270" t="s">
        <v>101</v>
      </c>
      <c r="O1270" s="3">
        <v>0</v>
      </c>
      <c r="P1270" s="3">
        <v>0</v>
      </c>
      <c r="Q1270" s="3">
        <v>700</v>
      </c>
      <c r="R1270" s="3">
        <v>91</v>
      </c>
      <c r="S1270" s="3">
        <v>0</v>
      </c>
      <c r="T1270" s="3">
        <v>0</v>
      </c>
      <c r="U1270" s="3">
        <v>791</v>
      </c>
      <c r="W1270" t="s">
        <v>1</v>
      </c>
    </row>
    <row r="1271" spans="5:23" x14ac:dyDescent="0.25">
      <c r="E1271" t="s">
        <v>1071</v>
      </c>
      <c r="F1271" t="s">
        <v>1238</v>
      </c>
      <c r="G1271" t="s">
        <v>1</v>
      </c>
      <c r="H1271" t="s">
        <v>0</v>
      </c>
      <c r="I1271" t="s">
        <v>359</v>
      </c>
      <c r="J1271" t="s">
        <v>360</v>
      </c>
      <c r="K1271" s="55" t="s">
        <v>1246</v>
      </c>
      <c r="L1271" s="55" t="s">
        <v>1246</v>
      </c>
      <c r="M1271" t="s">
        <v>226</v>
      </c>
      <c r="N1271" t="s">
        <v>227</v>
      </c>
      <c r="O1271" s="3">
        <v>0</v>
      </c>
      <c r="P1271" s="3">
        <v>0</v>
      </c>
      <c r="Q1271" s="3">
        <v>35</v>
      </c>
      <c r="R1271" s="3">
        <v>4.55</v>
      </c>
      <c r="S1271" s="3">
        <v>0</v>
      </c>
      <c r="T1271" s="3">
        <v>0</v>
      </c>
      <c r="U1271" s="3">
        <v>39.549999999999997</v>
      </c>
      <c r="W1271" t="s">
        <v>1</v>
      </c>
    </row>
    <row r="1272" spans="5:23" x14ac:dyDescent="0.25">
      <c r="E1272" t="s">
        <v>1071</v>
      </c>
      <c r="F1272" t="s">
        <v>1238</v>
      </c>
      <c r="G1272" t="s">
        <v>1</v>
      </c>
      <c r="H1272" t="s">
        <v>0</v>
      </c>
      <c r="I1272" t="s">
        <v>359</v>
      </c>
      <c r="J1272" t="s">
        <v>360</v>
      </c>
      <c r="K1272" s="55" t="s">
        <v>1245</v>
      </c>
      <c r="L1272" s="55" t="s">
        <v>1245</v>
      </c>
      <c r="M1272" t="s">
        <v>136</v>
      </c>
      <c r="N1272" t="s">
        <v>137</v>
      </c>
      <c r="O1272" s="3">
        <v>0</v>
      </c>
      <c r="P1272" s="3">
        <v>0</v>
      </c>
      <c r="Q1272" s="3">
        <v>125</v>
      </c>
      <c r="R1272" s="3">
        <v>16.25</v>
      </c>
      <c r="S1272" s="3">
        <v>0</v>
      </c>
      <c r="T1272" s="3">
        <v>0</v>
      </c>
      <c r="U1272" s="3">
        <v>141.25</v>
      </c>
      <c r="W1272" t="s">
        <v>1</v>
      </c>
    </row>
    <row r="1273" spans="5:23" x14ac:dyDescent="0.25">
      <c r="E1273" t="s">
        <v>1071</v>
      </c>
      <c r="F1273" t="s">
        <v>1238</v>
      </c>
      <c r="G1273" t="s">
        <v>1</v>
      </c>
      <c r="H1273" t="s">
        <v>0</v>
      </c>
      <c r="I1273" t="s">
        <v>359</v>
      </c>
      <c r="J1273" t="s">
        <v>360</v>
      </c>
      <c r="K1273" s="55" t="s">
        <v>1244</v>
      </c>
      <c r="L1273" s="55" t="s">
        <v>1244</v>
      </c>
      <c r="M1273" t="s">
        <v>208</v>
      </c>
      <c r="N1273" t="s">
        <v>209</v>
      </c>
      <c r="O1273" s="3">
        <v>0</v>
      </c>
      <c r="P1273" s="3">
        <v>0</v>
      </c>
      <c r="Q1273" s="3">
        <v>1841.75</v>
      </c>
      <c r="R1273" s="3">
        <v>239.42750000000001</v>
      </c>
      <c r="S1273" s="3">
        <v>0</v>
      </c>
      <c r="T1273" s="3">
        <v>0</v>
      </c>
      <c r="U1273" s="3">
        <v>2081.1774999999998</v>
      </c>
      <c r="W1273" t="s">
        <v>1</v>
      </c>
    </row>
    <row r="1274" spans="5:23" x14ac:dyDescent="0.25">
      <c r="E1274" t="s">
        <v>1071</v>
      </c>
      <c r="F1274" t="s">
        <v>1238</v>
      </c>
      <c r="G1274" t="s">
        <v>1</v>
      </c>
      <c r="H1274" t="s">
        <v>0</v>
      </c>
      <c r="I1274" t="s">
        <v>359</v>
      </c>
      <c r="J1274" t="s">
        <v>360</v>
      </c>
      <c r="K1274" s="55" t="s">
        <v>1243</v>
      </c>
      <c r="L1274" s="55" t="s">
        <v>1243</v>
      </c>
      <c r="M1274" t="s">
        <v>151</v>
      </c>
      <c r="N1274" t="s">
        <v>29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W1274" t="s">
        <v>1</v>
      </c>
    </row>
    <row r="1275" spans="5:23" x14ac:dyDescent="0.25">
      <c r="E1275" t="s">
        <v>1071</v>
      </c>
      <c r="F1275" t="s">
        <v>1238</v>
      </c>
      <c r="G1275" t="s">
        <v>1</v>
      </c>
      <c r="H1275" t="s">
        <v>0</v>
      </c>
      <c r="I1275" t="s">
        <v>359</v>
      </c>
      <c r="J1275" t="s">
        <v>360</v>
      </c>
      <c r="K1275" s="55" t="s">
        <v>1242</v>
      </c>
      <c r="L1275" s="55" t="s">
        <v>1242</v>
      </c>
      <c r="M1275" t="s">
        <v>147</v>
      </c>
      <c r="N1275" t="s">
        <v>148</v>
      </c>
      <c r="O1275" s="3">
        <v>0</v>
      </c>
      <c r="P1275" s="3">
        <v>0</v>
      </c>
      <c r="Q1275" s="3">
        <v>650</v>
      </c>
      <c r="R1275" s="3">
        <v>84.5</v>
      </c>
      <c r="S1275" s="3">
        <v>0</v>
      </c>
      <c r="T1275" s="3">
        <v>0</v>
      </c>
      <c r="U1275" s="3">
        <v>734.5</v>
      </c>
      <c r="W1275" t="s">
        <v>1</v>
      </c>
    </row>
    <row r="1276" spans="5:23" x14ac:dyDescent="0.25">
      <c r="E1276" t="s">
        <v>1071</v>
      </c>
      <c r="F1276" t="s">
        <v>1238</v>
      </c>
      <c r="G1276" t="s">
        <v>1</v>
      </c>
      <c r="H1276" t="s">
        <v>0</v>
      </c>
      <c r="I1276" t="s">
        <v>359</v>
      </c>
      <c r="J1276" t="s">
        <v>360</v>
      </c>
      <c r="K1276" s="55" t="s">
        <v>1241</v>
      </c>
      <c r="L1276" s="55" t="s">
        <v>1241</v>
      </c>
      <c r="M1276" t="s">
        <v>607</v>
      </c>
      <c r="N1276" t="s">
        <v>608</v>
      </c>
      <c r="O1276" s="3">
        <v>0</v>
      </c>
      <c r="P1276" s="3">
        <v>0</v>
      </c>
      <c r="Q1276" s="3">
        <v>50</v>
      </c>
      <c r="R1276" s="3">
        <v>6.5</v>
      </c>
      <c r="S1276" s="3">
        <v>0</v>
      </c>
      <c r="T1276" s="3">
        <v>0</v>
      </c>
      <c r="U1276" s="3">
        <v>56.5</v>
      </c>
      <c r="W1276" t="s">
        <v>1</v>
      </c>
    </row>
    <row r="1277" spans="5:23" x14ac:dyDescent="0.25">
      <c r="E1277" t="s">
        <v>1071</v>
      </c>
      <c r="F1277" t="s">
        <v>1238</v>
      </c>
      <c r="G1277" t="s">
        <v>1</v>
      </c>
      <c r="H1277" t="s">
        <v>0</v>
      </c>
      <c r="I1277" t="s">
        <v>359</v>
      </c>
      <c r="J1277" t="s">
        <v>360</v>
      </c>
      <c r="K1277" s="55" t="s">
        <v>1240</v>
      </c>
      <c r="L1277" s="55" t="s">
        <v>1240</v>
      </c>
      <c r="M1277" t="s">
        <v>607</v>
      </c>
      <c r="N1277" t="s">
        <v>608</v>
      </c>
      <c r="O1277" s="3">
        <v>0</v>
      </c>
      <c r="P1277" s="3">
        <v>0</v>
      </c>
      <c r="Q1277" s="3">
        <v>86.73</v>
      </c>
      <c r="R1277" s="3">
        <v>11.274900000000001</v>
      </c>
      <c r="S1277" s="3">
        <v>0</v>
      </c>
      <c r="T1277" s="3">
        <v>0</v>
      </c>
      <c r="U1277" s="3">
        <v>98.004900000000006</v>
      </c>
      <c r="W1277" t="s">
        <v>1</v>
      </c>
    </row>
    <row r="1278" spans="5:23" x14ac:dyDescent="0.25">
      <c r="E1278" t="s">
        <v>1071</v>
      </c>
      <c r="F1278" t="s">
        <v>1238</v>
      </c>
      <c r="G1278" t="s">
        <v>1</v>
      </c>
      <c r="H1278" t="s">
        <v>0</v>
      </c>
      <c r="I1278" t="s">
        <v>359</v>
      </c>
      <c r="J1278" t="s">
        <v>360</v>
      </c>
      <c r="K1278" s="55" t="s">
        <v>1239</v>
      </c>
      <c r="L1278" s="55" t="s">
        <v>1239</v>
      </c>
      <c r="M1278" t="s">
        <v>115</v>
      </c>
      <c r="N1278" t="s">
        <v>116</v>
      </c>
      <c r="O1278" s="3">
        <v>0</v>
      </c>
      <c r="P1278" s="3">
        <v>0</v>
      </c>
      <c r="Q1278" s="3">
        <v>6</v>
      </c>
      <c r="R1278" s="3">
        <v>0.78</v>
      </c>
      <c r="S1278" s="3">
        <v>0</v>
      </c>
      <c r="T1278" s="3">
        <v>0</v>
      </c>
      <c r="U1278" s="3">
        <v>6.78</v>
      </c>
      <c r="W1278" t="s">
        <v>1</v>
      </c>
    </row>
    <row r="1279" spans="5:23" x14ac:dyDescent="0.25">
      <c r="E1279" t="s">
        <v>1071</v>
      </c>
      <c r="F1279" t="s">
        <v>1230</v>
      </c>
      <c r="G1279" t="s">
        <v>1</v>
      </c>
      <c r="H1279" t="s">
        <v>0</v>
      </c>
      <c r="I1279" t="s">
        <v>359</v>
      </c>
      <c r="J1279" t="s">
        <v>360</v>
      </c>
      <c r="K1279" s="55" t="s">
        <v>1237</v>
      </c>
      <c r="L1279" s="55" t="s">
        <v>1237</v>
      </c>
      <c r="N1279" t="s">
        <v>235</v>
      </c>
      <c r="O1279" s="3">
        <v>0</v>
      </c>
      <c r="P1279" s="3">
        <v>0</v>
      </c>
      <c r="Q1279" s="3">
        <v>120</v>
      </c>
      <c r="R1279" s="3">
        <v>15.600000000000001</v>
      </c>
      <c r="S1279" s="3">
        <v>0</v>
      </c>
      <c r="T1279" s="3">
        <v>0</v>
      </c>
      <c r="U1279" s="3">
        <v>135.6</v>
      </c>
      <c r="V1279" s="3" t="s">
        <v>1080</v>
      </c>
      <c r="W1279" t="s">
        <v>1</v>
      </c>
    </row>
    <row r="1280" spans="5:23" x14ac:dyDescent="0.25">
      <c r="E1280" t="s">
        <v>1071</v>
      </c>
      <c r="F1280" t="s">
        <v>1230</v>
      </c>
      <c r="G1280" t="s">
        <v>1</v>
      </c>
      <c r="H1280" t="s">
        <v>0</v>
      </c>
      <c r="I1280" t="s">
        <v>359</v>
      </c>
      <c r="J1280" t="s">
        <v>360</v>
      </c>
      <c r="K1280" s="55" t="s">
        <v>1236</v>
      </c>
      <c r="L1280" s="55" t="s">
        <v>1236</v>
      </c>
      <c r="M1280" t="s">
        <v>115</v>
      </c>
      <c r="N1280" t="s">
        <v>116</v>
      </c>
      <c r="O1280" s="3">
        <v>0</v>
      </c>
      <c r="P1280" s="3">
        <v>0</v>
      </c>
      <c r="Q1280" s="3">
        <v>20</v>
      </c>
      <c r="R1280" s="3">
        <v>2.6</v>
      </c>
      <c r="S1280" s="3">
        <v>0</v>
      </c>
      <c r="T1280" s="3">
        <v>0</v>
      </c>
      <c r="U1280" s="3">
        <v>22.6</v>
      </c>
      <c r="W1280" t="s">
        <v>1</v>
      </c>
    </row>
    <row r="1281" spans="5:23" x14ac:dyDescent="0.25">
      <c r="E1281" t="s">
        <v>1071</v>
      </c>
      <c r="F1281" t="s">
        <v>1230</v>
      </c>
      <c r="G1281" t="s">
        <v>1</v>
      </c>
      <c r="H1281" t="s">
        <v>0</v>
      </c>
      <c r="I1281" t="s">
        <v>359</v>
      </c>
      <c r="J1281" t="s">
        <v>360</v>
      </c>
      <c r="K1281" s="55" t="s">
        <v>1235</v>
      </c>
      <c r="L1281" s="55" t="s">
        <v>1235</v>
      </c>
      <c r="M1281" t="s">
        <v>115</v>
      </c>
      <c r="N1281" t="s">
        <v>116</v>
      </c>
      <c r="O1281" s="3">
        <v>0</v>
      </c>
      <c r="P1281" s="3">
        <v>0</v>
      </c>
      <c r="Q1281" s="3">
        <v>81</v>
      </c>
      <c r="R1281" s="3">
        <v>10.530000000000001</v>
      </c>
      <c r="S1281" s="3">
        <v>0</v>
      </c>
      <c r="T1281" s="3">
        <v>0</v>
      </c>
      <c r="U1281" s="3">
        <v>91.53</v>
      </c>
      <c r="W1281" t="s">
        <v>1</v>
      </c>
    </row>
    <row r="1282" spans="5:23" x14ac:dyDescent="0.25">
      <c r="E1282" t="s">
        <v>1071</v>
      </c>
      <c r="F1282" t="s">
        <v>1230</v>
      </c>
      <c r="G1282" t="s">
        <v>1</v>
      </c>
      <c r="H1282" t="s">
        <v>0</v>
      </c>
      <c r="I1282" t="s">
        <v>359</v>
      </c>
      <c r="J1282" t="s">
        <v>360</v>
      </c>
      <c r="K1282" s="55" t="s">
        <v>1234</v>
      </c>
      <c r="L1282" s="55" t="s">
        <v>1234</v>
      </c>
      <c r="M1282" t="s">
        <v>115</v>
      </c>
      <c r="N1282" t="s">
        <v>116</v>
      </c>
      <c r="O1282" s="3">
        <v>0</v>
      </c>
      <c r="P1282" s="3">
        <v>0</v>
      </c>
      <c r="Q1282" s="3">
        <v>24</v>
      </c>
      <c r="R1282" s="3">
        <v>3.12</v>
      </c>
      <c r="S1282" s="3">
        <v>0</v>
      </c>
      <c r="T1282" s="3">
        <v>0</v>
      </c>
      <c r="U1282" s="3">
        <v>27.12</v>
      </c>
      <c r="W1282" t="s">
        <v>1</v>
      </c>
    </row>
    <row r="1283" spans="5:23" x14ac:dyDescent="0.25">
      <c r="E1283" t="s">
        <v>1071</v>
      </c>
      <c r="F1283" t="s">
        <v>1230</v>
      </c>
      <c r="G1283" t="s">
        <v>1</v>
      </c>
      <c r="H1283" t="s">
        <v>0</v>
      </c>
      <c r="I1283" t="s">
        <v>359</v>
      </c>
      <c r="J1283" t="s">
        <v>360</v>
      </c>
      <c r="K1283" s="55" t="s">
        <v>1233</v>
      </c>
      <c r="L1283" s="55" t="s">
        <v>1233</v>
      </c>
      <c r="M1283" t="s">
        <v>249</v>
      </c>
      <c r="N1283" t="s">
        <v>250</v>
      </c>
      <c r="O1283" s="3">
        <v>0</v>
      </c>
      <c r="P1283" s="3">
        <v>0</v>
      </c>
      <c r="Q1283" s="3">
        <v>12</v>
      </c>
      <c r="R1283" s="3">
        <v>1.56</v>
      </c>
      <c r="S1283" s="3">
        <v>0</v>
      </c>
      <c r="T1283" s="3">
        <v>0</v>
      </c>
      <c r="U1283" s="3">
        <v>13.56</v>
      </c>
      <c r="W1283" t="s">
        <v>1</v>
      </c>
    </row>
    <row r="1284" spans="5:23" x14ac:dyDescent="0.25">
      <c r="E1284" t="s">
        <v>1071</v>
      </c>
      <c r="F1284" t="s">
        <v>1230</v>
      </c>
      <c r="G1284" t="s">
        <v>1</v>
      </c>
      <c r="H1284" t="s">
        <v>0</v>
      </c>
      <c r="I1284" t="s">
        <v>359</v>
      </c>
      <c r="J1284" t="s">
        <v>360</v>
      </c>
      <c r="K1284" s="55" t="s">
        <v>1232</v>
      </c>
      <c r="L1284" s="55" t="s">
        <v>1232</v>
      </c>
      <c r="M1284" t="s">
        <v>170</v>
      </c>
      <c r="N1284" t="s">
        <v>171</v>
      </c>
      <c r="O1284" s="3">
        <v>0</v>
      </c>
      <c r="P1284" s="3">
        <v>0</v>
      </c>
      <c r="Q1284" s="3">
        <v>25</v>
      </c>
      <c r="R1284" s="3">
        <v>3.25</v>
      </c>
      <c r="S1284" s="3">
        <v>0</v>
      </c>
      <c r="T1284" s="3">
        <v>0</v>
      </c>
      <c r="U1284" s="3">
        <v>28.25</v>
      </c>
      <c r="W1284" t="s">
        <v>1</v>
      </c>
    </row>
    <row r="1285" spans="5:23" x14ac:dyDescent="0.25">
      <c r="E1285" t="s">
        <v>1071</v>
      </c>
      <c r="F1285" t="s">
        <v>1230</v>
      </c>
      <c r="G1285" t="s">
        <v>1</v>
      </c>
      <c r="H1285" t="s">
        <v>0</v>
      </c>
      <c r="I1285" t="s">
        <v>359</v>
      </c>
      <c r="J1285" t="s">
        <v>360</v>
      </c>
      <c r="K1285" s="55" t="s">
        <v>1231</v>
      </c>
      <c r="L1285" s="55" t="s">
        <v>1231</v>
      </c>
      <c r="N1285" t="s">
        <v>1229</v>
      </c>
      <c r="O1285" s="3">
        <v>0</v>
      </c>
      <c r="P1285" s="3">
        <v>0</v>
      </c>
      <c r="Q1285" s="3">
        <v>15</v>
      </c>
      <c r="R1285" s="3">
        <v>1.9500000000000002</v>
      </c>
      <c r="S1285" s="3">
        <v>0</v>
      </c>
      <c r="T1285" s="3">
        <v>0</v>
      </c>
      <c r="U1285" s="3">
        <v>16.95</v>
      </c>
      <c r="V1285" s="3" t="s">
        <v>1228</v>
      </c>
      <c r="W1285" t="s">
        <v>1</v>
      </c>
    </row>
    <row r="1286" spans="5:23" x14ac:dyDescent="0.25">
      <c r="E1286" t="s">
        <v>1071</v>
      </c>
      <c r="F1286" t="s">
        <v>1197</v>
      </c>
      <c r="G1286" t="s">
        <v>1</v>
      </c>
      <c r="H1286" t="s">
        <v>0</v>
      </c>
      <c r="I1286" t="s">
        <v>359</v>
      </c>
      <c r="J1286" t="s">
        <v>360</v>
      </c>
      <c r="K1286" s="55" t="s">
        <v>1227</v>
      </c>
      <c r="L1286" s="55" t="s">
        <v>1227</v>
      </c>
      <c r="N1286" t="s">
        <v>1229</v>
      </c>
      <c r="O1286" s="3">
        <v>0</v>
      </c>
      <c r="P1286" s="3">
        <v>0</v>
      </c>
      <c r="Q1286" s="3">
        <v>38.86</v>
      </c>
      <c r="R1286" s="3">
        <v>5.0518000000000001</v>
      </c>
      <c r="S1286" s="3">
        <v>0</v>
      </c>
      <c r="T1286" s="3">
        <v>0</v>
      </c>
      <c r="U1286" s="3">
        <v>43.911799999999999</v>
      </c>
      <c r="V1286" s="3" t="s">
        <v>1228</v>
      </c>
      <c r="W1286" t="s">
        <v>1</v>
      </c>
    </row>
    <row r="1287" spans="5:23" x14ac:dyDescent="0.25">
      <c r="E1287" t="s">
        <v>1071</v>
      </c>
      <c r="F1287" t="s">
        <v>1197</v>
      </c>
      <c r="G1287" t="s">
        <v>1</v>
      </c>
      <c r="H1287" t="s">
        <v>0</v>
      </c>
      <c r="I1287" t="s">
        <v>359</v>
      </c>
      <c r="J1287" t="s">
        <v>360</v>
      </c>
      <c r="K1287" s="55" t="s">
        <v>1226</v>
      </c>
      <c r="L1287" s="55" t="s">
        <v>1226</v>
      </c>
      <c r="M1287" t="s">
        <v>115</v>
      </c>
      <c r="N1287" t="s">
        <v>116</v>
      </c>
      <c r="O1287" s="3">
        <v>0</v>
      </c>
      <c r="P1287" s="3">
        <v>0</v>
      </c>
      <c r="Q1287" s="3">
        <v>18</v>
      </c>
      <c r="R1287" s="3">
        <v>2.34</v>
      </c>
      <c r="S1287" s="3">
        <v>0</v>
      </c>
      <c r="T1287" s="3">
        <v>0</v>
      </c>
      <c r="U1287" s="3">
        <v>20.34</v>
      </c>
      <c r="W1287" t="s">
        <v>1</v>
      </c>
    </row>
    <row r="1288" spans="5:23" x14ac:dyDescent="0.25">
      <c r="E1288" t="s">
        <v>1071</v>
      </c>
      <c r="F1288" t="s">
        <v>1197</v>
      </c>
      <c r="G1288" t="s">
        <v>1</v>
      </c>
      <c r="H1288" t="s">
        <v>0</v>
      </c>
      <c r="I1288" t="s">
        <v>359</v>
      </c>
      <c r="J1288" t="s">
        <v>360</v>
      </c>
      <c r="K1288" s="55" t="s">
        <v>1225</v>
      </c>
      <c r="L1288" s="55" t="s">
        <v>1225</v>
      </c>
      <c r="M1288" t="s">
        <v>154</v>
      </c>
      <c r="N1288" t="s">
        <v>155</v>
      </c>
      <c r="O1288" s="3">
        <v>0</v>
      </c>
      <c r="P1288" s="3">
        <v>0</v>
      </c>
      <c r="Q1288" s="3">
        <v>61.19</v>
      </c>
      <c r="R1288" s="3">
        <v>7.9546999999999999</v>
      </c>
      <c r="S1288" s="3">
        <v>0</v>
      </c>
      <c r="T1288" s="3">
        <v>0</v>
      </c>
      <c r="U1288" s="3">
        <v>69.1447</v>
      </c>
      <c r="W1288" t="s">
        <v>1</v>
      </c>
    </row>
    <row r="1289" spans="5:23" x14ac:dyDescent="0.25">
      <c r="E1289" t="s">
        <v>1071</v>
      </c>
      <c r="F1289" t="s">
        <v>1197</v>
      </c>
      <c r="G1289" t="s">
        <v>1</v>
      </c>
      <c r="H1289" t="s">
        <v>0</v>
      </c>
      <c r="I1289" t="s">
        <v>359</v>
      </c>
      <c r="J1289" t="s">
        <v>360</v>
      </c>
      <c r="K1289" s="55" t="s">
        <v>1222</v>
      </c>
      <c r="L1289" s="55" t="s">
        <v>1222</v>
      </c>
      <c r="M1289" t="s">
        <v>1223</v>
      </c>
      <c r="N1289" t="s">
        <v>1224</v>
      </c>
      <c r="O1289" s="3">
        <v>0</v>
      </c>
      <c r="P1289" s="3">
        <v>0</v>
      </c>
      <c r="Q1289" s="3">
        <v>10</v>
      </c>
      <c r="R1289" s="3">
        <v>1.3</v>
      </c>
      <c r="S1289" s="3">
        <v>0</v>
      </c>
      <c r="T1289" s="3">
        <v>0</v>
      </c>
      <c r="U1289" s="3">
        <v>11.3</v>
      </c>
      <c r="W1289" t="s">
        <v>1</v>
      </c>
    </row>
    <row r="1290" spans="5:23" x14ac:dyDescent="0.25">
      <c r="E1290" t="s">
        <v>1071</v>
      </c>
      <c r="F1290" t="s">
        <v>1197</v>
      </c>
      <c r="G1290" t="s">
        <v>1</v>
      </c>
      <c r="H1290" t="s">
        <v>0</v>
      </c>
      <c r="I1290" t="s">
        <v>359</v>
      </c>
      <c r="J1290" t="s">
        <v>360</v>
      </c>
      <c r="K1290" s="55" t="s">
        <v>1221</v>
      </c>
      <c r="L1290" s="55" t="s">
        <v>1221</v>
      </c>
      <c r="M1290" t="s">
        <v>208</v>
      </c>
      <c r="N1290" t="s">
        <v>209</v>
      </c>
      <c r="O1290" s="3">
        <v>0</v>
      </c>
      <c r="P1290" s="3">
        <v>0</v>
      </c>
      <c r="Q1290" s="3">
        <v>30</v>
      </c>
      <c r="R1290" s="3">
        <v>3.9000000000000004</v>
      </c>
      <c r="S1290" s="3">
        <v>0</v>
      </c>
      <c r="T1290" s="3">
        <v>0</v>
      </c>
      <c r="U1290" s="3">
        <v>33.9</v>
      </c>
      <c r="W1290" t="s">
        <v>1</v>
      </c>
    </row>
    <row r="1291" spans="5:23" x14ac:dyDescent="0.25">
      <c r="E1291" t="s">
        <v>1071</v>
      </c>
      <c r="F1291" t="s">
        <v>1197</v>
      </c>
      <c r="G1291" t="s">
        <v>1</v>
      </c>
      <c r="H1291" t="s">
        <v>0</v>
      </c>
      <c r="I1291" t="s">
        <v>359</v>
      </c>
      <c r="J1291" t="s">
        <v>360</v>
      </c>
      <c r="K1291" s="55" t="s">
        <v>1220</v>
      </c>
      <c r="L1291" s="55" t="s">
        <v>1220</v>
      </c>
      <c r="M1291" t="s">
        <v>160</v>
      </c>
      <c r="N1291" t="s">
        <v>161</v>
      </c>
      <c r="O1291" s="3">
        <v>0</v>
      </c>
      <c r="P1291" s="3">
        <v>0</v>
      </c>
      <c r="Q1291" s="3">
        <v>35</v>
      </c>
      <c r="R1291" s="3">
        <v>4.55</v>
      </c>
      <c r="S1291" s="3">
        <v>0</v>
      </c>
      <c r="T1291" s="3">
        <v>0</v>
      </c>
      <c r="U1291" s="3">
        <v>39.549999999999997</v>
      </c>
      <c r="W1291" t="s">
        <v>1</v>
      </c>
    </row>
    <row r="1292" spans="5:23" x14ac:dyDescent="0.25">
      <c r="E1292" t="s">
        <v>1071</v>
      </c>
      <c r="F1292" t="s">
        <v>1197</v>
      </c>
      <c r="G1292" t="s">
        <v>1</v>
      </c>
      <c r="H1292" t="s">
        <v>0</v>
      </c>
      <c r="I1292" t="s">
        <v>359</v>
      </c>
      <c r="J1292" t="s">
        <v>360</v>
      </c>
      <c r="K1292" s="55" t="s">
        <v>1219</v>
      </c>
      <c r="L1292" s="55" t="s">
        <v>1219</v>
      </c>
      <c r="M1292" t="s">
        <v>160</v>
      </c>
      <c r="N1292" t="s">
        <v>161</v>
      </c>
      <c r="O1292" s="3">
        <v>0</v>
      </c>
      <c r="P1292" s="3">
        <v>0</v>
      </c>
      <c r="Q1292" s="3">
        <v>65</v>
      </c>
      <c r="R1292" s="3">
        <v>8.4500000000000011</v>
      </c>
      <c r="S1292" s="3">
        <v>0</v>
      </c>
      <c r="T1292" s="3">
        <v>0</v>
      </c>
      <c r="U1292" s="3">
        <v>73.45</v>
      </c>
      <c r="W1292" t="s">
        <v>1</v>
      </c>
    </row>
    <row r="1293" spans="5:23" x14ac:dyDescent="0.25">
      <c r="E1293" t="s">
        <v>1071</v>
      </c>
      <c r="F1293" t="s">
        <v>1197</v>
      </c>
      <c r="G1293" t="s">
        <v>1</v>
      </c>
      <c r="H1293" t="s">
        <v>0</v>
      </c>
      <c r="I1293" t="s">
        <v>359</v>
      </c>
      <c r="J1293" t="s">
        <v>360</v>
      </c>
      <c r="K1293" s="55" t="s">
        <v>1218</v>
      </c>
      <c r="L1293" s="55" t="s">
        <v>1218</v>
      </c>
      <c r="M1293" t="s">
        <v>115</v>
      </c>
      <c r="N1293" t="s">
        <v>116</v>
      </c>
      <c r="O1293" s="3">
        <v>0</v>
      </c>
      <c r="P1293" s="3">
        <v>0</v>
      </c>
      <c r="Q1293" s="3">
        <v>240</v>
      </c>
      <c r="R1293" s="3">
        <v>31.200000000000003</v>
      </c>
      <c r="S1293" s="3">
        <v>0</v>
      </c>
      <c r="T1293" s="3">
        <v>0</v>
      </c>
      <c r="U1293" s="3">
        <v>271.2</v>
      </c>
      <c r="W1293" t="s">
        <v>1</v>
      </c>
    </row>
    <row r="1294" spans="5:23" x14ac:dyDescent="0.25">
      <c r="E1294" t="s">
        <v>1071</v>
      </c>
      <c r="F1294" t="s">
        <v>1197</v>
      </c>
      <c r="G1294" t="s">
        <v>1</v>
      </c>
      <c r="H1294" t="s">
        <v>0</v>
      </c>
      <c r="I1294" t="s">
        <v>359</v>
      </c>
      <c r="J1294" t="s">
        <v>360</v>
      </c>
      <c r="K1294" s="55" t="s">
        <v>1217</v>
      </c>
      <c r="L1294" s="55" t="s">
        <v>1217</v>
      </c>
      <c r="M1294" t="s">
        <v>115</v>
      </c>
      <c r="N1294" t="s">
        <v>116</v>
      </c>
      <c r="O1294" s="3">
        <v>0</v>
      </c>
      <c r="P1294" s="3">
        <v>0</v>
      </c>
      <c r="Q1294" s="3">
        <v>90</v>
      </c>
      <c r="R1294" s="3">
        <v>11.700000000000001</v>
      </c>
      <c r="S1294" s="3">
        <v>0</v>
      </c>
      <c r="T1294" s="3">
        <v>0</v>
      </c>
      <c r="U1294" s="3">
        <v>101.7</v>
      </c>
      <c r="W1294" t="s">
        <v>1</v>
      </c>
    </row>
    <row r="1295" spans="5:23" x14ac:dyDescent="0.25">
      <c r="E1295" t="s">
        <v>1071</v>
      </c>
      <c r="F1295" t="s">
        <v>1197</v>
      </c>
      <c r="G1295" t="s">
        <v>1</v>
      </c>
      <c r="H1295" t="s">
        <v>0</v>
      </c>
      <c r="I1295" t="s">
        <v>359</v>
      </c>
      <c r="J1295" t="s">
        <v>360</v>
      </c>
      <c r="K1295" s="55" t="s">
        <v>1216</v>
      </c>
      <c r="L1295" s="55" t="s">
        <v>1216</v>
      </c>
      <c r="M1295" t="s">
        <v>151</v>
      </c>
      <c r="N1295" t="s">
        <v>29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W1295" t="s">
        <v>1</v>
      </c>
    </row>
    <row r="1296" spans="5:23" x14ac:dyDescent="0.25">
      <c r="E1296" t="s">
        <v>1071</v>
      </c>
      <c r="F1296" t="s">
        <v>1197</v>
      </c>
      <c r="G1296" t="s">
        <v>1</v>
      </c>
      <c r="H1296" t="s">
        <v>0</v>
      </c>
      <c r="I1296" t="s">
        <v>359</v>
      </c>
      <c r="J1296" t="s">
        <v>360</v>
      </c>
      <c r="K1296" s="55" t="s">
        <v>1215</v>
      </c>
      <c r="L1296" s="55" t="s">
        <v>1215</v>
      </c>
      <c r="M1296" t="s">
        <v>151</v>
      </c>
      <c r="N1296" t="s">
        <v>29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W1296" t="s">
        <v>1</v>
      </c>
    </row>
    <row r="1297" spans="5:23" x14ac:dyDescent="0.25">
      <c r="E1297" t="s">
        <v>1071</v>
      </c>
      <c r="F1297" t="s">
        <v>1197</v>
      </c>
      <c r="G1297" t="s">
        <v>1</v>
      </c>
      <c r="H1297" t="s">
        <v>0</v>
      </c>
      <c r="I1297" t="s">
        <v>359</v>
      </c>
      <c r="J1297" t="s">
        <v>360</v>
      </c>
      <c r="K1297" s="55" t="s">
        <v>1214</v>
      </c>
      <c r="L1297" s="55" t="s">
        <v>1214</v>
      </c>
      <c r="M1297" t="s">
        <v>115</v>
      </c>
      <c r="N1297" t="s">
        <v>116</v>
      </c>
      <c r="O1297" s="3">
        <v>0</v>
      </c>
      <c r="P1297" s="3">
        <v>0</v>
      </c>
      <c r="Q1297" s="3">
        <v>108</v>
      </c>
      <c r="R1297" s="3">
        <v>14.040000000000001</v>
      </c>
      <c r="S1297" s="3">
        <v>0</v>
      </c>
      <c r="T1297" s="3">
        <v>0</v>
      </c>
      <c r="U1297" s="3">
        <v>122.04</v>
      </c>
      <c r="W1297" t="s">
        <v>1</v>
      </c>
    </row>
    <row r="1298" spans="5:23" x14ac:dyDescent="0.25">
      <c r="E1298" t="s">
        <v>1071</v>
      </c>
      <c r="F1298" t="s">
        <v>1197</v>
      </c>
      <c r="G1298" t="s">
        <v>1</v>
      </c>
      <c r="H1298" t="s">
        <v>0</v>
      </c>
      <c r="I1298" t="s">
        <v>359</v>
      </c>
      <c r="J1298" t="s">
        <v>360</v>
      </c>
      <c r="K1298" s="55" t="s">
        <v>1213</v>
      </c>
      <c r="L1298" s="55" t="s">
        <v>1213</v>
      </c>
      <c r="M1298" t="s">
        <v>607</v>
      </c>
      <c r="N1298" t="s">
        <v>608</v>
      </c>
      <c r="O1298" s="3">
        <v>0</v>
      </c>
      <c r="P1298" s="3">
        <v>0</v>
      </c>
      <c r="Q1298" s="3">
        <v>95</v>
      </c>
      <c r="R1298" s="3">
        <v>12.35</v>
      </c>
      <c r="S1298" s="3">
        <v>0</v>
      </c>
      <c r="T1298" s="3">
        <v>0</v>
      </c>
      <c r="U1298" s="3">
        <v>107.35</v>
      </c>
      <c r="W1298" t="s">
        <v>1</v>
      </c>
    </row>
    <row r="1299" spans="5:23" x14ac:dyDescent="0.25">
      <c r="E1299" t="s">
        <v>1071</v>
      </c>
      <c r="F1299" t="s">
        <v>1197</v>
      </c>
      <c r="G1299" t="s">
        <v>1</v>
      </c>
      <c r="H1299" t="s">
        <v>0</v>
      </c>
      <c r="I1299" t="s">
        <v>359</v>
      </c>
      <c r="J1299" t="s">
        <v>360</v>
      </c>
      <c r="K1299" s="55" t="s">
        <v>1212</v>
      </c>
      <c r="L1299" s="55" t="s">
        <v>1212</v>
      </c>
      <c r="M1299" t="s">
        <v>115</v>
      </c>
      <c r="N1299" t="s">
        <v>116</v>
      </c>
      <c r="O1299" s="3">
        <v>0</v>
      </c>
      <c r="P1299" s="3">
        <v>0</v>
      </c>
      <c r="Q1299" s="3">
        <v>12</v>
      </c>
      <c r="R1299" s="3">
        <v>1.56</v>
      </c>
      <c r="S1299" s="3">
        <v>0</v>
      </c>
      <c r="T1299" s="3">
        <v>0</v>
      </c>
      <c r="U1299" s="3">
        <v>13.56</v>
      </c>
      <c r="W1299" t="s">
        <v>1</v>
      </c>
    </row>
    <row r="1300" spans="5:23" x14ac:dyDescent="0.25">
      <c r="E1300" t="s">
        <v>1071</v>
      </c>
      <c r="F1300" t="s">
        <v>1197</v>
      </c>
      <c r="G1300" t="s">
        <v>1</v>
      </c>
      <c r="H1300" t="s">
        <v>0</v>
      </c>
      <c r="I1300" t="s">
        <v>359</v>
      </c>
      <c r="J1300" t="s">
        <v>360</v>
      </c>
      <c r="K1300" s="55" t="s">
        <v>1211</v>
      </c>
      <c r="L1300" s="55" t="s">
        <v>1211</v>
      </c>
      <c r="M1300" t="s">
        <v>151</v>
      </c>
      <c r="N1300" t="s">
        <v>29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W1300" t="s">
        <v>1</v>
      </c>
    </row>
    <row r="1301" spans="5:23" x14ac:dyDescent="0.25">
      <c r="E1301" t="s">
        <v>1071</v>
      </c>
      <c r="F1301" t="s">
        <v>1197</v>
      </c>
      <c r="G1301" t="s">
        <v>1</v>
      </c>
      <c r="H1301" t="s">
        <v>0</v>
      </c>
      <c r="I1301" t="s">
        <v>359</v>
      </c>
      <c r="J1301" t="s">
        <v>360</v>
      </c>
      <c r="K1301" s="55" t="s">
        <v>1210</v>
      </c>
      <c r="L1301" s="55" t="s">
        <v>1210</v>
      </c>
      <c r="M1301" t="s">
        <v>115</v>
      </c>
      <c r="N1301" t="s">
        <v>116</v>
      </c>
      <c r="O1301" s="3">
        <v>0</v>
      </c>
      <c r="P1301" s="3">
        <v>0</v>
      </c>
      <c r="Q1301" s="3">
        <v>60</v>
      </c>
      <c r="R1301" s="3">
        <v>7.8000000000000007</v>
      </c>
      <c r="S1301" s="3">
        <v>0</v>
      </c>
      <c r="T1301" s="3">
        <v>0</v>
      </c>
      <c r="U1301" s="3">
        <v>67.8</v>
      </c>
      <c r="W1301" t="s">
        <v>1</v>
      </c>
    </row>
    <row r="1302" spans="5:23" x14ac:dyDescent="0.25">
      <c r="E1302" t="s">
        <v>1071</v>
      </c>
      <c r="F1302" t="s">
        <v>1197</v>
      </c>
      <c r="G1302" t="s">
        <v>1</v>
      </c>
      <c r="H1302" t="s">
        <v>0</v>
      </c>
      <c r="I1302" t="s">
        <v>359</v>
      </c>
      <c r="J1302" t="s">
        <v>360</v>
      </c>
      <c r="K1302" s="55" t="s">
        <v>1207</v>
      </c>
      <c r="L1302" s="55" t="s">
        <v>1207</v>
      </c>
      <c r="M1302" t="s">
        <v>1208</v>
      </c>
      <c r="N1302" t="s">
        <v>1209</v>
      </c>
      <c r="O1302" s="3">
        <v>0</v>
      </c>
      <c r="P1302" s="3">
        <v>0</v>
      </c>
      <c r="Q1302" s="3">
        <v>31.86</v>
      </c>
      <c r="R1302" s="3">
        <v>4.1417999999999999</v>
      </c>
      <c r="S1302" s="3">
        <v>0</v>
      </c>
      <c r="T1302" s="3">
        <v>0</v>
      </c>
      <c r="U1302" s="3">
        <v>36.001800000000003</v>
      </c>
      <c r="W1302" t="s">
        <v>1</v>
      </c>
    </row>
    <row r="1303" spans="5:23" x14ac:dyDescent="0.25">
      <c r="E1303" t="s">
        <v>1071</v>
      </c>
      <c r="F1303" t="s">
        <v>1197</v>
      </c>
      <c r="G1303" t="s">
        <v>1</v>
      </c>
      <c r="H1303" t="s">
        <v>0</v>
      </c>
      <c r="I1303" t="s">
        <v>359</v>
      </c>
      <c r="J1303" t="s">
        <v>360</v>
      </c>
      <c r="K1303" s="55" t="s">
        <v>1204</v>
      </c>
      <c r="L1303" s="55" t="s">
        <v>1204</v>
      </c>
      <c r="M1303" t="s">
        <v>1205</v>
      </c>
      <c r="N1303" t="s">
        <v>1206</v>
      </c>
      <c r="O1303" s="3">
        <v>0</v>
      </c>
      <c r="P1303" s="3">
        <v>0</v>
      </c>
      <c r="Q1303" s="3">
        <v>50</v>
      </c>
      <c r="R1303" s="3">
        <v>6.5</v>
      </c>
      <c r="S1303" s="3">
        <v>0</v>
      </c>
      <c r="T1303" s="3">
        <v>0</v>
      </c>
      <c r="U1303" s="3">
        <v>56.5</v>
      </c>
      <c r="W1303" t="s">
        <v>1</v>
      </c>
    </row>
    <row r="1304" spans="5:23" x14ac:dyDescent="0.25">
      <c r="E1304" t="s">
        <v>1071</v>
      </c>
      <c r="F1304" t="s">
        <v>1197</v>
      </c>
      <c r="G1304" t="s">
        <v>1</v>
      </c>
      <c r="H1304" t="s">
        <v>0</v>
      </c>
      <c r="I1304" t="s">
        <v>359</v>
      </c>
      <c r="J1304" t="s">
        <v>360</v>
      </c>
      <c r="K1304" s="55" t="s">
        <v>1203</v>
      </c>
      <c r="L1304" s="55" t="s">
        <v>1203</v>
      </c>
      <c r="N1304" t="s">
        <v>203</v>
      </c>
      <c r="O1304" s="3">
        <v>0</v>
      </c>
      <c r="P1304" s="3">
        <v>0</v>
      </c>
      <c r="Q1304" s="3">
        <v>60</v>
      </c>
      <c r="R1304" s="3">
        <v>7.8000000000000007</v>
      </c>
      <c r="S1304" s="3">
        <v>0</v>
      </c>
      <c r="T1304" s="3">
        <v>0</v>
      </c>
      <c r="U1304" s="3">
        <v>67.8</v>
      </c>
      <c r="V1304" s="3" t="s">
        <v>1017</v>
      </c>
      <c r="W1304" t="s">
        <v>1</v>
      </c>
    </row>
    <row r="1305" spans="5:23" x14ac:dyDescent="0.25">
      <c r="E1305" t="s">
        <v>1071</v>
      </c>
      <c r="F1305" t="s">
        <v>1197</v>
      </c>
      <c r="G1305" t="s">
        <v>1</v>
      </c>
      <c r="H1305" t="s">
        <v>0</v>
      </c>
      <c r="I1305" t="s">
        <v>359</v>
      </c>
      <c r="J1305" t="s">
        <v>360</v>
      </c>
      <c r="K1305" s="55" t="s">
        <v>1202</v>
      </c>
      <c r="L1305" s="55" t="s">
        <v>1202</v>
      </c>
      <c r="M1305" t="s">
        <v>172</v>
      </c>
      <c r="N1305" t="s">
        <v>173</v>
      </c>
      <c r="O1305" s="3">
        <v>0</v>
      </c>
      <c r="P1305" s="3">
        <v>0</v>
      </c>
      <c r="Q1305" s="3">
        <v>170</v>
      </c>
      <c r="R1305" s="3">
        <v>22.1</v>
      </c>
      <c r="S1305" s="3">
        <v>0</v>
      </c>
      <c r="T1305" s="3">
        <v>0</v>
      </c>
      <c r="U1305" s="3">
        <v>192.1</v>
      </c>
      <c r="W1305" t="s">
        <v>1</v>
      </c>
    </row>
    <row r="1306" spans="5:23" x14ac:dyDescent="0.25">
      <c r="E1306" t="s">
        <v>1071</v>
      </c>
      <c r="F1306" t="s">
        <v>1197</v>
      </c>
      <c r="G1306" t="s">
        <v>1</v>
      </c>
      <c r="H1306" t="s">
        <v>0</v>
      </c>
      <c r="I1306" t="s">
        <v>359</v>
      </c>
      <c r="J1306" t="s">
        <v>360</v>
      </c>
      <c r="K1306" s="55" t="s">
        <v>1201</v>
      </c>
      <c r="L1306" s="55" t="s">
        <v>1201</v>
      </c>
      <c r="M1306" t="s">
        <v>113</v>
      </c>
      <c r="N1306" t="s">
        <v>114</v>
      </c>
      <c r="O1306" s="3">
        <v>0</v>
      </c>
      <c r="P1306" s="3">
        <v>0</v>
      </c>
      <c r="Q1306" s="3">
        <v>80</v>
      </c>
      <c r="R1306" s="3">
        <v>10.4</v>
      </c>
      <c r="S1306" s="3">
        <v>0</v>
      </c>
      <c r="T1306" s="3">
        <v>0</v>
      </c>
      <c r="U1306" s="3">
        <v>90.4</v>
      </c>
      <c r="W1306" t="s">
        <v>1</v>
      </c>
    </row>
    <row r="1307" spans="5:23" x14ac:dyDescent="0.25">
      <c r="E1307" t="s">
        <v>1071</v>
      </c>
      <c r="F1307" t="s">
        <v>1197</v>
      </c>
      <c r="G1307" t="s">
        <v>1</v>
      </c>
      <c r="H1307" t="s">
        <v>0</v>
      </c>
      <c r="I1307" t="s">
        <v>359</v>
      </c>
      <c r="J1307" t="s">
        <v>360</v>
      </c>
      <c r="K1307" s="55" t="s">
        <v>1200</v>
      </c>
      <c r="L1307" s="55" t="s">
        <v>1200</v>
      </c>
      <c r="M1307" t="s">
        <v>694</v>
      </c>
      <c r="N1307" t="s">
        <v>695</v>
      </c>
      <c r="O1307" s="3">
        <v>0</v>
      </c>
      <c r="P1307" s="3">
        <v>0</v>
      </c>
      <c r="Q1307" s="3">
        <v>550</v>
      </c>
      <c r="R1307" s="3">
        <v>71.5</v>
      </c>
      <c r="S1307" s="3">
        <v>0</v>
      </c>
      <c r="T1307" s="3">
        <v>0</v>
      </c>
      <c r="U1307" s="3">
        <v>621.5</v>
      </c>
      <c r="W1307" t="s">
        <v>1</v>
      </c>
    </row>
    <row r="1308" spans="5:23" x14ac:dyDescent="0.25">
      <c r="E1308" t="s">
        <v>1071</v>
      </c>
      <c r="F1308" t="s">
        <v>1197</v>
      </c>
      <c r="G1308" t="s">
        <v>1</v>
      </c>
      <c r="H1308" t="s">
        <v>0</v>
      </c>
      <c r="I1308" t="s">
        <v>359</v>
      </c>
      <c r="J1308" t="s">
        <v>360</v>
      </c>
      <c r="K1308" s="55" t="s">
        <v>1199</v>
      </c>
      <c r="L1308" s="55" t="s">
        <v>1199</v>
      </c>
      <c r="M1308" t="s">
        <v>694</v>
      </c>
      <c r="N1308" t="s">
        <v>695</v>
      </c>
      <c r="O1308" s="3">
        <v>0</v>
      </c>
      <c r="P1308" s="3">
        <v>0</v>
      </c>
      <c r="Q1308" s="3">
        <v>6.58</v>
      </c>
      <c r="R1308" s="3">
        <v>0.85540000000000005</v>
      </c>
      <c r="S1308" s="3">
        <v>0</v>
      </c>
      <c r="T1308" s="3">
        <v>0</v>
      </c>
      <c r="U1308" s="3">
        <v>7.4354000000000005</v>
      </c>
      <c r="W1308" t="s">
        <v>1</v>
      </c>
    </row>
    <row r="1309" spans="5:23" x14ac:dyDescent="0.25">
      <c r="E1309" t="s">
        <v>1071</v>
      </c>
      <c r="F1309" t="s">
        <v>1197</v>
      </c>
      <c r="G1309" t="s">
        <v>1</v>
      </c>
      <c r="H1309" t="s">
        <v>0</v>
      </c>
      <c r="I1309" t="s">
        <v>359</v>
      </c>
      <c r="J1309" t="s">
        <v>360</v>
      </c>
      <c r="K1309" s="55" t="s">
        <v>1198</v>
      </c>
      <c r="L1309" s="55" t="s">
        <v>1198</v>
      </c>
      <c r="M1309" t="s">
        <v>115</v>
      </c>
      <c r="N1309" t="s">
        <v>116</v>
      </c>
      <c r="O1309" s="3">
        <v>0</v>
      </c>
      <c r="P1309" s="3">
        <v>0</v>
      </c>
      <c r="Q1309" s="3">
        <v>50</v>
      </c>
      <c r="R1309" s="3">
        <v>6.5</v>
      </c>
      <c r="S1309" s="3">
        <v>0</v>
      </c>
      <c r="T1309" s="3">
        <v>0</v>
      </c>
      <c r="U1309" s="3">
        <v>56.5</v>
      </c>
      <c r="W1309" t="s">
        <v>1</v>
      </c>
    </row>
    <row r="1310" spans="5:23" x14ac:dyDescent="0.25">
      <c r="E1310" t="s">
        <v>1071</v>
      </c>
      <c r="F1310" t="s">
        <v>1178</v>
      </c>
      <c r="G1310" t="s">
        <v>1</v>
      </c>
      <c r="H1310" t="s">
        <v>0</v>
      </c>
      <c r="I1310" t="s">
        <v>359</v>
      </c>
      <c r="J1310" t="s">
        <v>360</v>
      </c>
      <c r="K1310" s="55" t="s">
        <v>1196</v>
      </c>
      <c r="L1310" s="55" t="s">
        <v>1196</v>
      </c>
      <c r="M1310" t="s">
        <v>607</v>
      </c>
      <c r="N1310" t="s">
        <v>608</v>
      </c>
      <c r="O1310" s="3">
        <v>0</v>
      </c>
      <c r="P1310" s="3">
        <v>0</v>
      </c>
      <c r="Q1310" s="3">
        <v>20</v>
      </c>
      <c r="R1310" s="3">
        <v>2.6</v>
      </c>
      <c r="S1310" s="3">
        <v>0</v>
      </c>
      <c r="T1310" s="3">
        <v>0</v>
      </c>
      <c r="U1310" s="3">
        <v>22.6</v>
      </c>
      <c r="W1310" t="s">
        <v>1</v>
      </c>
    </row>
    <row r="1311" spans="5:23" x14ac:dyDescent="0.25">
      <c r="E1311" t="s">
        <v>1071</v>
      </c>
      <c r="F1311" t="s">
        <v>1178</v>
      </c>
      <c r="G1311" t="s">
        <v>1</v>
      </c>
      <c r="H1311" t="s">
        <v>0</v>
      </c>
      <c r="I1311" t="s">
        <v>359</v>
      </c>
      <c r="J1311" t="s">
        <v>360</v>
      </c>
      <c r="K1311" s="55" t="s">
        <v>1194</v>
      </c>
      <c r="L1311" s="55" t="s">
        <v>1194</v>
      </c>
      <c r="M1311" t="s">
        <v>151</v>
      </c>
      <c r="N1311" t="s">
        <v>29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W1311" t="s">
        <v>1</v>
      </c>
    </row>
    <row r="1312" spans="5:23" x14ac:dyDescent="0.25">
      <c r="E1312" t="s">
        <v>1071</v>
      </c>
      <c r="F1312" t="s">
        <v>1178</v>
      </c>
      <c r="G1312" t="s">
        <v>1</v>
      </c>
      <c r="H1312" t="s">
        <v>0</v>
      </c>
      <c r="I1312" t="s">
        <v>359</v>
      </c>
      <c r="J1312" t="s">
        <v>360</v>
      </c>
      <c r="K1312" s="55" t="s">
        <v>1195</v>
      </c>
      <c r="L1312" s="55" t="s">
        <v>1195</v>
      </c>
      <c r="M1312" t="s">
        <v>115</v>
      </c>
      <c r="N1312" t="s">
        <v>116</v>
      </c>
      <c r="O1312" s="3">
        <v>0</v>
      </c>
      <c r="P1312" s="3">
        <v>0</v>
      </c>
      <c r="Q1312" s="3">
        <v>150</v>
      </c>
      <c r="R1312" s="3">
        <v>19.5</v>
      </c>
      <c r="S1312" s="3">
        <v>0</v>
      </c>
      <c r="T1312" s="3">
        <v>0</v>
      </c>
      <c r="U1312" s="3">
        <v>169.5</v>
      </c>
      <c r="W1312" t="s">
        <v>1</v>
      </c>
    </row>
    <row r="1313" spans="5:23" x14ac:dyDescent="0.25">
      <c r="E1313" t="s">
        <v>1071</v>
      </c>
      <c r="F1313" t="s">
        <v>1178</v>
      </c>
      <c r="G1313" t="s">
        <v>1</v>
      </c>
      <c r="H1313" t="s">
        <v>0</v>
      </c>
      <c r="I1313" t="s">
        <v>359</v>
      </c>
      <c r="J1313" t="s">
        <v>360</v>
      </c>
      <c r="K1313" s="55" t="s">
        <v>1193</v>
      </c>
      <c r="L1313" s="55" t="s">
        <v>1193</v>
      </c>
      <c r="M1313" t="s">
        <v>134</v>
      </c>
      <c r="N1313" t="s">
        <v>135</v>
      </c>
      <c r="O1313" s="3">
        <v>0</v>
      </c>
      <c r="P1313" s="3">
        <v>0</v>
      </c>
      <c r="Q1313" s="3">
        <v>60</v>
      </c>
      <c r="R1313" s="3">
        <v>7.8000000000000007</v>
      </c>
      <c r="S1313" s="3">
        <v>0</v>
      </c>
      <c r="T1313" s="3">
        <v>0</v>
      </c>
      <c r="U1313" s="3">
        <v>67.8</v>
      </c>
      <c r="W1313" t="s">
        <v>1</v>
      </c>
    </row>
    <row r="1314" spans="5:23" x14ac:dyDescent="0.25">
      <c r="E1314" t="s">
        <v>1071</v>
      </c>
      <c r="F1314" t="s">
        <v>1178</v>
      </c>
      <c r="G1314" t="s">
        <v>1</v>
      </c>
      <c r="H1314" t="s">
        <v>0</v>
      </c>
      <c r="I1314" t="s">
        <v>359</v>
      </c>
      <c r="J1314" t="s">
        <v>360</v>
      </c>
      <c r="K1314" s="55" t="s">
        <v>1192</v>
      </c>
      <c r="L1314" s="55" t="s">
        <v>1192</v>
      </c>
      <c r="M1314" t="s">
        <v>134</v>
      </c>
      <c r="N1314" t="s">
        <v>135</v>
      </c>
      <c r="O1314" s="3">
        <v>0</v>
      </c>
      <c r="P1314" s="3">
        <v>0</v>
      </c>
      <c r="Q1314" s="3">
        <v>90</v>
      </c>
      <c r="R1314" s="3">
        <v>11.700000000000001</v>
      </c>
      <c r="S1314" s="3">
        <v>0</v>
      </c>
      <c r="T1314" s="3">
        <v>0</v>
      </c>
      <c r="U1314" s="3">
        <v>101.7</v>
      </c>
      <c r="W1314" t="s">
        <v>1</v>
      </c>
    </row>
    <row r="1315" spans="5:23" x14ac:dyDescent="0.25">
      <c r="E1315" t="s">
        <v>1071</v>
      </c>
      <c r="F1315" t="s">
        <v>1178</v>
      </c>
      <c r="G1315" t="s">
        <v>1</v>
      </c>
      <c r="H1315" t="s">
        <v>0</v>
      </c>
      <c r="I1315" t="s">
        <v>359</v>
      </c>
      <c r="J1315" t="s">
        <v>360</v>
      </c>
      <c r="K1315" s="55" t="s">
        <v>1191</v>
      </c>
      <c r="L1315" s="55" t="s">
        <v>1191</v>
      </c>
      <c r="M1315" t="s">
        <v>151</v>
      </c>
      <c r="N1315" t="s">
        <v>29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W1315" t="s">
        <v>1</v>
      </c>
    </row>
    <row r="1316" spans="5:23" x14ac:dyDescent="0.25">
      <c r="E1316" t="s">
        <v>1071</v>
      </c>
      <c r="F1316" t="s">
        <v>1178</v>
      </c>
      <c r="G1316" t="s">
        <v>1</v>
      </c>
      <c r="H1316" t="s">
        <v>0</v>
      </c>
      <c r="I1316" t="s">
        <v>359</v>
      </c>
      <c r="J1316" t="s">
        <v>360</v>
      </c>
      <c r="K1316" s="55" t="s">
        <v>1190</v>
      </c>
      <c r="L1316" s="55" t="s">
        <v>1190</v>
      </c>
      <c r="M1316" t="s">
        <v>115</v>
      </c>
      <c r="N1316" t="s">
        <v>116</v>
      </c>
      <c r="O1316" s="3">
        <v>0</v>
      </c>
      <c r="P1316" s="3">
        <v>0</v>
      </c>
      <c r="Q1316" s="3">
        <v>22</v>
      </c>
      <c r="R1316" s="3">
        <v>2.8600000000000003</v>
      </c>
      <c r="S1316" s="3">
        <v>0</v>
      </c>
      <c r="T1316" s="3">
        <v>0</v>
      </c>
      <c r="U1316" s="3">
        <v>24.86</v>
      </c>
      <c r="W1316" t="s">
        <v>1</v>
      </c>
    </row>
    <row r="1317" spans="5:23" x14ac:dyDescent="0.25">
      <c r="E1317" t="s">
        <v>1071</v>
      </c>
      <c r="F1317" t="s">
        <v>1178</v>
      </c>
      <c r="G1317" t="s">
        <v>1</v>
      </c>
      <c r="H1317" t="s">
        <v>0</v>
      </c>
      <c r="I1317" t="s">
        <v>359</v>
      </c>
      <c r="J1317" t="s">
        <v>360</v>
      </c>
      <c r="K1317" s="55" t="s">
        <v>1189</v>
      </c>
      <c r="L1317" s="55" t="s">
        <v>1189</v>
      </c>
      <c r="M1317" t="s">
        <v>174</v>
      </c>
      <c r="N1317" t="s">
        <v>175</v>
      </c>
      <c r="O1317" s="3">
        <v>0</v>
      </c>
      <c r="P1317" s="3">
        <v>0</v>
      </c>
      <c r="Q1317" s="3">
        <v>67.17</v>
      </c>
      <c r="R1317" s="3">
        <v>8.7321000000000009</v>
      </c>
      <c r="S1317" s="3">
        <v>0</v>
      </c>
      <c r="T1317" s="3">
        <v>0</v>
      </c>
      <c r="U1317" s="3">
        <v>75.902100000000004</v>
      </c>
      <c r="W1317" t="s">
        <v>1</v>
      </c>
    </row>
    <row r="1318" spans="5:23" x14ac:dyDescent="0.25">
      <c r="E1318" t="s">
        <v>1071</v>
      </c>
      <c r="F1318" t="s">
        <v>1178</v>
      </c>
      <c r="G1318" t="s">
        <v>1</v>
      </c>
      <c r="H1318" t="s">
        <v>0</v>
      </c>
      <c r="I1318" t="s">
        <v>359</v>
      </c>
      <c r="J1318" t="s">
        <v>360</v>
      </c>
      <c r="K1318" s="55" t="s">
        <v>1188</v>
      </c>
      <c r="L1318" s="55" t="s">
        <v>1188</v>
      </c>
      <c r="M1318" t="s">
        <v>100</v>
      </c>
      <c r="N1318" t="s">
        <v>101</v>
      </c>
      <c r="O1318" s="3">
        <v>0</v>
      </c>
      <c r="P1318" s="3">
        <v>0</v>
      </c>
      <c r="Q1318" s="3">
        <v>40</v>
      </c>
      <c r="R1318" s="3">
        <v>5.2</v>
      </c>
      <c r="S1318" s="3">
        <v>0</v>
      </c>
      <c r="T1318" s="3">
        <v>0</v>
      </c>
      <c r="U1318" s="3">
        <v>45.2</v>
      </c>
      <c r="W1318" t="s">
        <v>1</v>
      </c>
    </row>
    <row r="1319" spans="5:23" x14ac:dyDescent="0.25">
      <c r="E1319" t="s">
        <v>1071</v>
      </c>
      <c r="F1319" t="s">
        <v>1178</v>
      </c>
      <c r="G1319" t="s">
        <v>1</v>
      </c>
      <c r="H1319" t="s">
        <v>0</v>
      </c>
      <c r="I1319" t="s">
        <v>359</v>
      </c>
      <c r="J1319" t="s">
        <v>360</v>
      </c>
      <c r="K1319" s="55" t="s">
        <v>1187</v>
      </c>
      <c r="L1319" s="55" t="s">
        <v>1187</v>
      </c>
      <c r="M1319" t="s">
        <v>160</v>
      </c>
      <c r="N1319" t="s">
        <v>161</v>
      </c>
      <c r="O1319" s="3">
        <v>0</v>
      </c>
      <c r="P1319" s="3">
        <v>0</v>
      </c>
      <c r="Q1319" s="3">
        <v>15</v>
      </c>
      <c r="R1319" s="3">
        <v>1.9500000000000002</v>
      </c>
      <c r="S1319" s="3">
        <v>0</v>
      </c>
      <c r="T1319" s="3">
        <v>0</v>
      </c>
      <c r="U1319" s="3">
        <v>16.95</v>
      </c>
      <c r="W1319" t="s">
        <v>1</v>
      </c>
    </row>
    <row r="1320" spans="5:23" x14ac:dyDescent="0.25">
      <c r="E1320" t="s">
        <v>1071</v>
      </c>
      <c r="F1320" t="s">
        <v>1178</v>
      </c>
      <c r="G1320" t="s">
        <v>1</v>
      </c>
      <c r="H1320" t="s">
        <v>0</v>
      </c>
      <c r="I1320" t="s">
        <v>359</v>
      </c>
      <c r="J1320" t="s">
        <v>360</v>
      </c>
      <c r="K1320" s="55" t="s">
        <v>1186</v>
      </c>
      <c r="L1320" s="55" t="s">
        <v>1186</v>
      </c>
      <c r="M1320" t="s">
        <v>115</v>
      </c>
      <c r="N1320" t="s">
        <v>116</v>
      </c>
      <c r="O1320" s="3">
        <v>0</v>
      </c>
      <c r="P1320" s="3">
        <v>0</v>
      </c>
      <c r="Q1320" s="3">
        <v>25</v>
      </c>
      <c r="R1320" s="3">
        <v>3.25</v>
      </c>
      <c r="S1320" s="3">
        <v>0</v>
      </c>
      <c r="T1320" s="3">
        <v>0</v>
      </c>
      <c r="U1320" s="3">
        <v>28.25</v>
      </c>
      <c r="W1320" t="s">
        <v>1</v>
      </c>
    </row>
    <row r="1321" spans="5:23" x14ac:dyDescent="0.25">
      <c r="E1321" t="s">
        <v>1071</v>
      </c>
      <c r="F1321" t="s">
        <v>1178</v>
      </c>
      <c r="G1321" t="s">
        <v>1</v>
      </c>
      <c r="H1321" t="s">
        <v>0</v>
      </c>
      <c r="I1321" t="s">
        <v>359</v>
      </c>
      <c r="J1321" t="s">
        <v>360</v>
      </c>
      <c r="K1321" s="55" t="s">
        <v>1185</v>
      </c>
      <c r="L1321" s="55" t="s">
        <v>1185</v>
      </c>
      <c r="M1321" t="s">
        <v>142</v>
      </c>
      <c r="N1321" t="s">
        <v>143</v>
      </c>
      <c r="O1321" s="3">
        <v>0</v>
      </c>
      <c r="P1321" s="3">
        <v>0</v>
      </c>
      <c r="Q1321" s="3">
        <v>145</v>
      </c>
      <c r="R1321" s="3">
        <v>18.850000000000001</v>
      </c>
      <c r="S1321" s="3">
        <v>0</v>
      </c>
      <c r="T1321" s="3">
        <v>0</v>
      </c>
      <c r="U1321" s="3">
        <v>163.85</v>
      </c>
      <c r="W1321" t="s">
        <v>1</v>
      </c>
    </row>
    <row r="1322" spans="5:23" x14ac:dyDescent="0.25">
      <c r="E1322" t="s">
        <v>1071</v>
      </c>
      <c r="F1322" t="s">
        <v>1178</v>
      </c>
      <c r="G1322" t="s">
        <v>1</v>
      </c>
      <c r="H1322" t="s">
        <v>0</v>
      </c>
      <c r="I1322" t="s">
        <v>359</v>
      </c>
      <c r="J1322" t="s">
        <v>360</v>
      </c>
      <c r="K1322" s="55" t="s">
        <v>1184</v>
      </c>
      <c r="L1322" s="55" t="s">
        <v>1184</v>
      </c>
      <c r="M1322" t="s">
        <v>129</v>
      </c>
      <c r="N1322" t="s">
        <v>130</v>
      </c>
      <c r="O1322" s="3">
        <v>0</v>
      </c>
      <c r="P1322" s="3">
        <v>0</v>
      </c>
      <c r="Q1322" s="3">
        <v>60</v>
      </c>
      <c r="R1322" s="3">
        <v>7.8000000000000007</v>
      </c>
      <c r="S1322" s="3">
        <v>0</v>
      </c>
      <c r="T1322" s="3">
        <v>0</v>
      </c>
      <c r="U1322" s="3">
        <v>67.8</v>
      </c>
      <c r="W1322" t="s">
        <v>1</v>
      </c>
    </row>
    <row r="1323" spans="5:23" x14ac:dyDescent="0.25">
      <c r="E1323" t="s">
        <v>1071</v>
      </c>
      <c r="F1323" t="s">
        <v>1178</v>
      </c>
      <c r="G1323" t="s">
        <v>1</v>
      </c>
      <c r="H1323" t="s">
        <v>0</v>
      </c>
      <c r="I1323" t="s">
        <v>359</v>
      </c>
      <c r="J1323" t="s">
        <v>360</v>
      </c>
      <c r="K1323" s="55" t="s">
        <v>1183</v>
      </c>
      <c r="L1323" s="55" t="s">
        <v>1183</v>
      </c>
      <c r="M1323" t="s">
        <v>151</v>
      </c>
      <c r="N1323" t="s">
        <v>29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W1323" t="s">
        <v>1</v>
      </c>
    </row>
    <row r="1324" spans="5:23" x14ac:dyDescent="0.25">
      <c r="E1324" t="s">
        <v>1071</v>
      </c>
      <c r="F1324" t="s">
        <v>1178</v>
      </c>
      <c r="G1324" t="s">
        <v>1</v>
      </c>
      <c r="H1324" t="s">
        <v>0</v>
      </c>
      <c r="I1324" t="s">
        <v>359</v>
      </c>
      <c r="J1324" t="s">
        <v>360</v>
      </c>
      <c r="K1324" s="55" t="s">
        <v>1182</v>
      </c>
      <c r="L1324" s="55" t="s">
        <v>1182</v>
      </c>
      <c r="M1324" t="s">
        <v>197</v>
      </c>
      <c r="N1324" t="s">
        <v>198</v>
      </c>
      <c r="O1324" s="3">
        <v>0</v>
      </c>
      <c r="P1324" s="3">
        <v>0</v>
      </c>
      <c r="Q1324" s="3">
        <v>103.68</v>
      </c>
      <c r="R1324" s="3">
        <v>13.478400000000001</v>
      </c>
      <c r="S1324" s="3">
        <v>0</v>
      </c>
      <c r="T1324" s="3">
        <v>0</v>
      </c>
      <c r="U1324" s="3">
        <v>117.1584</v>
      </c>
      <c r="W1324" t="s">
        <v>1</v>
      </c>
    </row>
    <row r="1325" spans="5:23" x14ac:dyDescent="0.25">
      <c r="E1325" t="s">
        <v>1071</v>
      </c>
      <c r="F1325" t="s">
        <v>1178</v>
      </c>
      <c r="G1325" t="s">
        <v>1</v>
      </c>
      <c r="H1325" t="s">
        <v>0</v>
      </c>
      <c r="I1325" t="s">
        <v>359</v>
      </c>
      <c r="J1325" t="s">
        <v>360</v>
      </c>
      <c r="K1325" s="55" t="s">
        <v>1181</v>
      </c>
      <c r="L1325" s="55" t="s">
        <v>1181</v>
      </c>
      <c r="M1325" t="s">
        <v>197</v>
      </c>
      <c r="N1325" t="s">
        <v>198</v>
      </c>
      <c r="O1325" s="3">
        <v>0</v>
      </c>
      <c r="P1325" s="3">
        <v>0</v>
      </c>
      <c r="Q1325" s="3">
        <v>68.36</v>
      </c>
      <c r="R1325" s="3">
        <v>8.8868000000000009</v>
      </c>
      <c r="S1325" s="3">
        <v>0</v>
      </c>
      <c r="T1325" s="3">
        <v>0</v>
      </c>
      <c r="U1325" s="3">
        <v>77.246800000000007</v>
      </c>
      <c r="W1325" t="s">
        <v>1</v>
      </c>
    </row>
    <row r="1326" spans="5:23" x14ac:dyDescent="0.25">
      <c r="E1326" t="s">
        <v>1071</v>
      </c>
      <c r="F1326" t="s">
        <v>1178</v>
      </c>
      <c r="G1326" t="s">
        <v>1</v>
      </c>
      <c r="H1326" t="s">
        <v>0</v>
      </c>
      <c r="I1326" t="s">
        <v>359</v>
      </c>
      <c r="J1326" t="s">
        <v>360</v>
      </c>
      <c r="K1326" s="55" t="s">
        <v>1180</v>
      </c>
      <c r="L1326" s="55" t="s">
        <v>1180</v>
      </c>
      <c r="M1326" t="s">
        <v>160</v>
      </c>
      <c r="N1326" t="s">
        <v>161</v>
      </c>
      <c r="O1326" s="3">
        <v>0</v>
      </c>
      <c r="P1326" s="3">
        <v>0</v>
      </c>
      <c r="Q1326" s="3">
        <v>45</v>
      </c>
      <c r="R1326" s="3">
        <v>5.8500000000000005</v>
      </c>
      <c r="S1326" s="3">
        <v>0</v>
      </c>
      <c r="T1326" s="3">
        <v>0</v>
      </c>
      <c r="U1326" s="3">
        <v>50.85</v>
      </c>
      <c r="W1326" t="s">
        <v>1</v>
      </c>
    </row>
    <row r="1327" spans="5:23" x14ac:dyDescent="0.25">
      <c r="E1327" t="s">
        <v>1071</v>
      </c>
      <c r="F1327" t="s">
        <v>1178</v>
      </c>
      <c r="G1327" t="s">
        <v>1</v>
      </c>
      <c r="H1327" t="s">
        <v>0</v>
      </c>
      <c r="I1327" t="s">
        <v>359</v>
      </c>
      <c r="J1327" t="s">
        <v>360</v>
      </c>
      <c r="K1327" s="55" t="s">
        <v>1179</v>
      </c>
      <c r="L1327" s="55" t="s">
        <v>1179</v>
      </c>
      <c r="N1327" t="s">
        <v>29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W1327" t="s">
        <v>1</v>
      </c>
    </row>
    <row r="1328" spans="5:23" x14ac:dyDescent="0.25">
      <c r="E1328" t="s">
        <v>1071</v>
      </c>
      <c r="F1328" t="s">
        <v>1162</v>
      </c>
      <c r="G1328" t="s">
        <v>1</v>
      </c>
      <c r="H1328" t="s">
        <v>0</v>
      </c>
      <c r="I1328" t="s">
        <v>359</v>
      </c>
      <c r="J1328" t="s">
        <v>360</v>
      </c>
      <c r="K1328" s="55" t="s">
        <v>1177</v>
      </c>
      <c r="L1328" s="55" t="s">
        <v>1177</v>
      </c>
      <c r="N1328" t="s">
        <v>29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W1328" t="s">
        <v>1</v>
      </c>
    </row>
    <row r="1329" spans="5:23" x14ac:dyDescent="0.25">
      <c r="E1329" t="s">
        <v>1071</v>
      </c>
      <c r="F1329" t="s">
        <v>1162</v>
      </c>
      <c r="G1329" t="s">
        <v>1</v>
      </c>
      <c r="H1329" t="s">
        <v>0</v>
      </c>
      <c r="I1329" t="s">
        <v>359</v>
      </c>
      <c r="J1329" t="s">
        <v>360</v>
      </c>
      <c r="K1329" s="55" t="s">
        <v>1176</v>
      </c>
      <c r="L1329" s="55" t="s">
        <v>1176</v>
      </c>
      <c r="N1329" t="s">
        <v>203</v>
      </c>
      <c r="O1329" s="3">
        <v>0</v>
      </c>
      <c r="P1329" s="3">
        <v>0</v>
      </c>
      <c r="Q1329" s="3">
        <v>35</v>
      </c>
      <c r="R1329" s="3">
        <v>4.55</v>
      </c>
      <c r="S1329" s="3">
        <v>0</v>
      </c>
      <c r="T1329" s="3">
        <v>0</v>
      </c>
      <c r="U1329" s="3">
        <v>39.549999999999997</v>
      </c>
      <c r="V1329" s="3" t="s">
        <v>1017</v>
      </c>
      <c r="W1329" t="s">
        <v>1</v>
      </c>
    </row>
    <row r="1330" spans="5:23" x14ac:dyDescent="0.25">
      <c r="E1330" t="s">
        <v>1071</v>
      </c>
      <c r="F1330" t="s">
        <v>1162</v>
      </c>
      <c r="G1330" t="s">
        <v>1</v>
      </c>
      <c r="H1330" t="s">
        <v>0</v>
      </c>
      <c r="I1330" t="s">
        <v>359</v>
      </c>
      <c r="J1330" t="s">
        <v>360</v>
      </c>
      <c r="K1330" s="55" t="s">
        <v>1175</v>
      </c>
      <c r="L1330" s="55" t="s">
        <v>1175</v>
      </c>
      <c r="M1330" t="s">
        <v>115</v>
      </c>
      <c r="N1330" t="s">
        <v>116</v>
      </c>
      <c r="O1330" s="3">
        <v>0</v>
      </c>
      <c r="P1330" s="3">
        <v>0</v>
      </c>
      <c r="Q1330" s="3">
        <v>25</v>
      </c>
      <c r="R1330" s="3">
        <v>3.25</v>
      </c>
      <c r="S1330" s="3">
        <v>0</v>
      </c>
      <c r="T1330" s="3">
        <v>0</v>
      </c>
      <c r="U1330" s="3">
        <v>28.25</v>
      </c>
      <c r="W1330" t="s">
        <v>1</v>
      </c>
    </row>
    <row r="1331" spans="5:23" x14ac:dyDescent="0.25">
      <c r="E1331" t="s">
        <v>1071</v>
      </c>
      <c r="F1331" t="s">
        <v>1162</v>
      </c>
      <c r="G1331" t="s">
        <v>1</v>
      </c>
      <c r="H1331" t="s">
        <v>0</v>
      </c>
      <c r="I1331" t="s">
        <v>359</v>
      </c>
      <c r="J1331" t="s">
        <v>360</v>
      </c>
      <c r="K1331" s="55" t="s">
        <v>1174</v>
      </c>
      <c r="L1331" s="55" t="s">
        <v>1174</v>
      </c>
      <c r="M1331" t="s">
        <v>100</v>
      </c>
      <c r="N1331" t="s">
        <v>101</v>
      </c>
      <c r="O1331" s="3">
        <v>0</v>
      </c>
      <c r="P1331" s="3">
        <v>0</v>
      </c>
      <c r="Q1331" s="3">
        <v>175</v>
      </c>
      <c r="R1331" s="3">
        <v>22.75</v>
      </c>
      <c r="S1331" s="3">
        <v>0</v>
      </c>
      <c r="T1331" s="3">
        <v>0</v>
      </c>
      <c r="U1331" s="3">
        <v>197.75</v>
      </c>
      <c r="W1331" t="s">
        <v>1</v>
      </c>
    </row>
    <row r="1332" spans="5:23" x14ac:dyDescent="0.25">
      <c r="E1332" t="s">
        <v>1071</v>
      </c>
      <c r="F1332" t="s">
        <v>1162</v>
      </c>
      <c r="G1332" t="s">
        <v>1</v>
      </c>
      <c r="H1332" t="s">
        <v>0</v>
      </c>
      <c r="I1332" t="s">
        <v>359</v>
      </c>
      <c r="J1332" t="s">
        <v>360</v>
      </c>
      <c r="K1332" s="55" t="s">
        <v>1173</v>
      </c>
      <c r="L1332" s="55" t="s">
        <v>1173</v>
      </c>
      <c r="M1332" t="s">
        <v>160</v>
      </c>
      <c r="N1332" t="s">
        <v>161</v>
      </c>
      <c r="O1332" s="3">
        <v>0</v>
      </c>
      <c r="P1332" s="3">
        <v>0</v>
      </c>
      <c r="Q1332" s="3">
        <v>12</v>
      </c>
      <c r="R1332" s="3">
        <v>1.56</v>
      </c>
      <c r="S1332" s="3">
        <v>0</v>
      </c>
      <c r="T1332" s="3">
        <v>0</v>
      </c>
      <c r="U1332" s="3">
        <v>13.56</v>
      </c>
      <c r="W1332" t="s">
        <v>1</v>
      </c>
    </row>
    <row r="1333" spans="5:23" x14ac:dyDescent="0.25">
      <c r="E1333" t="s">
        <v>1071</v>
      </c>
      <c r="F1333" t="s">
        <v>1162</v>
      </c>
      <c r="G1333" t="s">
        <v>1</v>
      </c>
      <c r="H1333" t="s">
        <v>0</v>
      </c>
      <c r="I1333" t="s">
        <v>359</v>
      </c>
      <c r="J1333" t="s">
        <v>360</v>
      </c>
      <c r="K1333" s="55" t="s">
        <v>1172</v>
      </c>
      <c r="L1333" s="55" t="s">
        <v>1172</v>
      </c>
      <c r="M1333" t="s">
        <v>129</v>
      </c>
      <c r="N1333" t="s">
        <v>130</v>
      </c>
      <c r="O1333" s="3">
        <v>0</v>
      </c>
      <c r="P1333" s="3">
        <v>0</v>
      </c>
      <c r="Q1333" s="3">
        <v>240</v>
      </c>
      <c r="R1333" s="3">
        <v>31.200000000000003</v>
      </c>
      <c r="S1333" s="3">
        <v>0</v>
      </c>
      <c r="T1333" s="3">
        <v>0</v>
      </c>
      <c r="U1333" s="3">
        <v>271.2</v>
      </c>
      <c r="W1333" t="s">
        <v>1</v>
      </c>
    </row>
    <row r="1334" spans="5:23" x14ac:dyDescent="0.25">
      <c r="E1334" t="s">
        <v>1071</v>
      </c>
      <c r="F1334" t="s">
        <v>1162</v>
      </c>
      <c r="G1334" t="s">
        <v>1</v>
      </c>
      <c r="H1334" t="s">
        <v>0</v>
      </c>
      <c r="I1334" t="s">
        <v>359</v>
      </c>
      <c r="J1334" t="s">
        <v>360</v>
      </c>
      <c r="K1334" s="55" t="s">
        <v>1171</v>
      </c>
      <c r="L1334" s="55" t="s">
        <v>1171</v>
      </c>
      <c r="M1334" t="s">
        <v>115</v>
      </c>
      <c r="N1334" t="s">
        <v>116</v>
      </c>
      <c r="O1334" s="3">
        <v>0</v>
      </c>
      <c r="P1334" s="3">
        <v>0</v>
      </c>
      <c r="Q1334" s="3">
        <v>38</v>
      </c>
      <c r="R1334" s="3">
        <v>4.9400000000000004</v>
      </c>
      <c r="S1334" s="3">
        <v>0</v>
      </c>
      <c r="T1334" s="3">
        <v>0</v>
      </c>
      <c r="U1334" s="3">
        <v>42.94</v>
      </c>
      <c r="W1334" t="s">
        <v>1</v>
      </c>
    </row>
    <row r="1335" spans="5:23" x14ac:dyDescent="0.25">
      <c r="E1335" t="s">
        <v>1071</v>
      </c>
      <c r="F1335" t="s">
        <v>1162</v>
      </c>
      <c r="G1335" t="s">
        <v>1</v>
      </c>
      <c r="H1335" t="s">
        <v>0</v>
      </c>
      <c r="I1335" t="s">
        <v>359</v>
      </c>
      <c r="J1335" t="s">
        <v>360</v>
      </c>
      <c r="K1335" s="55" t="s">
        <v>1170</v>
      </c>
      <c r="L1335" s="55" t="s">
        <v>1170</v>
      </c>
      <c r="M1335" t="s">
        <v>160</v>
      </c>
      <c r="N1335" t="s">
        <v>161</v>
      </c>
      <c r="O1335" s="3">
        <v>0</v>
      </c>
      <c r="P1335" s="3">
        <v>0</v>
      </c>
      <c r="Q1335" s="3">
        <v>215</v>
      </c>
      <c r="R1335" s="3">
        <v>27.95</v>
      </c>
      <c r="S1335" s="3">
        <v>0</v>
      </c>
      <c r="T1335" s="3">
        <v>0</v>
      </c>
      <c r="U1335" s="3">
        <v>242.95</v>
      </c>
      <c r="W1335" t="s">
        <v>1</v>
      </c>
    </row>
    <row r="1336" spans="5:23" x14ac:dyDescent="0.25">
      <c r="E1336" t="s">
        <v>1071</v>
      </c>
      <c r="F1336" t="s">
        <v>1162</v>
      </c>
      <c r="G1336" t="s">
        <v>1</v>
      </c>
      <c r="H1336" t="s">
        <v>0</v>
      </c>
      <c r="I1336" t="s">
        <v>359</v>
      </c>
      <c r="J1336" t="s">
        <v>360</v>
      </c>
      <c r="K1336" s="55" t="s">
        <v>1169</v>
      </c>
      <c r="L1336" s="55" t="s">
        <v>1169</v>
      </c>
      <c r="M1336" t="s">
        <v>208</v>
      </c>
      <c r="N1336" t="s">
        <v>209</v>
      </c>
      <c r="O1336" s="3">
        <v>0</v>
      </c>
      <c r="P1336" s="3">
        <v>0</v>
      </c>
      <c r="Q1336" s="3">
        <v>105</v>
      </c>
      <c r="R1336" s="3">
        <v>13.65</v>
      </c>
      <c r="S1336" s="3">
        <v>0</v>
      </c>
      <c r="T1336" s="3">
        <v>0</v>
      </c>
      <c r="U1336" s="3">
        <v>118.65</v>
      </c>
      <c r="W1336" t="s">
        <v>1</v>
      </c>
    </row>
    <row r="1337" spans="5:23" x14ac:dyDescent="0.25">
      <c r="E1337" t="s">
        <v>1071</v>
      </c>
      <c r="F1337" t="s">
        <v>1162</v>
      </c>
      <c r="G1337" t="s">
        <v>1</v>
      </c>
      <c r="H1337" t="s">
        <v>0</v>
      </c>
      <c r="I1337" t="s">
        <v>359</v>
      </c>
      <c r="J1337" t="s">
        <v>360</v>
      </c>
      <c r="K1337" s="55" t="s">
        <v>1168</v>
      </c>
      <c r="L1337" s="55" t="s">
        <v>1168</v>
      </c>
      <c r="M1337" t="s">
        <v>208</v>
      </c>
      <c r="N1337" t="s">
        <v>209</v>
      </c>
      <c r="O1337" s="3">
        <v>0</v>
      </c>
      <c r="P1337" s="3">
        <v>0</v>
      </c>
      <c r="Q1337" s="3">
        <v>1517</v>
      </c>
      <c r="R1337" s="3">
        <v>197.21</v>
      </c>
      <c r="S1337" s="3">
        <v>0</v>
      </c>
      <c r="T1337" s="3">
        <v>0</v>
      </c>
      <c r="U1337" s="3">
        <v>1714.21</v>
      </c>
      <c r="W1337" t="s">
        <v>1</v>
      </c>
    </row>
    <row r="1338" spans="5:23" x14ac:dyDescent="0.25">
      <c r="E1338" t="s">
        <v>1071</v>
      </c>
      <c r="F1338" t="s">
        <v>1162</v>
      </c>
      <c r="G1338" t="s">
        <v>1</v>
      </c>
      <c r="H1338" t="s">
        <v>0</v>
      </c>
      <c r="I1338" t="s">
        <v>359</v>
      </c>
      <c r="J1338" t="s">
        <v>360</v>
      </c>
      <c r="K1338" s="55" t="s">
        <v>1167</v>
      </c>
      <c r="L1338" s="55" t="s">
        <v>1167</v>
      </c>
      <c r="M1338" t="s">
        <v>106</v>
      </c>
      <c r="N1338" t="s">
        <v>107</v>
      </c>
      <c r="O1338" s="3">
        <v>0</v>
      </c>
      <c r="P1338" s="3">
        <v>0</v>
      </c>
      <c r="Q1338" s="3">
        <v>150</v>
      </c>
      <c r="R1338" s="3">
        <v>19.5</v>
      </c>
      <c r="S1338" s="3">
        <v>0</v>
      </c>
      <c r="T1338" s="3">
        <v>0</v>
      </c>
      <c r="U1338" s="3">
        <v>169.5</v>
      </c>
      <c r="W1338" t="s">
        <v>1</v>
      </c>
    </row>
    <row r="1339" spans="5:23" x14ac:dyDescent="0.25">
      <c r="E1339" t="s">
        <v>1071</v>
      </c>
      <c r="F1339" t="s">
        <v>1162</v>
      </c>
      <c r="G1339" t="s">
        <v>1</v>
      </c>
      <c r="H1339" t="s">
        <v>0</v>
      </c>
      <c r="I1339" t="s">
        <v>359</v>
      </c>
      <c r="J1339" t="s">
        <v>360</v>
      </c>
      <c r="K1339" s="55" t="s">
        <v>1166</v>
      </c>
      <c r="L1339" s="55" t="s">
        <v>1166</v>
      </c>
      <c r="M1339" t="s">
        <v>151</v>
      </c>
      <c r="N1339" t="s">
        <v>29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W1339" t="s">
        <v>1</v>
      </c>
    </row>
    <row r="1340" spans="5:23" x14ac:dyDescent="0.25">
      <c r="E1340" t="s">
        <v>1071</v>
      </c>
      <c r="F1340" t="s">
        <v>1162</v>
      </c>
      <c r="G1340" t="s">
        <v>1</v>
      </c>
      <c r="H1340" t="s">
        <v>0</v>
      </c>
      <c r="I1340" t="s">
        <v>359</v>
      </c>
      <c r="J1340" t="s">
        <v>360</v>
      </c>
      <c r="K1340" s="55" t="s">
        <v>1163</v>
      </c>
      <c r="L1340" s="55" t="s">
        <v>1163</v>
      </c>
      <c r="M1340" t="s">
        <v>1164</v>
      </c>
      <c r="N1340" t="s">
        <v>1165</v>
      </c>
      <c r="O1340" s="3">
        <v>0</v>
      </c>
      <c r="P1340" s="3">
        <v>0</v>
      </c>
      <c r="Q1340" s="3">
        <v>70</v>
      </c>
      <c r="R1340" s="3">
        <v>9.1</v>
      </c>
      <c r="S1340" s="3">
        <v>0</v>
      </c>
      <c r="T1340" s="3">
        <v>0</v>
      </c>
      <c r="U1340" s="3">
        <v>79.099999999999994</v>
      </c>
      <c r="W1340" t="s">
        <v>1</v>
      </c>
    </row>
    <row r="1341" spans="5:23" x14ac:dyDescent="0.25">
      <c r="E1341" t="s">
        <v>1071</v>
      </c>
      <c r="F1341" t="s">
        <v>1154</v>
      </c>
      <c r="G1341" t="s">
        <v>1</v>
      </c>
      <c r="H1341" t="s">
        <v>0</v>
      </c>
      <c r="I1341" t="s">
        <v>359</v>
      </c>
      <c r="J1341" t="s">
        <v>360</v>
      </c>
      <c r="K1341" s="55" t="s">
        <v>1161</v>
      </c>
      <c r="L1341" s="55" t="s">
        <v>1161</v>
      </c>
      <c r="M1341" t="s">
        <v>121</v>
      </c>
      <c r="N1341" t="s">
        <v>122</v>
      </c>
      <c r="O1341" s="3">
        <v>0</v>
      </c>
      <c r="P1341" s="3">
        <v>0</v>
      </c>
      <c r="Q1341" s="3">
        <v>48</v>
      </c>
      <c r="R1341" s="3">
        <v>6.24</v>
      </c>
      <c r="S1341" s="3">
        <v>0</v>
      </c>
      <c r="T1341" s="3">
        <v>0</v>
      </c>
      <c r="U1341" s="3">
        <v>54.24</v>
      </c>
      <c r="W1341" t="s">
        <v>1</v>
      </c>
    </row>
    <row r="1342" spans="5:23" x14ac:dyDescent="0.25">
      <c r="E1342" t="s">
        <v>1071</v>
      </c>
      <c r="F1342" t="s">
        <v>1154</v>
      </c>
      <c r="G1342" t="s">
        <v>1</v>
      </c>
      <c r="H1342" t="s">
        <v>0</v>
      </c>
      <c r="I1342" t="s">
        <v>359</v>
      </c>
      <c r="J1342" t="s">
        <v>360</v>
      </c>
      <c r="K1342" s="55" t="s">
        <v>1160</v>
      </c>
      <c r="L1342" s="55" t="s">
        <v>1160</v>
      </c>
      <c r="M1342" t="s">
        <v>115</v>
      </c>
      <c r="N1342" t="s">
        <v>116</v>
      </c>
      <c r="O1342" s="3">
        <v>0</v>
      </c>
      <c r="P1342" s="3">
        <v>0</v>
      </c>
      <c r="Q1342" s="3">
        <v>12</v>
      </c>
      <c r="R1342" s="3">
        <v>1.56</v>
      </c>
      <c r="S1342" s="3">
        <v>0</v>
      </c>
      <c r="T1342" s="3">
        <v>0</v>
      </c>
      <c r="U1342" s="3">
        <v>13.56</v>
      </c>
      <c r="W1342" t="s">
        <v>1</v>
      </c>
    </row>
    <row r="1343" spans="5:23" x14ac:dyDescent="0.25">
      <c r="E1343" t="s">
        <v>1071</v>
      </c>
      <c r="F1343" t="s">
        <v>1154</v>
      </c>
      <c r="G1343" t="s">
        <v>1</v>
      </c>
      <c r="H1343" t="s">
        <v>0</v>
      </c>
      <c r="I1343" t="s">
        <v>359</v>
      </c>
      <c r="J1343" t="s">
        <v>360</v>
      </c>
      <c r="K1343" s="55" t="s">
        <v>1159</v>
      </c>
      <c r="L1343" s="55" t="s">
        <v>1159</v>
      </c>
      <c r="M1343" t="s">
        <v>134</v>
      </c>
      <c r="N1343" t="s">
        <v>135</v>
      </c>
      <c r="O1343" s="3">
        <v>0</v>
      </c>
      <c r="P1343" s="3">
        <v>0</v>
      </c>
      <c r="Q1343" s="3">
        <v>60</v>
      </c>
      <c r="R1343" s="3">
        <v>7.8000000000000007</v>
      </c>
      <c r="S1343" s="3">
        <v>0</v>
      </c>
      <c r="T1343" s="3">
        <v>0</v>
      </c>
      <c r="U1343" s="3">
        <v>67.8</v>
      </c>
      <c r="W1343" t="s">
        <v>1</v>
      </c>
    </row>
    <row r="1344" spans="5:23" x14ac:dyDescent="0.25">
      <c r="E1344" t="s">
        <v>1071</v>
      </c>
      <c r="F1344" t="s">
        <v>1154</v>
      </c>
      <c r="G1344" t="s">
        <v>1</v>
      </c>
      <c r="H1344" t="s">
        <v>0</v>
      </c>
      <c r="I1344" t="s">
        <v>359</v>
      </c>
      <c r="J1344" t="s">
        <v>360</v>
      </c>
      <c r="K1344" s="55" t="s">
        <v>1158</v>
      </c>
      <c r="L1344" s="55" t="s">
        <v>1158</v>
      </c>
      <c r="M1344" t="s">
        <v>129</v>
      </c>
      <c r="N1344" t="s">
        <v>130</v>
      </c>
      <c r="O1344" s="3">
        <v>0</v>
      </c>
      <c r="P1344" s="3">
        <v>0</v>
      </c>
      <c r="Q1344" s="3">
        <v>80</v>
      </c>
      <c r="R1344" s="3">
        <v>10.4</v>
      </c>
      <c r="S1344" s="3">
        <v>0</v>
      </c>
      <c r="T1344" s="3">
        <v>0</v>
      </c>
      <c r="U1344" s="3">
        <v>90.4</v>
      </c>
      <c r="W1344" t="s">
        <v>1</v>
      </c>
    </row>
    <row r="1345" spans="5:23" x14ac:dyDescent="0.25">
      <c r="E1345" t="s">
        <v>1071</v>
      </c>
      <c r="F1345" t="s">
        <v>1154</v>
      </c>
      <c r="G1345" t="s">
        <v>1</v>
      </c>
      <c r="H1345" t="s">
        <v>0</v>
      </c>
      <c r="I1345" t="s">
        <v>359</v>
      </c>
      <c r="J1345" t="s">
        <v>360</v>
      </c>
      <c r="K1345" s="55" t="s">
        <v>1157</v>
      </c>
      <c r="L1345" s="55" t="s">
        <v>1157</v>
      </c>
      <c r="M1345" t="s">
        <v>1075</v>
      </c>
      <c r="N1345" t="s">
        <v>1076</v>
      </c>
      <c r="O1345" s="3">
        <v>0</v>
      </c>
      <c r="P1345" s="3">
        <v>0</v>
      </c>
      <c r="Q1345" s="3">
        <v>14.6</v>
      </c>
      <c r="R1345" s="3">
        <v>1.8979999999999999</v>
      </c>
      <c r="S1345" s="3">
        <v>0</v>
      </c>
      <c r="T1345" s="3">
        <v>0</v>
      </c>
      <c r="U1345" s="3">
        <v>16.498000000000001</v>
      </c>
      <c r="W1345" t="s">
        <v>1</v>
      </c>
    </row>
    <row r="1346" spans="5:23" x14ac:dyDescent="0.25">
      <c r="E1346" t="s">
        <v>1071</v>
      </c>
      <c r="F1346" t="s">
        <v>1154</v>
      </c>
      <c r="G1346" t="s">
        <v>1</v>
      </c>
      <c r="H1346" t="s">
        <v>0</v>
      </c>
      <c r="I1346" t="s">
        <v>359</v>
      </c>
      <c r="J1346" t="s">
        <v>360</v>
      </c>
      <c r="K1346" s="55" t="s">
        <v>1156</v>
      </c>
      <c r="L1346" s="55" t="s">
        <v>1156</v>
      </c>
      <c r="M1346" t="s">
        <v>365</v>
      </c>
      <c r="N1346" t="s">
        <v>112</v>
      </c>
      <c r="O1346" s="3">
        <v>0</v>
      </c>
      <c r="P1346" s="3">
        <v>0</v>
      </c>
      <c r="Q1346" s="3">
        <v>1684.54</v>
      </c>
      <c r="R1346" s="3">
        <v>218.99020000000002</v>
      </c>
      <c r="S1346" s="3">
        <v>0</v>
      </c>
      <c r="T1346" s="3">
        <v>0</v>
      </c>
      <c r="U1346" s="3">
        <v>1903.5301999999999</v>
      </c>
      <c r="W1346" t="s">
        <v>1</v>
      </c>
    </row>
    <row r="1347" spans="5:23" x14ac:dyDescent="0.25">
      <c r="E1347" t="s">
        <v>1071</v>
      </c>
      <c r="F1347" t="s">
        <v>1154</v>
      </c>
      <c r="G1347" t="s">
        <v>1</v>
      </c>
      <c r="H1347" t="s">
        <v>0</v>
      </c>
      <c r="I1347" t="s">
        <v>359</v>
      </c>
      <c r="J1347" t="s">
        <v>360</v>
      </c>
      <c r="K1347" s="55" t="s">
        <v>1155</v>
      </c>
      <c r="L1347" s="55" t="s">
        <v>1155</v>
      </c>
      <c r="M1347" t="s">
        <v>151</v>
      </c>
      <c r="N1347" t="s">
        <v>29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W1347" t="s">
        <v>1</v>
      </c>
    </row>
    <row r="1348" spans="5:23" x14ac:dyDescent="0.25">
      <c r="E1348" t="s">
        <v>1071</v>
      </c>
      <c r="F1348" t="s">
        <v>1144</v>
      </c>
      <c r="G1348" t="s">
        <v>1</v>
      </c>
      <c r="H1348" t="s">
        <v>0</v>
      </c>
      <c r="I1348" t="s">
        <v>359</v>
      </c>
      <c r="J1348" t="s">
        <v>360</v>
      </c>
      <c r="K1348" s="55" t="s">
        <v>1151</v>
      </c>
      <c r="L1348" s="55" t="s">
        <v>1151</v>
      </c>
      <c r="M1348" t="s">
        <v>1152</v>
      </c>
      <c r="N1348" t="s">
        <v>1153</v>
      </c>
      <c r="O1348" s="3">
        <v>0</v>
      </c>
      <c r="P1348" s="3">
        <v>0</v>
      </c>
      <c r="Q1348" s="3">
        <v>95.65</v>
      </c>
      <c r="R1348" s="3">
        <v>12.434500000000002</v>
      </c>
      <c r="S1348" s="3">
        <v>0</v>
      </c>
      <c r="T1348" s="3">
        <v>0</v>
      </c>
      <c r="U1348" s="3">
        <v>108.08450000000001</v>
      </c>
      <c r="W1348" t="s">
        <v>1</v>
      </c>
    </row>
    <row r="1349" spans="5:23" x14ac:dyDescent="0.25">
      <c r="E1349" t="s">
        <v>1071</v>
      </c>
      <c r="F1349" t="s">
        <v>1144</v>
      </c>
      <c r="G1349" t="s">
        <v>1</v>
      </c>
      <c r="H1349" t="s">
        <v>0</v>
      </c>
      <c r="I1349" t="s">
        <v>359</v>
      </c>
      <c r="J1349" t="s">
        <v>360</v>
      </c>
      <c r="K1349" s="55" t="s">
        <v>1150</v>
      </c>
      <c r="L1349" s="55" t="s">
        <v>1150</v>
      </c>
      <c r="M1349" t="s">
        <v>181</v>
      </c>
      <c r="N1349" t="s">
        <v>182</v>
      </c>
      <c r="O1349" s="3">
        <v>0</v>
      </c>
      <c r="P1349" s="3">
        <v>0</v>
      </c>
      <c r="Q1349" s="3">
        <v>17</v>
      </c>
      <c r="R1349" s="3">
        <v>2.21</v>
      </c>
      <c r="S1349" s="3">
        <v>0</v>
      </c>
      <c r="T1349" s="3">
        <v>0</v>
      </c>
      <c r="U1349" s="3">
        <v>19.21</v>
      </c>
      <c r="W1349" t="s">
        <v>1</v>
      </c>
    </row>
    <row r="1350" spans="5:23" x14ac:dyDescent="0.25">
      <c r="E1350" t="s">
        <v>1071</v>
      </c>
      <c r="F1350" t="s">
        <v>1144</v>
      </c>
      <c r="G1350" t="s">
        <v>1</v>
      </c>
      <c r="H1350" t="s">
        <v>0</v>
      </c>
      <c r="I1350" t="s">
        <v>359</v>
      </c>
      <c r="J1350" t="s">
        <v>360</v>
      </c>
      <c r="K1350" s="55" t="s">
        <v>1149</v>
      </c>
      <c r="L1350" s="55" t="s">
        <v>1149</v>
      </c>
      <c r="M1350" t="s">
        <v>281</v>
      </c>
      <c r="N1350" t="s">
        <v>282</v>
      </c>
      <c r="O1350" s="3">
        <v>0</v>
      </c>
      <c r="P1350" s="3">
        <v>0</v>
      </c>
      <c r="Q1350" s="3">
        <v>84.98</v>
      </c>
      <c r="R1350" s="3">
        <v>11.047400000000001</v>
      </c>
      <c r="S1350" s="3">
        <v>0</v>
      </c>
      <c r="T1350" s="3">
        <v>0</v>
      </c>
      <c r="U1350" s="3">
        <v>96.0274</v>
      </c>
      <c r="W1350" t="s">
        <v>1</v>
      </c>
    </row>
    <row r="1351" spans="5:23" x14ac:dyDescent="0.25">
      <c r="E1351" t="s">
        <v>1071</v>
      </c>
      <c r="F1351" t="s">
        <v>1144</v>
      </c>
      <c r="G1351" t="s">
        <v>1</v>
      </c>
      <c r="H1351" t="s">
        <v>0</v>
      </c>
      <c r="I1351" t="s">
        <v>359</v>
      </c>
      <c r="J1351" t="s">
        <v>360</v>
      </c>
      <c r="K1351" s="55" t="s">
        <v>1148</v>
      </c>
      <c r="L1351" s="55" t="s">
        <v>1148</v>
      </c>
      <c r="M1351" t="s">
        <v>694</v>
      </c>
      <c r="N1351" t="s">
        <v>695</v>
      </c>
      <c r="O1351" s="3">
        <v>0</v>
      </c>
      <c r="P1351" s="3">
        <v>0</v>
      </c>
      <c r="Q1351" s="3">
        <v>2.41</v>
      </c>
      <c r="R1351" s="3">
        <v>0.31330000000000002</v>
      </c>
      <c r="S1351" s="3">
        <v>0</v>
      </c>
      <c r="T1351" s="3">
        <v>0</v>
      </c>
      <c r="U1351" s="3">
        <v>2.7233000000000001</v>
      </c>
      <c r="W1351" t="s">
        <v>1</v>
      </c>
    </row>
    <row r="1352" spans="5:23" x14ac:dyDescent="0.25">
      <c r="E1352" t="s">
        <v>1071</v>
      </c>
      <c r="F1352" t="s">
        <v>1144</v>
      </c>
      <c r="G1352" t="s">
        <v>1</v>
      </c>
      <c r="H1352" t="s">
        <v>0</v>
      </c>
      <c r="I1352" t="s">
        <v>359</v>
      </c>
      <c r="J1352" t="s">
        <v>360</v>
      </c>
      <c r="K1352" s="55" t="s">
        <v>1145</v>
      </c>
      <c r="L1352" s="55" t="s">
        <v>1145</v>
      </c>
      <c r="M1352" t="s">
        <v>1146</v>
      </c>
      <c r="N1352" t="s">
        <v>1147</v>
      </c>
      <c r="O1352" s="3">
        <v>0</v>
      </c>
      <c r="P1352" s="3">
        <v>0</v>
      </c>
      <c r="Q1352" s="3">
        <v>17.7</v>
      </c>
      <c r="R1352" s="3">
        <v>2.3010000000000002</v>
      </c>
      <c r="S1352" s="3">
        <v>0</v>
      </c>
      <c r="T1352" s="3">
        <v>0</v>
      </c>
      <c r="U1352" s="3">
        <v>20.000999999999998</v>
      </c>
      <c r="W1352" t="s">
        <v>1</v>
      </c>
    </row>
    <row r="1353" spans="5:23" x14ac:dyDescent="0.25">
      <c r="E1353" t="s">
        <v>1071</v>
      </c>
      <c r="F1353" t="s">
        <v>1129</v>
      </c>
      <c r="G1353" t="s">
        <v>1</v>
      </c>
      <c r="H1353" t="s">
        <v>0</v>
      </c>
      <c r="I1353" t="s">
        <v>359</v>
      </c>
      <c r="J1353" t="s">
        <v>360</v>
      </c>
      <c r="K1353" s="55" t="s">
        <v>1143</v>
      </c>
      <c r="L1353" s="55" t="s">
        <v>1143</v>
      </c>
      <c r="M1353" t="s">
        <v>115</v>
      </c>
      <c r="N1353" t="s">
        <v>116</v>
      </c>
      <c r="O1353" s="3">
        <v>0</v>
      </c>
      <c r="P1353" s="3">
        <v>0</v>
      </c>
      <c r="Q1353" s="3">
        <v>12</v>
      </c>
      <c r="R1353" s="3">
        <v>1.56</v>
      </c>
      <c r="S1353" s="3">
        <v>0</v>
      </c>
      <c r="T1353" s="3">
        <v>0</v>
      </c>
      <c r="U1353" s="3">
        <v>13.56</v>
      </c>
      <c r="W1353" t="s">
        <v>1</v>
      </c>
    </row>
    <row r="1354" spans="5:23" x14ac:dyDescent="0.25">
      <c r="E1354" t="s">
        <v>1071</v>
      </c>
      <c r="F1354" t="s">
        <v>1129</v>
      </c>
      <c r="G1354" t="s">
        <v>1</v>
      </c>
      <c r="H1354" t="s">
        <v>0</v>
      </c>
      <c r="I1354" t="s">
        <v>359</v>
      </c>
      <c r="J1354" t="s">
        <v>360</v>
      </c>
      <c r="K1354" s="55" t="s">
        <v>1142</v>
      </c>
      <c r="L1354" s="55" t="s">
        <v>1142</v>
      </c>
      <c r="M1354" t="s">
        <v>115</v>
      </c>
      <c r="N1354" t="s">
        <v>116</v>
      </c>
      <c r="O1354" s="3">
        <v>0</v>
      </c>
      <c r="P1354" s="3">
        <v>0</v>
      </c>
      <c r="Q1354" s="3">
        <v>24</v>
      </c>
      <c r="R1354" s="3">
        <v>3.12</v>
      </c>
      <c r="S1354" s="3">
        <v>0</v>
      </c>
      <c r="T1354" s="3">
        <v>0</v>
      </c>
      <c r="U1354" s="3">
        <v>27.12</v>
      </c>
      <c r="W1354" t="s">
        <v>1</v>
      </c>
    </row>
    <row r="1355" spans="5:23" x14ac:dyDescent="0.25">
      <c r="E1355" t="s">
        <v>1071</v>
      </c>
      <c r="F1355" t="s">
        <v>1129</v>
      </c>
      <c r="G1355" t="s">
        <v>1</v>
      </c>
      <c r="H1355" t="s">
        <v>0</v>
      </c>
      <c r="I1355" t="s">
        <v>359</v>
      </c>
      <c r="J1355" t="s">
        <v>360</v>
      </c>
      <c r="K1355" s="55" t="s">
        <v>1141</v>
      </c>
      <c r="L1355" s="55" t="s">
        <v>1141</v>
      </c>
      <c r="M1355" t="s">
        <v>39</v>
      </c>
      <c r="N1355" t="s">
        <v>38</v>
      </c>
      <c r="O1355" s="3">
        <v>0</v>
      </c>
      <c r="P1355" s="3">
        <v>0</v>
      </c>
      <c r="Q1355" s="3">
        <v>3.93</v>
      </c>
      <c r="R1355" s="3">
        <v>0.51090000000000002</v>
      </c>
      <c r="S1355" s="3">
        <v>0</v>
      </c>
      <c r="T1355" s="3">
        <v>0</v>
      </c>
      <c r="U1355" s="3">
        <v>4.4409000000000001</v>
      </c>
      <c r="W1355" t="s">
        <v>1</v>
      </c>
    </row>
    <row r="1356" spans="5:23" x14ac:dyDescent="0.25">
      <c r="E1356" t="s">
        <v>1071</v>
      </c>
      <c r="F1356" t="s">
        <v>1129</v>
      </c>
      <c r="G1356" t="s">
        <v>1</v>
      </c>
      <c r="H1356" t="s">
        <v>0</v>
      </c>
      <c r="I1356" t="s">
        <v>359</v>
      </c>
      <c r="J1356" t="s">
        <v>360</v>
      </c>
      <c r="K1356" s="55" t="s">
        <v>1140</v>
      </c>
      <c r="L1356" s="55" t="s">
        <v>1140</v>
      </c>
      <c r="M1356" t="s">
        <v>365</v>
      </c>
      <c r="N1356" t="s">
        <v>112</v>
      </c>
      <c r="O1356" s="3">
        <v>0</v>
      </c>
      <c r="P1356" s="3">
        <v>0</v>
      </c>
      <c r="Q1356" s="3">
        <v>144</v>
      </c>
      <c r="R1356" s="3">
        <v>18.72</v>
      </c>
      <c r="S1356" s="3">
        <v>0</v>
      </c>
      <c r="T1356" s="3">
        <v>0</v>
      </c>
      <c r="U1356" s="3">
        <v>162.72</v>
      </c>
      <c r="W1356" t="s">
        <v>1</v>
      </c>
    </row>
    <row r="1357" spans="5:23" x14ac:dyDescent="0.25">
      <c r="E1357" t="s">
        <v>1071</v>
      </c>
      <c r="F1357" t="s">
        <v>1129</v>
      </c>
      <c r="G1357" t="s">
        <v>1</v>
      </c>
      <c r="H1357" t="s">
        <v>0</v>
      </c>
      <c r="I1357" t="s">
        <v>359</v>
      </c>
      <c r="J1357" t="s">
        <v>360</v>
      </c>
      <c r="K1357" s="55" t="s">
        <v>1139</v>
      </c>
      <c r="L1357" s="55" t="s">
        <v>1139</v>
      </c>
      <c r="M1357" t="s">
        <v>115</v>
      </c>
      <c r="N1357" t="s">
        <v>116</v>
      </c>
      <c r="O1357" s="3">
        <v>0</v>
      </c>
      <c r="P1357" s="3">
        <v>0</v>
      </c>
      <c r="Q1357" s="3">
        <v>48</v>
      </c>
      <c r="R1357" s="3">
        <v>6.24</v>
      </c>
      <c r="S1357" s="3">
        <v>0</v>
      </c>
      <c r="T1357" s="3">
        <v>0</v>
      </c>
      <c r="U1357" s="3">
        <v>54.24</v>
      </c>
      <c r="W1357" t="s">
        <v>1</v>
      </c>
    </row>
    <row r="1358" spans="5:23" x14ac:dyDescent="0.25">
      <c r="E1358" t="s">
        <v>1071</v>
      </c>
      <c r="F1358" t="s">
        <v>1129</v>
      </c>
      <c r="G1358" t="s">
        <v>1</v>
      </c>
      <c r="H1358" t="s">
        <v>0</v>
      </c>
      <c r="I1358" t="s">
        <v>359</v>
      </c>
      <c r="J1358" t="s">
        <v>360</v>
      </c>
      <c r="K1358" s="55" t="s">
        <v>1138</v>
      </c>
      <c r="L1358" s="55" t="s">
        <v>1138</v>
      </c>
      <c r="M1358" t="s">
        <v>115</v>
      </c>
      <c r="N1358" t="s">
        <v>116</v>
      </c>
      <c r="O1358" s="3">
        <v>0</v>
      </c>
      <c r="P1358" s="3">
        <v>0</v>
      </c>
      <c r="Q1358" s="3">
        <v>104</v>
      </c>
      <c r="R1358" s="3">
        <v>13.52</v>
      </c>
      <c r="S1358" s="3">
        <v>0</v>
      </c>
      <c r="T1358" s="3">
        <v>0</v>
      </c>
      <c r="U1358" s="3">
        <v>117.52</v>
      </c>
      <c r="W1358" t="s">
        <v>1</v>
      </c>
    </row>
    <row r="1359" spans="5:23" x14ac:dyDescent="0.25">
      <c r="E1359" t="s">
        <v>1071</v>
      </c>
      <c r="F1359" t="s">
        <v>1129</v>
      </c>
      <c r="G1359" t="s">
        <v>1</v>
      </c>
      <c r="H1359" t="s">
        <v>0</v>
      </c>
      <c r="I1359" t="s">
        <v>359</v>
      </c>
      <c r="J1359" t="s">
        <v>360</v>
      </c>
      <c r="K1359" s="55" t="s">
        <v>1137</v>
      </c>
      <c r="L1359" s="55" t="s">
        <v>1137</v>
      </c>
      <c r="M1359" t="s">
        <v>115</v>
      </c>
      <c r="N1359" t="s">
        <v>116</v>
      </c>
      <c r="O1359" s="3">
        <v>0</v>
      </c>
      <c r="P1359" s="3">
        <v>0</v>
      </c>
      <c r="Q1359" s="3">
        <v>35</v>
      </c>
      <c r="R1359" s="3">
        <v>4.55</v>
      </c>
      <c r="S1359" s="3">
        <v>0</v>
      </c>
      <c r="T1359" s="3">
        <v>0</v>
      </c>
      <c r="U1359" s="3">
        <v>39.549999999999997</v>
      </c>
      <c r="W1359" t="s">
        <v>1</v>
      </c>
    </row>
    <row r="1360" spans="5:23" x14ac:dyDescent="0.25">
      <c r="E1360" t="s">
        <v>1071</v>
      </c>
      <c r="F1360" t="s">
        <v>1129</v>
      </c>
      <c r="G1360" t="s">
        <v>1</v>
      </c>
      <c r="H1360" t="s">
        <v>0</v>
      </c>
      <c r="I1360" t="s">
        <v>359</v>
      </c>
      <c r="J1360" t="s">
        <v>360</v>
      </c>
      <c r="K1360" s="55" t="s">
        <v>1136</v>
      </c>
      <c r="L1360" s="55" t="s">
        <v>1136</v>
      </c>
      <c r="M1360" t="s">
        <v>115</v>
      </c>
      <c r="N1360" t="s">
        <v>116</v>
      </c>
      <c r="O1360" s="3">
        <v>0</v>
      </c>
      <c r="P1360" s="3">
        <v>0</v>
      </c>
      <c r="Q1360" s="3">
        <v>24</v>
      </c>
      <c r="R1360" s="3">
        <v>3.12</v>
      </c>
      <c r="S1360" s="3">
        <v>0</v>
      </c>
      <c r="T1360" s="3">
        <v>0</v>
      </c>
      <c r="U1360" s="3">
        <v>27.12</v>
      </c>
      <c r="W1360" t="s">
        <v>1</v>
      </c>
    </row>
    <row r="1361" spans="5:23" x14ac:dyDescent="0.25">
      <c r="E1361" t="s">
        <v>1071</v>
      </c>
      <c r="F1361" t="s">
        <v>1129</v>
      </c>
      <c r="G1361" t="s">
        <v>1</v>
      </c>
      <c r="H1361" t="s">
        <v>0</v>
      </c>
      <c r="I1361" t="s">
        <v>359</v>
      </c>
      <c r="J1361" t="s">
        <v>360</v>
      </c>
      <c r="K1361" s="55" t="s">
        <v>1135</v>
      </c>
      <c r="L1361" s="55" t="s">
        <v>1135</v>
      </c>
      <c r="M1361" t="s">
        <v>115</v>
      </c>
      <c r="N1361" t="s">
        <v>116</v>
      </c>
      <c r="O1361" s="3">
        <v>0</v>
      </c>
      <c r="P1361" s="3">
        <v>0</v>
      </c>
      <c r="Q1361" s="3">
        <v>210</v>
      </c>
      <c r="R1361" s="3">
        <v>27.3</v>
      </c>
      <c r="S1361" s="3">
        <v>0</v>
      </c>
      <c r="T1361" s="3">
        <v>0</v>
      </c>
      <c r="U1361" s="3">
        <v>237.3</v>
      </c>
      <c r="W1361" t="s">
        <v>1</v>
      </c>
    </row>
    <row r="1362" spans="5:23" x14ac:dyDescent="0.25">
      <c r="E1362" t="s">
        <v>1071</v>
      </c>
      <c r="F1362" t="s">
        <v>1129</v>
      </c>
      <c r="G1362" t="s">
        <v>1</v>
      </c>
      <c r="H1362" t="s">
        <v>0</v>
      </c>
      <c r="I1362" t="s">
        <v>359</v>
      </c>
      <c r="J1362" t="s">
        <v>360</v>
      </c>
      <c r="K1362" s="55" t="s">
        <v>1134</v>
      </c>
      <c r="L1362" s="55" t="s">
        <v>1134</v>
      </c>
      <c r="M1362" t="s">
        <v>160</v>
      </c>
      <c r="N1362" t="s">
        <v>161</v>
      </c>
      <c r="O1362" s="3">
        <v>0</v>
      </c>
      <c r="P1362" s="3">
        <v>0</v>
      </c>
      <c r="Q1362" s="3">
        <v>65</v>
      </c>
      <c r="R1362" s="3">
        <v>8.4500000000000011</v>
      </c>
      <c r="S1362" s="3">
        <v>0</v>
      </c>
      <c r="T1362" s="3">
        <v>0</v>
      </c>
      <c r="U1362" s="3">
        <v>73.45</v>
      </c>
      <c r="W1362" t="s">
        <v>1</v>
      </c>
    </row>
    <row r="1363" spans="5:23" x14ac:dyDescent="0.25">
      <c r="E1363" t="s">
        <v>1071</v>
      </c>
      <c r="F1363" t="s">
        <v>1129</v>
      </c>
      <c r="G1363" t="s">
        <v>1</v>
      </c>
      <c r="H1363" t="s">
        <v>0</v>
      </c>
      <c r="I1363" t="s">
        <v>359</v>
      </c>
      <c r="J1363" t="s">
        <v>360</v>
      </c>
      <c r="K1363" s="55" t="s">
        <v>1133</v>
      </c>
      <c r="L1363" s="55" t="s">
        <v>1133</v>
      </c>
      <c r="M1363" t="s">
        <v>249</v>
      </c>
      <c r="N1363" t="s">
        <v>250</v>
      </c>
      <c r="O1363" s="3">
        <v>0</v>
      </c>
      <c r="P1363" s="3">
        <v>0</v>
      </c>
      <c r="Q1363" s="3">
        <v>59.25</v>
      </c>
      <c r="R1363" s="3">
        <v>7.7025000000000006</v>
      </c>
      <c r="S1363" s="3">
        <v>0</v>
      </c>
      <c r="T1363" s="3">
        <v>0</v>
      </c>
      <c r="U1363" s="3">
        <v>66.952500000000001</v>
      </c>
      <c r="W1363" t="s">
        <v>1</v>
      </c>
    </row>
    <row r="1364" spans="5:23" x14ac:dyDescent="0.25">
      <c r="E1364" t="s">
        <v>1071</v>
      </c>
      <c r="F1364" t="s">
        <v>1129</v>
      </c>
      <c r="G1364" t="s">
        <v>1</v>
      </c>
      <c r="H1364" t="s">
        <v>0</v>
      </c>
      <c r="I1364" t="s">
        <v>359</v>
      </c>
      <c r="J1364" t="s">
        <v>360</v>
      </c>
      <c r="K1364" s="55" t="s">
        <v>1132</v>
      </c>
      <c r="L1364" s="55" t="s">
        <v>1132</v>
      </c>
      <c r="M1364" t="s">
        <v>249</v>
      </c>
      <c r="N1364" t="s">
        <v>250</v>
      </c>
      <c r="O1364" s="3">
        <v>0</v>
      </c>
      <c r="P1364" s="3">
        <v>0</v>
      </c>
      <c r="Q1364" s="3">
        <v>15</v>
      </c>
      <c r="R1364" s="3">
        <v>1.9500000000000002</v>
      </c>
      <c r="S1364" s="3">
        <v>0</v>
      </c>
      <c r="T1364" s="3">
        <v>0</v>
      </c>
      <c r="U1364" s="3">
        <v>16.95</v>
      </c>
      <c r="W1364" t="s">
        <v>1</v>
      </c>
    </row>
    <row r="1365" spans="5:23" x14ac:dyDescent="0.25">
      <c r="E1365" t="s">
        <v>1071</v>
      </c>
      <c r="F1365" t="s">
        <v>1129</v>
      </c>
      <c r="G1365" t="s">
        <v>1</v>
      </c>
      <c r="H1365" t="s">
        <v>0</v>
      </c>
      <c r="I1365" t="s">
        <v>359</v>
      </c>
      <c r="J1365" t="s">
        <v>360</v>
      </c>
      <c r="K1365" s="55" t="s">
        <v>1131</v>
      </c>
      <c r="L1365" s="55" t="s">
        <v>1131</v>
      </c>
      <c r="M1365" t="s">
        <v>151</v>
      </c>
      <c r="N1365" t="s">
        <v>29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W1365" t="s">
        <v>1</v>
      </c>
    </row>
    <row r="1366" spans="5:23" x14ac:dyDescent="0.25">
      <c r="E1366" t="s">
        <v>1071</v>
      </c>
      <c r="F1366" t="s">
        <v>1129</v>
      </c>
      <c r="G1366" t="s">
        <v>1</v>
      </c>
      <c r="H1366" t="s">
        <v>0</v>
      </c>
      <c r="I1366" t="s">
        <v>359</v>
      </c>
      <c r="J1366" t="s">
        <v>360</v>
      </c>
      <c r="K1366" s="55" t="s">
        <v>1130</v>
      </c>
      <c r="L1366" s="55" t="s">
        <v>1130</v>
      </c>
      <c r="M1366" t="s">
        <v>181</v>
      </c>
      <c r="N1366" t="s">
        <v>182</v>
      </c>
      <c r="O1366" s="3">
        <v>0</v>
      </c>
      <c r="P1366" s="3">
        <v>0</v>
      </c>
      <c r="Q1366" s="3">
        <v>30</v>
      </c>
      <c r="R1366" s="3">
        <v>3.9000000000000004</v>
      </c>
      <c r="S1366" s="3">
        <v>0</v>
      </c>
      <c r="T1366" s="3">
        <v>0</v>
      </c>
      <c r="U1366" s="3">
        <v>33.9</v>
      </c>
      <c r="W1366" t="s">
        <v>1</v>
      </c>
    </row>
    <row r="1367" spans="5:23" x14ac:dyDescent="0.25">
      <c r="E1367" t="s">
        <v>1071</v>
      </c>
      <c r="F1367" t="s">
        <v>1105</v>
      </c>
      <c r="G1367" t="s">
        <v>1</v>
      </c>
      <c r="H1367" t="s">
        <v>0</v>
      </c>
      <c r="I1367" t="s">
        <v>359</v>
      </c>
      <c r="J1367" t="s">
        <v>360</v>
      </c>
      <c r="K1367" s="55" t="s">
        <v>1128</v>
      </c>
      <c r="L1367" s="55" t="s">
        <v>1128</v>
      </c>
      <c r="M1367" t="s">
        <v>151</v>
      </c>
      <c r="N1367" t="s">
        <v>29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W1367" t="s">
        <v>1</v>
      </c>
    </row>
    <row r="1368" spans="5:23" x14ac:dyDescent="0.25">
      <c r="E1368" t="s">
        <v>1071</v>
      </c>
      <c r="F1368" t="s">
        <v>1105</v>
      </c>
      <c r="G1368" t="s">
        <v>1</v>
      </c>
      <c r="H1368" t="s">
        <v>0</v>
      </c>
      <c r="I1368" t="s">
        <v>359</v>
      </c>
      <c r="J1368" t="s">
        <v>360</v>
      </c>
      <c r="K1368" s="55" t="s">
        <v>1127</v>
      </c>
      <c r="L1368" s="55" t="s">
        <v>1127</v>
      </c>
      <c r="M1368" t="s">
        <v>115</v>
      </c>
      <c r="N1368" t="s">
        <v>116</v>
      </c>
      <c r="O1368" s="3">
        <v>0</v>
      </c>
      <c r="P1368" s="3">
        <v>0</v>
      </c>
      <c r="Q1368" s="3">
        <v>15</v>
      </c>
      <c r="R1368" s="3">
        <v>1.9500000000000002</v>
      </c>
      <c r="S1368" s="3">
        <v>0</v>
      </c>
      <c r="T1368" s="3">
        <v>0</v>
      </c>
      <c r="U1368" s="3">
        <v>16.95</v>
      </c>
      <c r="W1368" t="s">
        <v>1</v>
      </c>
    </row>
    <row r="1369" spans="5:23" x14ac:dyDescent="0.25">
      <c r="E1369" t="s">
        <v>1071</v>
      </c>
      <c r="F1369" t="s">
        <v>1105</v>
      </c>
      <c r="G1369" t="s">
        <v>1</v>
      </c>
      <c r="H1369" t="s">
        <v>0</v>
      </c>
      <c r="I1369" t="s">
        <v>359</v>
      </c>
      <c r="J1369" t="s">
        <v>360</v>
      </c>
      <c r="K1369" s="55" t="s">
        <v>1126</v>
      </c>
      <c r="L1369" s="55" t="s">
        <v>1126</v>
      </c>
      <c r="M1369" t="s">
        <v>115</v>
      </c>
      <c r="N1369" t="s">
        <v>116</v>
      </c>
      <c r="O1369" s="3">
        <v>0</v>
      </c>
      <c r="P1369" s="3">
        <v>0</v>
      </c>
      <c r="Q1369" s="3">
        <v>60</v>
      </c>
      <c r="R1369" s="3">
        <v>7.8000000000000007</v>
      </c>
      <c r="S1369" s="3">
        <v>0</v>
      </c>
      <c r="T1369" s="3">
        <v>0</v>
      </c>
      <c r="U1369" s="3">
        <v>67.8</v>
      </c>
      <c r="W1369" t="s">
        <v>1</v>
      </c>
    </row>
    <row r="1370" spans="5:23" x14ac:dyDescent="0.25">
      <c r="E1370" t="s">
        <v>1071</v>
      </c>
      <c r="F1370" t="s">
        <v>1105</v>
      </c>
      <c r="G1370" t="s">
        <v>1</v>
      </c>
      <c r="H1370" t="s">
        <v>0</v>
      </c>
      <c r="I1370" t="s">
        <v>359</v>
      </c>
      <c r="J1370" t="s">
        <v>360</v>
      </c>
      <c r="K1370" s="55" t="s">
        <v>1125</v>
      </c>
      <c r="L1370" s="55" t="s">
        <v>1125</v>
      </c>
      <c r="M1370" t="s">
        <v>115</v>
      </c>
      <c r="N1370" t="s">
        <v>116</v>
      </c>
      <c r="O1370" s="3">
        <v>0</v>
      </c>
      <c r="P1370" s="3">
        <v>0</v>
      </c>
      <c r="Q1370" s="3">
        <v>12</v>
      </c>
      <c r="R1370" s="3">
        <v>1.56</v>
      </c>
      <c r="S1370" s="3">
        <v>0</v>
      </c>
      <c r="T1370" s="3">
        <v>0</v>
      </c>
      <c r="U1370" s="3">
        <v>13.56</v>
      </c>
      <c r="W1370" t="s">
        <v>1</v>
      </c>
    </row>
    <row r="1371" spans="5:23" x14ac:dyDescent="0.25">
      <c r="E1371" t="s">
        <v>1071</v>
      </c>
      <c r="F1371" t="s">
        <v>1105</v>
      </c>
      <c r="G1371" t="s">
        <v>1</v>
      </c>
      <c r="H1371" t="s">
        <v>0</v>
      </c>
      <c r="I1371" t="s">
        <v>359</v>
      </c>
      <c r="J1371" t="s">
        <v>360</v>
      </c>
      <c r="K1371" s="55" t="s">
        <v>1124</v>
      </c>
      <c r="L1371" s="55" t="s">
        <v>1124</v>
      </c>
      <c r="M1371" t="s">
        <v>115</v>
      </c>
      <c r="N1371" t="s">
        <v>116</v>
      </c>
      <c r="O1371" s="3">
        <v>0</v>
      </c>
      <c r="P1371" s="3">
        <v>0</v>
      </c>
      <c r="Q1371" s="3">
        <v>18</v>
      </c>
      <c r="R1371" s="3">
        <v>2.34</v>
      </c>
      <c r="S1371" s="3">
        <v>0</v>
      </c>
      <c r="T1371" s="3">
        <v>0</v>
      </c>
      <c r="U1371" s="3">
        <v>20.34</v>
      </c>
      <c r="W1371" t="s">
        <v>1</v>
      </c>
    </row>
    <row r="1372" spans="5:23" x14ac:dyDescent="0.25">
      <c r="E1372" t="s">
        <v>1071</v>
      </c>
      <c r="F1372" t="s">
        <v>1105</v>
      </c>
      <c r="G1372" t="s">
        <v>1</v>
      </c>
      <c r="H1372" t="s">
        <v>0</v>
      </c>
      <c r="I1372" t="s">
        <v>359</v>
      </c>
      <c r="J1372" t="s">
        <v>360</v>
      </c>
      <c r="K1372" s="55" t="s">
        <v>1123</v>
      </c>
      <c r="L1372" s="55" t="s">
        <v>1123</v>
      </c>
      <c r="M1372" t="s">
        <v>115</v>
      </c>
      <c r="N1372" t="s">
        <v>116</v>
      </c>
      <c r="O1372" s="3">
        <v>0</v>
      </c>
      <c r="P1372" s="3">
        <v>0</v>
      </c>
      <c r="Q1372" s="3">
        <v>60</v>
      </c>
      <c r="R1372" s="3">
        <v>7.8000000000000007</v>
      </c>
      <c r="S1372" s="3">
        <v>0</v>
      </c>
      <c r="T1372" s="3">
        <v>0</v>
      </c>
      <c r="U1372" s="3">
        <v>67.8</v>
      </c>
      <c r="W1372" t="s">
        <v>1</v>
      </c>
    </row>
    <row r="1373" spans="5:23" x14ac:dyDescent="0.25">
      <c r="E1373" t="s">
        <v>1071</v>
      </c>
      <c r="F1373" t="s">
        <v>1105</v>
      </c>
      <c r="G1373" t="s">
        <v>1</v>
      </c>
      <c r="H1373" t="s">
        <v>0</v>
      </c>
      <c r="I1373" t="s">
        <v>359</v>
      </c>
      <c r="J1373" t="s">
        <v>360</v>
      </c>
      <c r="K1373" s="55" t="s">
        <v>1122</v>
      </c>
      <c r="L1373" s="55" t="s">
        <v>1122</v>
      </c>
      <c r="M1373" t="s">
        <v>1113</v>
      </c>
      <c r="N1373" t="s">
        <v>1114</v>
      </c>
      <c r="O1373" s="3">
        <v>0</v>
      </c>
      <c r="P1373" s="3">
        <v>0</v>
      </c>
      <c r="Q1373" s="3">
        <v>80</v>
      </c>
      <c r="R1373" s="3">
        <v>10.4</v>
      </c>
      <c r="S1373" s="3">
        <v>0</v>
      </c>
      <c r="T1373" s="3">
        <v>0</v>
      </c>
      <c r="U1373" s="3">
        <v>90.4</v>
      </c>
      <c r="W1373" t="s">
        <v>1</v>
      </c>
    </row>
    <row r="1374" spans="5:23" x14ac:dyDescent="0.25">
      <c r="E1374" t="s">
        <v>1071</v>
      </c>
      <c r="F1374" t="s">
        <v>1105</v>
      </c>
      <c r="G1374" t="s">
        <v>1</v>
      </c>
      <c r="H1374" t="s">
        <v>0</v>
      </c>
      <c r="I1374" t="s">
        <v>359</v>
      </c>
      <c r="J1374" t="s">
        <v>360</v>
      </c>
      <c r="K1374" s="55" t="s">
        <v>1121</v>
      </c>
      <c r="L1374" s="55" t="s">
        <v>1121</v>
      </c>
      <c r="M1374" t="s">
        <v>151</v>
      </c>
      <c r="N1374" t="s">
        <v>29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W1374" t="s">
        <v>1</v>
      </c>
    </row>
    <row r="1375" spans="5:23" x14ac:dyDescent="0.25">
      <c r="E1375" t="s">
        <v>1071</v>
      </c>
      <c r="F1375" t="s">
        <v>1105</v>
      </c>
      <c r="G1375" t="s">
        <v>1</v>
      </c>
      <c r="H1375" t="s">
        <v>0</v>
      </c>
      <c r="I1375" t="s">
        <v>359</v>
      </c>
      <c r="J1375" t="s">
        <v>360</v>
      </c>
      <c r="K1375" s="55" t="s">
        <v>1120</v>
      </c>
      <c r="L1375" s="55" t="s">
        <v>1120</v>
      </c>
      <c r="M1375" t="s">
        <v>121</v>
      </c>
      <c r="N1375" t="s">
        <v>122</v>
      </c>
      <c r="O1375" s="3">
        <v>0</v>
      </c>
      <c r="P1375" s="3">
        <v>0</v>
      </c>
      <c r="Q1375" s="3">
        <v>82.58</v>
      </c>
      <c r="R1375" s="3">
        <v>10.7354</v>
      </c>
      <c r="S1375" s="3">
        <v>0</v>
      </c>
      <c r="T1375" s="3">
        <v>0</v>
      </c>
      <c r="U1375" s="3">
        <v>93.315399999999997</v>
      </c>
      <c r="W1375" t="s">
        <v>1</v>
      </c>
    </row>
    <row r="1376" spans="5:23" x14ac:dyDescent="0.25">
      <c r="E1376" t="s">
        <v>1071</v>
      </c>
      <c r="F1376" t="s">
        <v>1105</v>
      </c>
      <c r="G1376" t="s">
        <v>1</v>
      </c>
      <c r="H1376" t="s">
        <v>0</v>
      </c>
      <c r="I1376" t="s">
        <v>359</v>
      </c>
      <c r="J1376" t="s">
        <v>360</v>
      </c>
      <c r="K1376" s="55" t="s">
        <v>1117</v>
      </c>
      <c r="L1376" s="55" t="s">
        <v>1117</v>
      </c>
      <c r="M1376" t="s">
        <v>1118</v>
      </c>
      <c r="N1376" t="s">
        <v>1119</v>
      </c>
      <c r="O1376" s="3">
        <v>0</v>
      </c>
      <c r="P1376" s="3">
        <v>0</v>
      </c>
      <c r="Q1376" s="3">
        <v>30</v>
      </c>
      <c r="R1376" s="3">
        <v>3.9000000000000004</v>
      </c>
      <c r="S1376" s="3">
        <v>0</v>
      </c>
      <c r="T1376" s="3">
        <v>0</v>
      </c>
      <c r="U1376" s="3">
        <v>33.9</v>
      </c>
      <c r="W1376" t="s">
        <v>1</v>
      </c>
    </row>
    <row r="1377" spans="5:23" x14ac:dyDescent="0.25">
      <c r="E1377" t="s">
        <v>1071</v>
      </c>
      <c r="F1377" t="s">
        <v>1105</v>
      </c>
      <c r="G1377" t="s">
        <v>1</v>
      </c>
      <c r="H1377" t="s">
        <v>0</v>
      </c>
      <c r="I1377" t="s">
        <v>359</v>
      </c>
      <c r="J1377" t="s">
        <v>360</v>
      </c>
      <c r="K1377" s="55" t="s">
        <v>1116</v>
      </c>
      <c r="L1377" s="55" t="s">
        <v>1116</v>
      </c>
      <c r="M1377" t="s">
        <v>262</v>
      </c>
      <c r="N1377" t="s">
        <v>263</v>
      </c>
      <c r="O1377" s="3">
        <v>0</v>
      </c>
      <c r="P1377" s="3">
        <v>0</v>
      </c>
      <c r="Q1377" s="3">
        <v>15</v>
      </c>
      <c r="R1377" s="3">
        <v>1.9500000000000002</v>
      </c>
      <c r="S1377" s="3">
        <v>0</v>
      </c>
      <c r="T1377" s="3">
        <v>0</v>
      </c>
      <c r="U1377" s="3">
        <v>16.95</v>
      </c>
      <c r="W1377" t="s">
        <v>1</v>
      </c>
    </row>
    <row r="1378" spans="5:23" x14ac:dyDescent="0.25">
      <c r="E1378" t="s">
        <v>1071</v>
      </c>
      <c r="F1378" t="s">
        <v>1105</v>
      </c>
      <c r="G1378" t="s">
        <v>1</v>
      </c>
      <c r="H1378" t="s">
        <v>0</v>
      </c>
      <c r="I1378" t="s">
        <v>359</v>
      </c>
      <c r="J1378" t="s">
        <v>360</v>
      </c>
      <c r="K1378" s="55" t="s">
        <v>1115</v>
      </c>
      <c r="L1378" s="55" t="s">
        <v>1115</v>
      </c>
      <c r="M1378" t="s">
        <v>134</v>
      </c>
      <c r="N1378" t="s">
        <v>135</v>
      </c>
      <c r="O1378" s="3">
        <v>0</v>
      </c>
      <c r="P1378" s="3">
        <v>0</v>
      </c>
      <c r="Q1378" s="3">
        <v>30</v>
      </c>
      <c r="R1378" s="3">
        <v>3.9000000000000004</v>
      </c>
      <c r="S1378" s="3">
        <v>0</v>
      </c>
      <c r="T1378" s="3">
        <v>0</v>
      </c>
      <c r="U1378" s="3">
        <v>33.9</v>
      </c>
      <c r="W1378" t="s">
        <v>1</v>
      </c>
    </row>
    <row r="1379" spans="5:23" x14ac:dyDescent="0.25">
      <c r="E1379" t="s">
        <v>1071</v>
      </c>
      <c r="F1379" t="s">
        <v>1105</v>
      </c>
      <c r="G1379" t="s">
        <v>1</v>
      </c>
      <c r="H1379" t="s">
        <v>0</v>
      </c>
      <c r="I1379" t="s">
        <v>359</v>
      </c>
      <c r="J1379" t="s">
        <v>360</v>
      </c>
      <c r="K1379" s="55" t="s">
        <v>1112</v>
      </c>
      <c r="L1379" s="55" t="s">
        <v>1112</v>
      </c>
      <c r="M1379" t="s">
        <v>1113</v>
      </c>
      <c r="N1379" t="s">
        <v>1114</v>
      </c>
      <c r="O1379" s="3">
        <v>0</v>
      </c>
      <c r="P1379" s="3">
        <v>0</v>
      </c>
      <c r="Q1379" s="3">
        <v>20</v>
      </c>
      <c r="R1379" s="3">
        <v>2.6</v>
      </c>
      <c r="S1379" s="3">
        <v>0</v>
      </c>
      <c r="T1379" s="3">
        <v>0</v>
      </c>
      <c r="U1379" s="3">
        <v>22.6</v>
      </c>
      <c r="W1379" t="s">
        <v>1</v>
      </c>
    </row>
    <row r="1380" spans="5:23" x14ac:dyDescent="0.25">
      <c r="E1380" t="s">
        <v>1071</v>
      </c>
      <c r="F1380" t="s">
        <v>1105</v>
      </c>
      <c r="G1380" t="s">
        <v>1</v>
      </c>
      <c r="H1380" t="s">
        <v>0</v>
      </c>
      <c r="I1380" t="s">
        <v>359</v>
      </c>
      <c r="J1380" t="s">
        <v>360</v>
      </c>
      <c r="K1380" s="55" t="s">
        <v>1109</v>
      </c>
      <c r="L1380" s="55" t="s">
        <v>1109</v>
      </c>
      <c r="N1380" t="s">
        <v>1111</v>
      </c>
      <c r="O1380" s="3">
        <v>0</v>
      </c>
      <c r="P1380" s="3">
        <v>0</v>
      </c>
      <c r="Q1380" s="3">
        <v>20</v>
      </c>
      <c r="R1380" s="3">
        <v>2.6</v>
      </c>
      <c r="S1380" s="3">
        <v>0</v>
      </c>
      <c r="T1380" s="3">
        <v>0</v>
      </c>
      <c r="U1380" s="3">
        <v>22.6</v>
      </c>
      <c r="V1380" s="3" t="s">
        <v>1110</v>
      </c>
      <c r="W1380" t="s">
        <v>1</v>
      </c>
    </row>
    <row r="1381" spans="5:23" x14ac:dyDescent="0.25">
      <c r="E1381" t="s">
        <v>1071</v>
      </c>
      <c r="F1381" t="s">
        <v>1105</v>
      </c>
      <c r="G1381" t="s">
        <v>1</v>
      </c>
      <c r="H1381" t="s">
        <v>0</v>
      </c>
      <c r="I1381" t="s">
        <v>359</v>
      </c>
      <c r="J1381" t="s">
        <v>360</v>
      </c>
      <c r="K1381" s="55" t="s">
        <v>1108</v>
      </c>
      <c r="L1381" s="55" t="s">
        <v>1108</v>
      </c>
      <c r="M1381" t="s">
        <v>183</v>
      </c>
      <c r="N1381" t="s">
        <v>184</v>
      </c>
      <c r="O1381" s="3">
        <v>0</v>
      </c>
      <c r="P1381" s="3">
        <v>0</v>
      </c>
      <c r="Q1381" s="3">
        <v>64.16</v>
      </c>
      <c r="R1381" s="3">
        <v>8.3407999999999998</v>
      </c>
      <c r="S1381" s="3">
        <v>0</v>
      </c>
      <c r="T1381" s="3">
        <v>0</v>
      </c>
      <c r="U1381" s="3">
        <v>72.500799999999998</v>
      </c>
      <c r="W1381" t="s">
        <v>1</v>
      </c>
    </row>
    <row r="1382" spans="5:23" x14ac:dyDescent="0.25">
      <c r="E1382" t="s">
        <v>1071</v>
      </c>
      <c r="F1382" t="s">
        <v>1105</v>
      </c>
      <c r="G1382" t="s">
        <v>1</v>
      </c>
      <c r="H1382" t="s">
        <v>0</v>
      </c>
      <c r="I1382" t="s">
        <v>359</v>
      </c>
      <c r="J1382" t="s">
        <v>360</v>
      </c>
      <c r="K1382" s="55" t="s">
        <v>1107</v>
      </c>
      <c r="L1382" s="55" t="s">
        <v>1107</v>
      </c>
      <c r="M1382" t="s">
        <v>287</v>
      </c>
      <c r="N1382" t="s">
        <v>288</v>
      </c>
      <c r="O1382" s="3">
        <v>0</v>
      </c>
      <c r="P1382" s="3">
        <v>0</v>
      </c>
      <c r="Q1382" s="3">
        <v>24</v>
      </c>
      <c r="R1382" s="3">
        <v>3.12</v>
      </c>
      <c r="S1382" s="3">
        <v>0</v>
      </c>
      <c r="T1382" s="3">
        <v>0</v>
      </c>
      <c r="U1382" s="3">
        <v>27.12</v>
      </c>
      <c r="W1382" t="s">
        <v>1</v>
      </c>
    </row>
    <row r="1383" spans="5:23" x14ac:dyDescent="0.25">
      <c r="E1383" t="s">
        <v>1071</v>
      </c>
      <c r="F1383" t="s">
        <v>1105</v>
      </c>
      <c r="G1383" t="s">
        <v>1</v>
      </c>
      <c r="H1383" t="s">
        <v>0</v>
      </c>
      <c r="I1383" t="s">
        <v>359</v>
      </c>
      <c r="J1383" t="s">
        <v>360</v>
      </c>
      <c r="K1383" s="55" t="s">
        <v>1106</v>
      </c>
      <c r="L1383" s="55" t="s">
        <v>1106</v>
      </c>
      <c r="N1383" t="s">
        <v>203</v>
      </c>
      <c r="O1383" s="3">
        <v>0</v>
      </c>
      <c r="P1383" s="3">
        <v>0</v>
      </c>
      <c r="Q1383" s="3">
        <v>45</v>
      </c>
      <c r="R1383" s="3">
        <v>5.8500000000000005</v>
      </c>
      <c r="S1383" s="3">
        <v>0</v>
      </c>
      <c r="T1383" s="3">
        <v>0</v>
      </c>
      <c r="U1383" s="3">
        <v>50.85</v>
      </c>
      <c r="V1383" s="3" t="s">
        <v>1017</v>
      </c>
      <c r="W1383" t="s">
        <v>1</v>
      </c>
    </row>
    <row r="1384" spans="5:23" x14ac:dyDescent="0.25">
      <c r="E1384" t="s">
        <v>1071</v>
      </c>
      <c r="F1384" t="s">
        <v>1085</v>
      </c>
      <c r="G1384" t="s">
        <v>1</v>
      </c>
      <c r="H1384" t="s">
        <v>0</v>
      </c>
      <c r="I1384" t="s">
        <v>359</v>
      </c>
      <c r="J1384" t="s">
        <v>360</v>
      </c>
      <c r="K1384" s="55" t="s">
        <v>1102</v>
      </c>
      <c r="L1384" s="55" t="s">
        <v>1102</v>
      </c>
      <c r="M1384" t="s">
        <v>1103</v>
      </c>
      <c r="N1384" t="s">
        <v>1104</v>
      </c>
      <c r="O1384" s="3">
        <v>0</v>
      </c>
      <c r="P1384" s="3">
        <v>0</v>
      </c>
      <c r="Q1384" s="3">
        <v>210</v>
      </c>
      <c r="R1384" s="3">
        <v>27.3</v>
      </c>
      <c r="S1384" s="3">
        <v>0</v>
      </c>
      <c r="T1384" s="3">
        <v>0</v>
      </c>
      <c r="U1384" s="3">
        <v>237.3</v>
      </c>
      <c r="W1384" t="s">
        <v>1</v>
      </c>
    </row>
    <row r="1385" spans="5:23" x14ac:dyDescent="0.25">
      <c r="E1385" t="s">
        <v>1071</v>
      </c>
      <c r="F1385" t="s">
        <v>1085</v>
      </c>
      <c r="G1385" t="s">
        <v>1</v>
      </c>
      <c r="H1385" t="s">
        <v>0</v>
      </c>
      <c r="I1385" t="s">
        <v>359</v>
      </c>
      <c r="J1385" t="s">
        <v>360</v>
      </c>
      <c r="K1385" s="55" t="s">
        <v>1101</v>
      </c>
      <c r="L1385" s="55" t="s">
        <v>1101</v>
      </c>
      <c r="N1385" t="s">
        <v>139</v>
      </c>
      <c r="O1385" s="3">
        <v>0</v>
      </c>
      <c r="P1385" s="3">
        <v>0</v>
      </c>
      <c r="Q1385" s="3">
        <v>66.44</v>
      </c>
      <c r="R1385" s="3">
        <v>8.6372</v>
      </c>
      <c r="S1385" s="3">
        <v>0</v>
      </c>
      <c r="T1385" s="3">
        <v>0</v>
      </c>
      <c r="U1385" s="3">
        <v>75.077200000000005</v>
      </c>
      <c r="V1385" s="3" t="s">
        <v>928</v>
      </c>
      <c r="W1385" t="s">
        <v>1</v>
      </c>
    </row>
    <row r="1386" spans="5:23" x14ac:dyDescent="0.25">
      <c r="E1386" t="s">
        <v>1071</v>
      </c>
      <c r="F1386" t="s">
        <v>1085</v>
      </c>
      <c r="G1386" t="s">
        <v>1</v>
      </c>
      <c r="H1386" t="s">
        <v>0</v>
      </c>
      <c r="I1386" t="s">
        <v>359</v>
      </c>
      <c r="J1386" t="s">
        <v>360</v>
      </c>
      <c r="K1386" s="55" t="s">
        <v>1100</v>
      </c>
      <c r="L1386" s="55" t="s">
        <v>1100</v>
      </c>
      <c r="M1386" t="s">
        <v>117</v>
      </c>
      <c r="N1386" t="s">
        <v>118</v>
      </c>
      <c r="O1386" s="3">
        <v>0</v>
      </c>
      <c r="P1386" s="3">
        <v>0</v>
      </c>
      <c r="Q1386" s="3">
        <v>77.040000000000006</v>
      </c>
      <c r="R1386" s="3">
        <v>10.015200000000002</v>
      </c>
      <c r="S1386" s="3">
        <v>0</v>
      </c>
      <c r="T1386" s="3">
        <v>0</v>
      </c>
      <c r="U1386" s="3">
        <v>87.055200000000013</v>
      </c>
      <c r="W1386" t="s">
        <v>1</v>
      </c>
    </row>
    <row r="1387" spans="5:23" x14ac:dyDescent="0.25">
      <c r="E1387" t="s">
        <v>1071</v>
      </c>
      <c r="F1387" t="s">
        <v>1085</v>
      </c>
      <c r="G1387" t="s">
        <v>1</v>
      </c>
      <c r="H1387" t="s">
        <v>0</v>
      </c>
      <c r="I1387" t="s">
        <v>359</v>
      </c>
      <c r="J1387" t="s">
        <v>360</v>
      </c>
      <c r="K1387" s="55" t="s">
        <v>1099</v>
      </c>
      <c r="L1387" s="55" t="s">
        <v>1099</v>
      </c>
      <c r="M1387" t="s">
        <v>151</v>
      </c>
      <c r="N1387" t="s">
        <v>29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W1387" t="s">
        <v>1</v>
      </c>
    </row>
    <row r="1388" spans="5:23" x14ac:dyDescent="0.25">
      <c r="E1388" t="s">
        <v>1071</v>
      </c>
      <c r="F1388" t="s">
        <v>1085</v>
      </c>
      <c r="G1388" t="s">
        <v>1</v>
      </c>
      <c r="H1388" t="s">
        <v>0</v>
      </c>
      <c r="I1388" t="s">
        <v>359</v>
      </c>
      <c r="J1388" t="s">
        <v>360</v>
      </c>
      <c r="K1388" s="55" t="s">
        <v>1098</v>
      </c>
      <c r="L1388" s="55" t="s">
        <v>1098</v>
      </c>
      <c r="M1388" t="s">
        <v>106</v>
      </c>
      <c r="N1388" t="s">
        <v>107</v>
      </c>
      <c r="O1388" s="3">
        <v>0</v>
      </c>
      <c r="P1388" s="3">
        <v>0</v>
      </c>
      <c r="Q1388" s="3">
        <v>425</v>
      </c>
      <c r="R1388" s="3">
        <v>55.25</v>
      </c>
      <c r="S1388" s="3">
        <v>0</v>
      </c>
      <c r="T1388" s="3">
        <v>0</v>
      </c>
      <c r="U1388" s="3">
        <v>480.25</v>
      </c>
      <c r="W1388" t="s">
        <v>1</v>
      </c>
    </row>
    <row r="1389" spans="5:23" x14ac:dyDescent="0.25">
      <c r="E1389" t="s">
        <v>1071</v>
      </c>
      <c r="F1389" t="s">
        <v>1085</v>
      </c>
      <c r="G1389" t="s">
        <v>1</v>
      </c>
      <c r="H1389" t="s">
        <v>0</v>
      </c>
      <c r="I1389" t="s">
        <v>359</v>
      </c>
      <c r="J1389" t="s">
        <v>360</v>
      </c>
      <c r="K1389" s="55" t="s">
        <v>1097</v>
      </c>
      <c r="L1389" s="55" t="s">
        <v>1097</v>
      </c>
      <c r="M1389" t="s">
        <v>106</v>
      </c>
      <c r="N1389" t="s">
        <v>107</v>
      </c>
      <c r="O1389" s="3">
        <v>0</v>
      </c>
      <c r="P1389" s="3">
        <v>0</v>
      </c>
      <c r="Q1389" s="3">
        <v>43.38</v>
      </c>
      <c r="R1389" s="3">
        <v>5.6394000000000002</v>
      </c>
      <c r="S1389" s="3">
        <v>0</v>
      </c>
      <c r="T1389" s="3">
        <v>0</v>
      </c>
      <c r="U1389" s="3">
        <v>49.019400000000005</v>
      </c>
      <c r="W1389" t="s">
        <v>1</v>
      </c>
    </row>
    <row r="1390" spans="5:23" x14ac:dyDescent="0.25">
      <c r="E1390" t="s">
        <v>1071</v>
      </c>
      <c r="F1390" t="s">
        <v>1085</v>
      </c>
      <c r="G1390" t="s">
        <v>1</v>
      </c>
      <c r="H1390" t="s">
        <v>0</v>
      </c>
      <c r="I1390" t="s">
        <v>359</v>
      </c>
      <c r="J1390" t="s">
        <v>360</v>
      </c>
      <c r="K1390" s="55" t="s">
        <v>1096</v>
      </c>
      <c r="L1390" s="55" t="s">
        <v>1096</v>
      </c>
      <c r="M1390" t="s">
        <v>151</v>
      </c>
      <c r="N1390" t="s">
        <v>29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W1390" t="s">
        <v>1</v>
      </c>
    </row>
    <row r="1391" spans="5:23" x14ac:dyDescent="0.25">
      <c r="E1391" t="s">
        <v>1071</v>
      </c>
      <c r="F1391" t="s">
        <v>1085</v>
      </c>
      <c r="G1391" t="s">
        <v>1</v>
      </c>
      <c r="H1391" t="s">
        <v>0</v>
      </c>
      <c r="I1391" t="s">
        <v>359</v>
      </c>
      <c r="J1391" t="s">
        <v>360</v>
      </c>
      <c r="K1391" s="55" t="s">
        <v>1095</v>
      </c>
      <c r="L1391" s="55" t="s">
        <v>1095</v>
      </c>
      <c r="M1391" t="s">
        <v>106</v>
      </c>
      <c r="N1391" t="s">
        <v>107</v>
      </c>
      <c r="O1391" s="3">
        <v>0</v>
      </c>
      <c r="P1391" s="3">
        <v>0</v>
      </c>
      <c r="Q1391" s="3">
        <v>250</v>
      </c>
      <c r="R1391" s="3">
        <v>32.5</v>
      </c>
      <c r="S1391" s="3">
        <v>0</v>
      </c>
      <c r="T1391" s="3">
        <v>0</v>
      </c>
      <c r="U1391" s="3">
        <v>282.5</v>
      </c>
      <c r="W1391" t="s">
        <v>1</v>
      </c>
    </row>
    <row r="1392" spans="5:23" x14ac:dyDescent="0.25">
      <c r="E1392" t="s">
        <v>1071</v>
      </c>
      <c r="F1392" t="s">
        <v>1085</v>
      </c>
      <c r="G1392" t="s">
        <v>1</v>
      </c>
      <c r="H1392" t="s">
        <v>0</v>
      </c>
      <c r="I1392" t="s">
        <v>359</v>
      </c>
      <c r="J1392" t="s">
        <v>360</v>
      </c>
      <c r="K1392" s="55" t="s">
        <v>1094</v>
      </c>
      <c r="L1392" s="55" t="s">
        <v>1094</v>
      </c>
      <c r="M1392" t="s">
        <v>607</v>
      </c>
      <c r="N1392" t="s">
        <v>608</v>
      </c>
      <c r="O1392" s="3">
        <v>0</v>
      </c>
      <c r="P1392" s="3">
        <v>0</v>
      </c>
      <c r="Q1392" s="3">
        <v>25</v>
      </c>
      <c r="R1392" s="3">
        <v>3.25</v>
      </c>
      <c r="S1392" s="3">
        <v>0</v>
      </c>
      <c r="T1392" s="3">
        <v>0</v>
      </c>
      <c r="U1392" s="3">
        <v>28.25</v>
      </c>
      <c r="W1392" t="s">
        <v>1</v>
      </c>
    </row>
    <row r="1393" spans="5:23" x14ac:dyDescent="0.25">
      <c r="E1393" t="s">
        <v>1071</v>
      </c>
      <c r="F1393" t="s">
        <v>1085</v>
      </c>
      <c r="G1393" t="s">
        <v>1</v>
      </c>
      <c r="H1393" t="s">
        <v>0</v>
      </c>
      <c r="I1393" t="s">
        <v>359</v>
      </c>
      <c r="J1393" t="s">
        <v>360</v>
      </c>
      <c r="K1393" s="55" t="s">
        <v>1093</v>
      </c>
      <c r="L1393" s="55" t="s">
        <v>1093</v>
      </c>
      <c r="M1393" t="s">
        <v>115</v>
      </c>
      <c r="N1393" t="s">
        <v>116</v>
      </c>
      <c r="O1393" s="3">
        <v>0</v>
      </c>
      <c r="P1393" s="3">
        <v>0</v>
      </c>
      <c r="Q1393" s="3">
        <v>20</v>
      </c>
      <c r="R1393" s="3">
        <v>2.6</v>
      </c>
      <c r="S1393" s="3">
        <v>0</v>
      </c>
      <c r="T1393" s="3">
        <v>0</v>
      </c>
      <c r="U1393" s="3">
        <v>22.6</v>
      </c>
      <c r="W1393" t="s">
        <v>1</v>
      </c>
    </row>
    <row r="1394" spans="5:23" x14ac:dyDescent="0.25">
      <c r="E1394" t="s">
        <v>1071</v>
      </c>
      <c r="F1394" t="s">
        <v>1085</v>
      </c>
      <c r="G1394" t="s">
        <v>1</v>
      </c>
      <c r="H1394" t="s">
        <v>0</v>
      </c>
      <c r="I1394" t="s">
        <v>359</v>
      </c>
      <c r="J1394" t="s">
        <v>360</v>
      </c>
      <c r="K1394" s="55" t="s">
        <v>1092</v>
      </c>
      <c r="L1394" s="55" t="s">
        <v>1092</v>
      </c>
      <c r="N1394" t="s">
        <v>979</v>
      </c>
      <c r="O1394" s="3">
        <v>0</v>
      </c>
      <c r="P1394" s="3">
        <v>0</v>
      </c>
      <c r="Q1394" s="3">
        <v>35.4</v>
      </c>
      <c r="R1394" s="3">
        <v>4.6020000000000003</v>
      </c>
      <c r="S1394" s="3">
        <v>0</v>
      </c>
      <c r="T1394" s="3">
        <v>0</v>
      </c>
      <c r="U1394" s="3">
        <v>40.001999999999995</v>
      </c>
      <c r="V1394" s="3" t="s">
        <v>978</v>
      </c>
      <c r="W1394" t="s">
        <v>1</v>
      </c>
    </row>
    <row r="1395" spans="5:23" x14ac:dyDescent="0.25">
      <c r="E1395" t="s">
        <v>1071</v>
      </c>
      <c r="F1395" t="s">
        <v>1085</v>
      </c>
      <c r="G1395" t="s">
        <v>1</v>
      </c>
      <c r="H1395" t="s">
        <v>0</v>
      </c>
      <c r="I1395" t="s">
        <v>359</v>
      </c>
      <c r="J1395" t="s">
        <v>360</v>
      </c>
      <c r="K1395" s="55" t="s">
        <v>1091</v>
      </c>
      <c r="L1395" s="55" t="s">
        <v>1091</v>
      </c>
      <c r="M1395" t="s">
        <v>151</v>
      </c>
      <c r="N1395" t="s">
        <v>29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W1395" t="s">
        <v>1</v>
      </c>
    </row>
    <row r="1396" spans="5:23" x14ac:dyDescent="0.25">
      <c r="E1396" t="s">
        <v>1071</v>
      </c>
      <c r="F1396" t="s">
        <v>1085</v>
      </c>
      <c r="G1396" t="s">
        <v>1</v>
      </c>
      <c r="H1396" t="s">
        <v>0</v>
      </c>
      <c r="I1396" t="s">
        <v>359</v>
      </c>
      <c r="J1396" t="s">
        <v>360</v>
      </c>
      <c r="K1396" s="55" t="s">
        <v>1090</v>
      </c>
      <c r="L1396" s="55" t="s">
        <v>1090</v>
      </c>
      <c r="M1396" t="s">
        <v>1088</v>
      </c>
      <c r="N1396" t="s">
        <v>1089</v>
      </c>
      <c r="O1396" s="3">
        <v>0</v>
      </c>
      <c r="P1396" s="3">
        <v>0</v>
      </c>
      <c r="Q1396" s="3">
        <v>23.17</v>
      </c>
      <c r="R1396" s="3">
        <v>3.0121000000000002</v>
      </c>
      <c r="S1396" s="3">
        <v>0</v>
      </c>
      <c r="T1396" s="3">
        <v>0</v>
      </c>
      <c r="U1396" s="3">
        <v>26.182100000000002</v>
      </c>
      <c r="W1396" t="s">
        <v>1</v>
      </c>
    </row>
    <row r="1397" spans="5:23" x14ac:dyDescent="0.25">
      <c r="E1397" t="s">
        <v>1071</v>
      </c>
      <c r="F1397" t="s">
        <v>1085</v>
      </c>
      <c r="G1397" t="s">
        <v>1</v>
      </c>
      <c r="H1397" t="s">
        <v>0</v>
      </c>
      <c r="I1397" t="s">
        <v>359</v>
      </c>
      <c r="J1397" t="s">
        <v>360</v>
      </c>
      <c r="K1397" s="55" t="s">
        <v>1087</v>
      </c>
      <c r="L1397" s="55" t="s">
        <v>1087</v>
      </c>
      <c r="M1397" t="s">
        <v>1088</v>
      </c>
      <c r="N1397" t="s">
        <v>1089</v>
      </c>
      <c r="O1397" s="3">
        <v>0</v>
      </c>
      <c r="P1397" s="3">
        <v>0</v>
      </c>
      <c r="Q1397" s="3">
        <v>17.7</v>
      </c>
      <c r="R1397" s="3">
        <v>2.3010000000000002</v>
      </c>
      <c r="S1397" s="3">
        <v>0</v>
      </c>
      <c r="T1397" s="3">
        <v>0</v>
      </c>
      <c r="U1397" s="3">
        <v>20.000999999999998</v>
      </c>
      <c r="W1397" t="s">
        <v>1</v>
      </c>
    </row>
    <row r="1398" spans="5:23" x14ac:dyDescent="0.25">
      <c r="E1398" t="s">
        <v>1071</v>
      </c>
      <c r="F1398" t="s">
        <v>1085</v>
      </c>
      <c r="G1398" t="s">
        <v>1</v>
      </c>
      <c r="H1398" t="s">
        <v>0</v>
      </c>
      <c r="I1398" t="s">
        <v>359</v>
      </c>
      <c r="J1398" t="s">
        <v>360</v>
      </c>
      <c r="K1398" s="55" t="s">
        <v>1086</v>
      </c>
      <c r="L1398" s="55" t="s">
        <v>1086</v>
      </c>
      <c r="M1398" t="s">
        <v>115</v>
      </c>
      <c r="N1398" t="s">
        <v>116</v>
      </c>
      <c r="O1398" s="3">
        <v>0</v>
      </c>
      <c r="P1398" s="3">
        <v>0</v>
      </c>
      <c r="Q1398" s="3">
        <v>24</v>
      </c>
      <c r="R1398" s="3">
        <v>3.12</v>
      </c>
      <c r="S1398" s="3">
        <v>0</v>
      </c>
      <c r="T1398" s="3">
        <v>0</v>
      </c>
      <c r="U1398" s="3">
        <v>27.12</v>
      </c>
      <c r="W1398" t="s">
        <v>1</v>
      </c>
    </row>
    <row r="1399" spans="5:23" x14ac:dyDescent="0.25">
      <c r="E1399" t="s">
        <v>1071</v>
      </c>
      <c r="F1399" t="s">
        <v>1072</v>
      </c>
      <c r="G1399" t="s">
        <v>1</v>
      </c>
      <c r="H1399" t="s">
        <v>0</v>
      </c>
      <c r="I1399" t="s">
        <v>359</v>
      </c>
      <c r="J1399" t="s">
        <v>360</v>
      </c>
      <c r="K1399" s="55" t="s">
        <v>1084</v>
      </c>
      <c r="L1399" s="55" t="s">
        <v>1084</v>
      </c>
      <c r="M1399" t="s">
        <v>226</v>
      </c>
      <c r="N1399" t="s">
        <v>227</v>
      </c>
      <c r="O1399" s="3">
        <v>0</v>
      </c>
      <c r="P1399" s="3">
        <v>0</v>
      </c>
      <c r="Q1399" s="3">
        <v>70.8</v>
      </c>
      <c r="R1399" s="3">
        <v>9.2040000000000006</v>
      </c>
      <c r="S1399" s="3">
        <v>0</v>
      </c>
      <c r="T1399" s="3">
        <v>0</v>
      </c>
      <c r="U1399" s="3">
        <v>80.003999999999991</v>
      </c>
      <c r="W1399" t="s">
        <v>1</v>
      </c>
    </row>
    <row r="1400" spans="5:23" x14ac:dyDescent="0.25">
      <c r="E1400" t="s">
        <v>1071</v>
      </c>
      <c r="F1400" t="s">
        <v>1072</v>
      </c>
      <c r="G1400" t="s">
        <v>1</v>
      </c>
      <c r="H1400" t="s">
        <v>0</v>
      </c>
      <c r="I1400" t="s">
        <v>359</v>
      </c>
      <c r="J1400" t="s">
        <v>360</v>
      </c>
      <c r="K1400" s="55" t="s">
        <v>1083</v>
      </c>
      <c r="L1400" s="55" t="s">
        <v>1083</v>
      </c>
      <c r="M1400" t="s">
        <v>694</v>
      </c>
      <c r="N1400" t="s">
        <v>695</v>
      </c>
      <c r="O1400" s="3">
        <v>0</v>
      </c>
      <c r="P1400" s="3">
        <v>0</v>
      </c>
      <c r="Q1400" s="3">
        <v>16.88</v>
      </c>
      <c r="R1400" s="3">
        <v>2.1943999999999999</v>
      </c>
      <c r="S1400" s="3">
        <v>0</v>
      </c>
      <c r="T1400" s="3">
        <v>0</v>
      </c>
      <c r="U1400" s="3">
        <v>19.074399999999997</v>
      </c>
      <c r="W1400" t="s">
        <v>1</v>
      </c>
    </row>
    <row r="1401" spans="5:23" x14ac:dyDescent="0.25">
      <c r="E1401" t="s">
        <v>1071</v>
      </c>
      <c r="F1401" t="s">
        <v>1072</v>
      </c>
      <c r="G1401" t="s">
        <v>1</v>
      </c>
      <c r="H1401" t="s">
        <v>0</v>
      </c>
      <c r="I1401" t="s">
        <v>359</v>
      </c>
      <c r="J1401" t="s">
        <v>360</v>
      </c>
      <c r="K1401" s="55" t="s">
        <v>1082</v>
      </c>
      <c r="L1401" s="55" t="s">
        <v>1082</v>
      </c>
      <c r="M1401" t="s">
        <v>154</v>
      </c>
      <c r="N1401" t="s">
        <v>155</v>
      </c>
      <c r="O1401" s="3">
        <v>0</v>
      </c>
      <c r="P1401" s="3">
        <v>0</v>
      </c>
      <c r="Q1401" s="3">
        <v>19.18</v>
      </c>
      <c r="R1401" s="3">
        <v>2.4933999999999998</v>
      </c>
      <c r="S1401" s="3">
        <v>0</v>
      </c>
      <c r="T1401" s="3">
        <v>0</v>
      </c>
      <c r="U1401" s="3">
        <v>21.673400000000001</v>
      </c>
      <c r="W1401" t="s">
        <v>1</v>
      </c>
    </row>
    <row r="1402" spans="5:23" x14ac:dyDescent="0.25">
      <c r="E1402" t="s">
        <v>1071</v>
      </c>
      <c r="F1402" t="s">
        <v>1072</v>
      </c>
      <c r="G1402" t="s">
        <v>1</v>
      </c>
      <c r="H1402" t="s">
        <v>0</v>
      </c>
      <c r="I1402" t="s">
        <v>359</v>
      </c>
      <c r="J1402" t="s">
        <v>360</v>
      </c>
      <c r="K1402" s="55" t="s">
        <v>1081</v>
      </c>
      <c r="L1402" s="55" t="s">
        <v>1081</v>
      </c>
      <c r="N1402" t="s">
        <v>29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W1402" t="s">
        <v>1</v>
      </c>
    </row>
    <row r="1403" spans="5:23" x14ac:dyDescent="0.25">
      <c r="E1403" t="s">
        <v>1071</v>
      </c>
      <c r="F1403" t="s">
        <v>1072</v>
      </c>
      <c r="G1403" t="s">
        <v>1</v>
      </c>
      <c r="H1403" t="s">
        <v>0</v>
      </c>
      <c r="I1403" t="s">
        <v>359</v>
      </c>
      <c r="J1403" t="s">
        <v>360</v>
      </c>
      <c r="K1403" s="55" t="s">
        <v>1079</v>
      </c>
      <c r="L1403" s="55" t="s">
        <v>1079</v>
      </c>
      <c r="N1403" t="s">
        <v>235</v>
      </c>
      <c r="O1403" s="3">
        <v>0</v>
      </c>
      <c r="P1403" s="3">
        <v>0</v>
      </c>
      <c r="Q1403" s="3">
        <v>30</v>
      </c>
      <c r="R1403" s="3">
        <v>3.9000000000000004</v>
      </c>
      <c r="S1403" s="3">
        <v>0</v>
      </c>
      <c r="T1403" s="3">
        <v>0</v>
      </c>
      <c r="U1403" s="3">
        <v>33.9</v>
      </c>
      <c r="V1403" s="3" t="s">
        <v>1080</v>
      </c>
      <c r="W1403" t="s">
        <v>1</v>
      </c>
    </row>
    <row r="1404" spans="5:23" x14ac:dyDescent="0.25">
      <c r="E1404" t="s">
        <v>1071</v>
      </c>
      <c r="F1404" t="s">
        <v>1072</v>
      </c>
      <c r="G1404" t="s">
        <v>1</v>
      </c>
      <c r="H1404" t="s">
        <v>0</v>
      </c>
      <c r="I1404" t="s">
        <v>359</v>
      </c>
      <c r="J1404" t="s">
        <v>360</v>
      </c>
      <c r="K1404" s="55" t="s">
        <v>1078</v>
      </c>
      <c r="L1404" s="55" t="s">
        <v>1078</v>
      </c>
      <c r="M1404" t="s">
        <v>115</v>
      </c>
      <c r="N1404" t="s">
        <v>116</v>
      </c>
      <c r="O1404" s="3">
        <v>0</v>
      </c>
      <c r="P1404" s="3">
        <v>0</v>
      </c>
      <c r="Q1404" s="3">
        <v>125</v>
      </c>
      <c r="R1404" s="3">
        <v>16.25</v>
      </c>
      <c r="S1404" s="3">
        <v>0</v>
      </c>
      <c r="T1404" s="3">
        <v>0</v>
      </c>
      <c r="U1404" s="3">
        <v>141.25</v>
      </c>
      <c r="W1404" t="s">
        <v>1</v>
      </c>
    </row>
    <row r="1405" spans="5:23" x14ac:dyDescent="0.25">
      <c r="E1405" t="s">
        <v>1071</v>
      </c>
      <c r="F1405" t="s">
        <v>1072</v>
      </c>
      <c r="G1405" t="s">
        <v>1</v>
      </c>
      <c r="H1405" t="s">
        <v>0</v>
      </c>
      <c r="I1405" t="s">
        <v>359</v>
      </c>
      <c r="J1405" t="s">
        <v>360</v>
      </c>
      <c r="K1405" s="55" t="s">
        <v>1077</v>
      </c>
      <c r="L1405" s="55" t="s">
        <v>1077</v>
      </c>
      <c r="M1405" t="s">
        <v>174</v>
      </c>
      <c r="N1405" t="s">
        <v>175</v>
      </c>
      <c r="O1405" s="3">
        <v>0</v>
      </c>
      <c r="P1405" s="3">
        <v>0</v>
      </c>
      <c r="Q1405" s="3">
        <v>20.8</v>
      </c>
      <c r="R1405" s="3">
        <v>2.7040000000000002</v>
      </c>
      <c r="S1405" s="3">
        <v>0</v>
      </c>
      <c r="T1405" s="3">
        <v>0</v>
      </c>
      <c r="U1405" s="3">
        <v>23.504000000000001</v>
      </c>
      <c r="W1405" t="s">
        <v>1</v>
      </c>
    </row>
    <row r="1406" spans="5:23" x14ac:dyDescent="0.25">
      <c r="E1406" t="s">
        <v>1071</v>
      </c>
      <c r="F1406" t="s">
        <v>1072</v>
      </c>
      <c r="G1406" t="s">
        <v>1</v>
      </c>
      <c r="H1406" t="s">
        <v>0</v>
      </c>
      <c r="I1406" t="s">
        <v>359</v>
      </c>
      <c r="J1406" t="s">
        <v>360</v>
      </c>
      <c r="K1406" s="55" t="s">
        <v>1074</v>
      </c>
      <c r="L1406" s="55" t="s">
        <v>1074</v>
      </c>
      <c r="M1406" t="s">
        <v>1075</v>
      </c>
      <c r="N1406" t="s">
        <v>1076</v>
      </c>
      <c r="O1406" s="3">
        <v>0</v>
      </c>
      <c r="P1406" s="3">
        <v>0</v>
      </c>
      <c r="Q1406" s="3">
        <v>85.82</v>
      </c>
      <c r="R1406" s="3">
        <v>11.156599999999999</v>
      </c>
      <c r="S1406" s="3">
        <v>0</v>
      </c>
      <c r="T1406" s="3">
        <v>0</v>
      </c>
      <c r="U1406" s="3">
        <v>96.976599999999991</v>
      </c>
      <c r="W1406" t="s">
        <v>1</v>
      </c>
    </row>
    <row r="1407" spans="5:23" x14ac:dyDescent="0.25">
      <c r="E1407" t="s">
        <v>1071</v>
      </c>
      <c r="F1407" t="s">
        <v>1072</v>
      </c>
      <c r="G1407" t="s">
        <v>1</v>
      </c>
      <c r="H1407" t="s">
        <v>0</v>
      </c>
      <c r="I1407" t="s">
        <v>359</v>
      </c>
      <c r="J1407" t="s">
        <v>360</v>
      </c>
      <c r="K1407" s="55" t="s">
        <v>1073</v>
      </c>
      <c r="L1407" s="55" t="s">
        <v>1073</v>
      </c>
      <c r="M1407" t="s">
        <v>266</v>
      </c>
      <c r="N1407" t="s">
        <v>267</v>
      </c>
      <c r="O1407" s="3">
        <v>0</v>
      </c>
      <c r="P1407" s="3">
        <v>0</v>
      </c>
      <c r="Q1407" s="3">
        <v>75.010000000000005</v>
      </c>
      <c r="R1407" s="3">
        <v>9.7513000000000005</v>
      </c>
      <c r="S1407" s="3">
        <v>0</v>
      </c>
      <c r="T1407" s="3">
        <v>0</v>
      </c>
      <c r="U1407" s="3">
        <v>84.761300000000006</v>
      </c>
      <c r="W1407" t="s">
        <v>1</v>
      </c>
    </row>
    <row r="1408" spans="5:23" x14ac:dyDescent="0.25">
      <c r="E1408" t="s">
        <v>886</v>
      </c>
      <c r="F1408" t="s">
        <v>896</v>
      </c>
      <c r="G1408" t="s">
        <v>1</v>
      </c>
      <c r="H1408" t="s">
        <v>0</v>
      </c>
      <c r="I1408" t="s">
        <v>359</v>
      </c>
      <c r="J1408" t="s">
        <v>360</v>
      </c>
      <c r="K1408" s="55" t="s">
        <v>1067</v>
      </c>
      <c r="L1408" s="55" t="s">
        <v>1067</v>
      </c>
      <c r="M1408" t="s">
        <v>262</v>
      </c>
      <c r="N1408" t="s">
        <v>263</v>
      </c>
      <c r="O1408" s="3">
        <v>0</v>
      </c>
      <c r="P1408" s="3">
        <v>0</v>
      </c>
      <c r="Q1408" s="3">
        <v>15</v>
      </c>
      <c r="R1408" s="3">
        <v>1.9500000000000002</v>
      </c>
      <c r="S1408" s="3">
        <v>0</v>
      </c>
      <c r="T1408" s="3">
        <v>0</v>
      </c>
      <c r="U1408" s="3">
        <v>16.95</v>
      </c>
      <c r="W1408" t="s">
        <v>1</v>
      </c>
    </row>
    <row r="1409" spans="5:23" x14ac:dyDescent="0.25">
      <c r="E1409" t="s">
        <v>886</v>
      </c>
      <c r="F1409" t="s">
        <v>896</v>
      </c>
      <c r="G1409" t="s">
        <v>1</v>
      </c>
      <c r="H1409" t="s">
        <v>0</v>
      </c>
      <c r="I1409" t="s">
        <v>359</v>
      </c>
      <c r="J1409" t="s">
        <v>360</v>
      </c>
      <c r="K1409" s="55" t="s">
        <v>1066</v>
      </c>
      <c r="L1409" s="55" t="s">
        <v>1066</v>
      </c>
      <c r="M1409" t="s">
        <v>100</v>
      </c>
      <c r="N1409" t="s">
        <v>101</v>
      </c>
      <c r="O1409" s="3">
        <v>0</v>
      </c>
      <c r="P1409" s="3">
        <v>0</v>
      </c>
      <c r="Q1409" s="3">
        <v>60</v>
      </c>
      <c r="R1409" s="3">
        <v>7.8000000000000007</v>
      </c>
      <c r="S1409" s="3">
        <v>0</v>
      </c>
      <c r="T1409" s="3">
        <v>0</v>
      </c>
      <c r="U1409" s="3">
        <v>67.8</v>
      </c>
      <c r="W1409" t="s">
        <v>1</v>
      </c>
    </row>
    <row r="1410" spans="5:23" x14ac:dyDescent="0.25">
      <c r="E1410" t="s">
        <v>886</v>
      </c>
      <c r="F1410" t="s">
        <v>896</v>
      </c>
      <c r="G1410" t="s">
        <v>1</v>
      </c>
      <c r="H1410" t="s">
        <v>0</v>
      </c>
      <c r="I1410" t="s">
        <v>359</v>
      </c>
      <c r="J1410" t="s">
        <v>360</v>
      </c>
      <c r="K1410" s="55" t="s">
        <v>1065</v>
      </c>
      <c r="L1410" s="55" t="s">
        <v>1065</v>
      </c>
      <c r="M1410" t="s">
        <v>129</v>
      </c>
      <c r="N1410" t="s">
        <v>130</v>
      </c>
      <c r="O1410" s="3">
        <v>0</v>
      </c>
      <c r="P1410" s="3">
        <v>0</v>
      </c>
      <c r="Q1410" s="3">
        <v>40</v>
      </c>
      <c r="R1410" s="3">
        <v>5.2</v>
      </c>
      <c r="S1410" s="3">
        <v>0</v>
      </c>
      <c r="T1410" s="3">
        <v>0</v>
      </c>
      <c r="U1410" s="3">
        <v>45.2</v>
      </c>
      <c r="W1410" t="s">
        <v>1</v>
      </c>
    </row>
    <row r="1411" spans="5:23" x14ac:dyDescent="0.25">
      <c r="E1411" t="s">
        <v>886</v>
      </c>
      <c r="F1411" t="s">
        <v>896</v>
      </c>
      <c r="G1411" t="s">
        <v>1</v>
      </c>
      <c r="H1411" t="s">
        <v>0</v>
      </c>
      <c r="I1411" t="s">
        <v>359</v>
      </c>
      <c r="J1411" t="s">
        <v>360</v>
      </c>
      <c r="K1411" s="55" t="s">
        <v>1064</v>
      </c>
      <c r="L1411" s="55" t="s">
        <v>1064</v>
      </c>
      <c r="N1411" t="s">
        <v>964</v>
      </c>
      <c r="O1411" s="3">
        <v>0</v>
      </c>
      <c r="P1411" s="3">
        <v>0</v>
      </c>
      <c r="Q1411" s="3">
        <v>86.19</v>
      </c>
      <c r="R1411" s="3">
        <v>11.204700000000001</v>
      </c>
      <c r="S1411" s="3">
        <v>0</v>
      </c>
      <c r="T1411" s="3">
        <v>0</v>
      </c>
      <c r="U1411" s="3">
        <v>97.3947</v>
      </c>
      <c r="V1411" s="3" t="s">
        <v>963</v>
      </c>
      <c r="W1411" t="s">
        <v>1</v>
      </c>
    </row>
    <row r="1412" spans="5:23" x14ac:dyDescent="0.25">
      <c r="E1412" t="s">
        <v>886</v>
      </c>
      <c r="F1412" t="s">
        <v>896</v>
      </c>
      <c r="G1412" t="s">
        <v>1</v>
      </c>
      <c r="H1412" t="s">
        <v>0</v>
      </c>
      <c r="I1412" t="s">
        <v>359</v>
      </c>
      <c r="J1412" t="s">
        <v>360</v>
      </c>
      <c r="K1412" s="55" t="s">
        <v>1063</v>
      </c>
      <c r="L1412" s="55" t="s">
        <v>1063</v>
      </c>
      <c r="M1412" t="s">
        <v>115</v>
      </c>
      <c r="N1412" t="s">
        <v>116</v>
      </c>
      <c r="O1412" s="3">
        <v>0</v>
      </c>
      <c r="P1412" s="3">
        <v>0</v>
      </c>
      <c r="Q1412" s="3">
        <v>210</v>
      </c>
      <c r="R1412" s="3">
        <v>27.3</v>
      </c>
      <c r="S1412" s="3">
        <v>0</v>
      </c>
      <c r="T1412" s="3">
        <v>0</v>
      </c>
      <c r="U1412" s="3">
        <v>237.3</v>
      </c>
      <c r="W1412" t="s">
        <v>1</v>
      </c>
    </row>
    <row r="1413" spans="5:23" x14ac:dyDescent="0.25">
      <c r="E1413" t="s">
        <v>886</v>
      </c>
      <c r="F1413" t="s">
        <v>896</v>
      </c>
      <c r="G1413" t="s">
        <v>1</v>
      </c>
      <c r="H1413" t="s">
        <v>0</v>
      </c>
      <c r="I1413" t="s">
        <v>359</v>
      </c>
      <c r="J1413" t="s">
        <v>360</v>
      </c>
      <c r="K1413" s="55" t="s">
        <v>1062</v>
      </c>
      <c r="L1413" s="55" t="s">
        <v>1062</v>
      </c>
      <c r="M1413" t="s">
        <v>151</v>
      </c>
      <c r="N1413" t="s">
        <v>29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W1413" t="s">
        <v>1</v>
      </c>
    </row>
    <row r="1414" spans="5:23" x14ac:dyDescent="0.25">
      <c r="E1414" t="s">
        <v>886</v>
      </c>
      <c r="F1414" t="s">
        <v>896</v>
      </c>
      <c r="G1414" t="s">
        <v>1</v>
      </c>
      <c r="H1414" t="s">
        <v>0</v>
      </c>
      <c r="I1414" t="s">
        <v>359</v>
      </c>
      <c r="J1414" t="s">
        <v>360</v>
      </c>
      <c r="K1414" s="55" t="s">
        <v>1061</v>
      </c>
      <c r="L1414" s="55" t="s">
        <v>1061</v>
      </c>
      <c r="M1414" t="s">
        <v>115</v>
      </c>
      <c r="N1414" t="s">
        <v>116</v>
      </c>
      <c r="O1414" s="3">
        <v>0</v>
      </c>
      <c r="P1414" s="3">
        <v>0</v>
      </c>
      <c r="Q1414" s="3">
        <v>20</v>
      </c>
      <c r="R1414" s="3">
        <v>2.6</v>
      </c>
      <c r="S1414" s="3">
        <v>0</v>
      </c>
      <c r="T1414" s="3">
        <v>0</v>
      </c>
      <c r="U1414" s="3">
        <v>22.6</v>
      </c>
      <c r="W1414" t="s">
        <v>1</v>
      </c>
    </row>
    <row r="1415" spans="5:23" x14ac:dyDescent="0.25">
      <c r="E1415" t="s">
        <v>886</v>
      </c>
      <c r="F1415" t="s">
        <v>896</v>
      </c>
      <c r="G1415" t="s">
        <v>1</v>
      </c>
      <c r="H1415" t="s">
        <v>0</v>
      </c>
      <c r="I1415" t="s">
        <v>359</v>
      </c>
      <c r="J1415" t="s">
        <v>360</v>
      </c>
      <c r="K1415" s="55" t="s">
        <v>1060</v>
      </c>
      <c r="L1415" s="55" t="s">
        <v>1060</v>
      </c>
      <c r="M1415" t="s">
        <v>115</v>
      </c>
      <c r="N1415" t="s">
        <v>116</v>
      </c>
      <c r="O1415" s="3">
        <v>0</v>
      </c>
      <c r="P1415" s="3">
        <v>0</v>
      </c>
      <c r="Q1415" s="3">
        <v>48</v>
      </c>
      <c r="R1415" s="3">
        <v>6.24</v>
      </c>
      <c r="S1415" s="3">
        <v>0</v>
      </c>
      <c r="T1415" s="3">
        <v>0</v>
      </c>
      <c r="U1415" s="3">
        <v>54.24</v>
      </c>
      <c r="W1415" t="s">
        <v>1</v>
      </c>
    </row>
    <row r="1416" spans="5:23" x14ac:dyDescent="0.25">
      <c r="E1416" t="s">
        <v>886</v>
      </c>
      <c r="F1416" t="s">
        <v>896</v>
      </c>
      <c r="G1416" t="s">
        <v>1</v>
      </c>
      <c r="H1416" t="s">
        <v>0</v>
      </c>
      <c r="I1416" t="s">
        <v>359</v>
      </c>
      <c r="J1416" t="s">
        <v>360</v>
      </c>
      <c r="K1416" s="55" t="s">
        <v>1059</v>
      </c>
      <c r="L1416" s="55" t="s">
        <v>1059</v>
      </c>
      <c r="M1416" t="s">
        <v>115</v>
      </c>
      <c r="N1416" t="s">
        <v>116</v>
      </c>
      <c r="O1416" s="3">
        <v>0</v>
      </c>
      <c r="P1416" s="3">
        <v>0</v>
      </c>
      <c r="Q1416" s="3">
        <v>150</v>
      </c>
      <c r="R1416" s="3">
        <v>19.5</v>
      </c>
      <c r="S1416" s="3">
        <v>0</v>
      </c>
      <c r="T1416" s="3">
        <v>0</v>
      </c>
      <c r="U1416" s="3">
        <v>169.5</v>
      </c>
      <c r="W1416" t="s">
        <v>1</v>
      </c>
    </row>
    <row r="1417" spans="5:23" x14ac:dyDescent="0.25">
      <c r="E1417" t="s">
        <v>886</v>
      </c>
      <c r="F1417" t="s">
        <v>896</v>
      </c>
      <c r="G1417" t="s">
        <v>1</v>
      </c>
      <c r="H1417" t="s">
        <v>0</v>
      </c>
      <c r="I1417" t="s">
        <v>359</v>
      </c>
      <c r="J1417" t="s">
        <v>360</v>
      </c>
      <c r="K1417" s="55" t="s">
        <v>1058</v>
      </c>
      <c r="L1417" s="55" t="s">
        <v>1058</v>
      </c>
      <c r="M1417" t="s">
        <v>226</v>
      </c>
      <c r="N1417" t="s">
        <v>227</v>
      </c>
      <c r="O1417" s="3">
        <v>0</v>
      </c>
      <c r="P1417" s="3">
        <v>0</v>
      </c>
      <c r="Q1417" s="3">
        <v>12</v>
      </c>
      <c r="R1417" s="3">
        <v>1.56</v>
      </c>
      <c r="S1417" s="3">
        <v>0</v>
      </c>
      <c r="T1417" s="3">
        <v>0</v>
      </c>
      <c r="U1417" s="3">
        <v>13.56</v>
      </c>
      <c r="W1417" t="s">
        <v>1</v>
      </c>
    </row>
    <row r="1418" spans="5:23" x14ac:dyDescent="0.25">
      <c r="E1418" t="s">
        <v>886</v>
      </c>
      <c r="F1418" t="s">
        <v>896</v>
      </c>
      <c r="G1418" t="s">
        <v>1</v>
      </c>
      <c r="H1418" t="s">
        <v>0</v>
      </c>
      <c r="I1418" t="s">
        <v>359</v>
      </c>
      <c r="J1418" t="s">
        <v>360</v>
      </c>
      <c r="K1418" s="55" t="s">
        <v>1057</v>
      </c>
      <c r="L1418" s="55" t="s">
        <v>1057</v>
      </c>
      <c r="M1418" t="s">
        <v>129</v>
      </c>
      <c r="N1418" t="s">
        <v>130</v>
      </c>
      <c r="O1418" s="3">
        <v>0</v>
      </c>
      <c r="P1418" s="3">
        <v>0</v>
      </c>
      <c r="Q1418" s="3">
        <v>100</v>
      </c>
      <c r="R1418" s="3">
        <v>13</v>
      </c>
      <c r="S1418" s="3">
        <v>0</v>
      </c>
      <c r="T1418" s="3">
        <v>0</v>
      </c>
      <c r="U1418" s="3">
        <v>113</v>
      </c>
      <c r="W1418" t="s">
        <v>1</v>
      </c>
    </row>
    <row r="1419" spans="5:23" x14ac:dyDescent="0.25">
      <c r="E1419" t="s">
        <v>886</v>
      </c>
      <c r="F1419" t="s">
        <v>896</v>
      </c>
      <c r="G1419" t="s">
        <v>1</v>
      </c>
      <c r="H1419" t="s">
        <v>0</v>
      </c>
      <c r="I1419" t="s">
        <v>359</v>
      </c>
      <c r="J1419" t="s">
        <v>360</v>
      </c>
      <c r="K1419" s="55" t="s">
        <v>1056</v>
      </c>
      <c r="L1419" s="55" t="s">
        <v>1056</v>
      </c>
      <c r="M1419" t="s">
        <v>115</v>
      </c>
      <c r="N1419" t="s">
        <v>116</v>
      </c>
      <c r="O1419" s="3">
        <v>0</v>
      </c>
      <c r="P1419" s="3">
        <v>0</v>
      </c>
      <c r="Q1419" s="3">
        <v>20</v>
      </c>
      <c r="R1419" s="3">
        <v>2.6</v>
      </c>
      <c r="S1419" s="3">
        <v>0</v>
      </c>
      <c r="T1419" s="3">
        <v>0</v>
      </c>
      <c r="U1419" s="3">
        <v>22.6</v>
      </c>
      <c r="W1419" t="s">
        <v>1</v>
      </c>
    </row>
    <row r="1420" spans="5:23" x14ac:dyDescent="0.25">
      <c r="E1420" t="s">
        <v>886</v>
      </c>
      <c r="F1420" t="s">
        <v>896</v>
      </c>
      <c r="G1420" t="s">
        <v>1</v>
      </c>
      <c r="H1420" t="s">
        <v>0</v>
      </c>
      <c r="I1420" t="s">
        <v>359</v>
      </c>
      <c r="J1420" t="s">
        <v>360</v>
      </c>
      <c r="K1420" s="55" t="s">
        <v>1055</v>
      </c>
      <c r="L1420" s="55" t="s">
        <v>1055</v>
      </c>
      <c r="M1420" t="s">
        <v>115</v>
      </c>
      <c r="N1420" t="s">
        <v>116</v>
      </c>
      <c r="O1420" s="3">
        <v>0</v>
      </c>
      <c r="P1420" s="3">
        <v>0</v>
      </c>
      <c r="Q1420" s="3">
        <v>56.5</v>
      </c>
      <c r="R1420" s="3">
        <v>7.3450000000000006</v>
      </c>
      <c r="S1420" s="3">
        <v>0</v>
      </c>
      <c r="T1420" s="3">
        <v>0</v>
      </c>
      <c r="U1420" s="3">
        <v>63.844999999999999</v>
      </c>
      <c r="W1420" t="s">
        <v>1</v>
      </c>
    </row>
    <row r="1421" spans="5:23" x14ac:dyDescent="0.25">
      <c r="E1421" t="s">
        <v>886</v>
      </c>
      <c r="F1421" t="s">
        <v>896</v>
      </c>
      <c r="G1421" t="s">
        <v>1</v>
      </c>
      <c r="H1421" t="s">
        <v>0</v>
      </c>
      <c r="I1421" t="s">
        <v>359</v>
      </c>
      <c r="J1421" t="s">
        <v>360</v>
      </c>
      <c r="K1421" s="55" t="s">
        <v>1054</v>
      </c>
      <c r="L1421" s="55" t="s">
        <v>1054</v>
      </c>
      <c r="M1421" t="s">
        <v>174</v>
      </c>
      <c r="N1421" t="s">
        <v>175</v>
      </c>
      <c r="O1421" s="3">
        <v>0</v>
      </c>
      <c r="P1421" s="3">
        <v>0</v>
      </c>
      <c r="Q1421" s="3">
        <v>16.440000000000001</v>
      </c>
      <c r="R1421" s="3">
        <v>2.1372000000000004</v>
      </c>
      <c r="S1421" s="3">
        <v>0</v>
      </c>
      <c r="T1421" s="3">
        <v>0</v>
      </c>
      <c r="U1421" s="3">
        <v>18.577200000000001</v>
      </c>
      <c r="W1421" t="s">
        <v>1</v>
      </c>
    </row>
    <row r="1422" spans="5:23" x14ac:dyDescent="0.25">
      <c r="E1422" t="s">
        <v>886</v>
      </c>
      <c r="F1422" t="s">
        <v>896</v>
      </c>
      <c r="G1422" t="s">
        <v>1</v>
      </c>
      <c r="H1422" t="s">
        <v>0</v>
      </c>
      <c r="I1422" t="s">
        <v>359</v>
      </c>
      <c r="J1422" t="s">
        <v>360</v>
      </c>
      <c r="K1422" s="55" t="s">
        <v>1053</v>
      </c>
      <c r="L1422" s="55" t="s">
        <v>1053</v>
      </c>
      <c r="M1422" t="s">
        <v>160</v>
      </c>
      <c r="N1422" t="s">
        <v>161</v>
      </c>
      <c r="O1422" s="3">
        <v>0</v>
      </c>
      <c r="P1422" s="3">
        <v>0</v>
      </c>
      <c r="Q1422" s="3">
        <v>50</v>
      </c>
      <c r="R1422" s="3">
        <v>6.5</v>
      </c>
      <c r="S1422" s="3">
        <v>0</v>
      </c>
      <c r="T1422" s="3">
        <v>0</v>
      </c>
      <c r="U1422" s="3">
        <v>56.5</v>
      </c>
      <c r="W1422" t="s">
        <v>1</v>
      </c>
    </row>
    <row r="1423" spans="5:23" x14ac:dyDescent="0.25">
      <c r="E1423" t="s">
        <v>886</v>
      </c>
      <c r="F1423" t="s">
        <v>896</v>
      </c>
      <c r="G1423" t="s">
        <v>1</v>
      </c>
      <c r="H1423" t="s">
        <v>0</v>
      </c>
      <c r="I1423" t="s">
        <v>359</v>
      </c>
      <c r="J1423" t="s">
        <v>360</v>
      </c>
      <c r="K1423" s="55" t="s">
        <v>1052</v>
      </c>
      <c r="L1423" s="55" t="s">
        <v>1052</v>
      </c>
      <c r="M1423" t="s">
        <v>134</v>
      </c>
      <c r="N1423" t="s">
        <v>135</v>
      </c>
      <c r="O1423" s="3">
        <v>0</v>
      </c>
      <c r="P1423" s="3">
        <v>0</v>
      </c>
      <c r="Q1423" s="3">
        <v>30</v>
      </c>
      <c r="R1423" s="3">
        <v>3.9000000000000004</v>
      </c>
      <c r="S1423" s="3">
        <v>0</v>
      </c>
      <c r="T1423" s="3">
        <v>0</v>
      </c>
      <c r="U1423" s="3">
        <v>33.9</v>
      </c>
      <c r="W1423" t="s">
        <v>1</v>
      </c>
    </row>
    <row r="1424" spans="5:23" x14ac:dyDescent="0.25">
      <c r="E1424" t="s">
        <v>886</v>
      </c>
      <c r="F1424" t="s">
        <v>896</v>
      </c>
      <c r="G1424" t="s">
        <v>1</v>
      </c>
      <c r="H1424" t="s">
        <v>0</v>
      </c>
      <c r="I1424" t="s">
        <v>359</v>
      </c>
      <c r="J1424" t="s">
        <v>360</v>
      </c>
      <c r="K1424" s="55" t="s">
        <v>1051</v>
      </c>
      <c r="L1424" s="55" t="s">
        <v>1051</v>
      </c>
      <c r="N1424" t="s">
        <v>979</v>
      </c>
      <c r="O1424" s="3">
        <v>0</v>
      </c>
      <c r="P1424" s="3">
        <v>0</v>
      </c>
      <c r="Q1424" s="3">
        <v>44.25</v>
      </c>
      <c r="R1424" s="3">
        <v>5.7525000000000004</v>
      </c>
      <c r="S1424" s="3">
        <v>0</v>
      </c>
      <c r="T1424" s="3">
        <v>0</v>
      </c>
      <c r="U1424" s="3">
        <v>50.002499999999998</v>
      </c>
      <c r="V1424" s="3" t="s">
        <v>978</v>
      </c>
      <c r="W1424" t="s">
        <v>1</v>
      </c>
    </row>
    <row r="1425" spans="5:23" x14ac:dyDescent="0.25">
      <c r="E1425" t="s">
        <v>886</v>
      </c>
      <c r="F1425" t="s">
        <v>896</v>
      </c>
      <c r="G1425" t="s">
        <v>1</v>
      </c>
      <c r="H1425" t="s">
        <v>0</v>
      </c>
      <c r="I1425" t="s">
        <v>359</v>
      </c>
      <c r="J1425" t="s">
        <v>360</v>
      </c>
      <c r="K1425" s="55" t="s">
        <v>1050</v>
      </c>
      <c r="L1425" s="55" t="s">
        <v>1050</v>
      </c>
      <c r="M1425" t="s">
        <v>281</v>
      </c>
      <c r="N1425" t="s">
        <v>282</v>
      </c>
      <c r="O1425" s="3">
        <v>0</v>
      </c>
      <c r="P1425" s="3">
        <v>0</v>
      </c>
      <c r="Q1425" s="3">
        <v>348</v>
      </c>
      <c r="R1425" s="3">
        <v>45.24</v>
      </c>
      <c r="S1425" s="3">
        <v>0</v>
      </c>
      <c r="T1425" s="3">
        <v>0</v>
      </c>
      <c r="U1425" s="3">
        <v>393.24</v>
      </c>
      <c r="W1425" t="s">
        <v>1</v>
      </c>
    </row>
    <row r="1426" spans="5:23" x14ac:dyDescent="0.25">
      <c r="E1426" t="s">
        <v>886</v>
      </c>
      <c r="F1426" t="s">
        <v>896</v>
      </c>
      <c r="G1426" t="s">
        <v>1</v>
      </c>
      <c r="H1426" t="s">
        <v>0</v>
      </c>
      <c r="I1426" t="s">
        <v>359</v>
      </c>
      <c r="J1426" t="s">
        <v>360</v>
      </c>
      <c r="K1426" s="55" t="s">
        <v>1049</v>
      </c>
      <c r="L1426" s="55" t="s">
        <v>1049</v>
      </c>
      <c r="M1426" t="s">
        <v>281</v>
      </c>
      <c r="N1426" t="s">
        <v>282</v>
      </c>
      <c r="O1426" s="3">
        <v>0</v>
      </c>
      <c r="P1426" s="3">
        <v>0</v>
      </c>
      <c r="Q1426" s="3">
        <v>628.4</v>
      </c>
      <c r="R1426" s="3">
        <v>81.691999999999993</v>
      </c>
      <c r="S1426" s="3">
        <v>0</v>
      </c>
      <c r="T1426" s="3">
        <v>0</v>
      </c>
      <c r="U1426" s="3">
        <v>710.09199999999998</v>
      </c>
      <c r="W1426" t="s">
        <v>1</v>
      </c>
    </row>
    <row r="1427" spans="5:23" x14ac:dyDescent="0.25">
      <c r="E1427" t="s">
        <v>886</v>
      </c>
      <c r="F1427" t="s">
        <v>896</v>
      </c>
      <c r="G1427" t="s">
        <v>1</v>
      </c>
      <c r="H1427" t="s">
        <v>0</v>
      </c>
      <c r="I1427" t="s">
        <v>359</v>
      </c>
      <c r="J1427" t="s">
        <v>360</v>
      </c>
      <c r="K1427" s="55" t="s">
        <v>1048</v>
      </c>
      <c r="L1427" s="55" t="s">
        <v>1048</v>
      </c>
      <c r="M1427" t="s">
        <v>281</v>
      </c>
      <c r="N1427" t="s">
        <v>282</v>
      </c>
      <c r="O1427" s="3">
        <v>0</v>
      </c>
      <c r="P1427" s="3">
        <v>0</v>
      </c>
      <c r="Q1427" s="3">
        <v>510.5</v>
      </c>
      <c r="R1427" s="3">
        <v>66.365000000000009</v>
      </c>
      <c r="S1427" s="3">
        <v>0</v>
      </c>
      <c r="T1427" s="3">
        <v>0</v>
      </c>
      <c r="U1427" s="3">
        <v>576.86500000000001</v>
      </c>
      <c r="W1427" t="s">
        <v>1</v>
      </c>
    </row>
    <row r="1428" spans="5:23" x14ac:dyDescent="0.25">
      <c r="E1428" t="s">
        <v>886</v>
      </c>
      <c r="F1428" t="s">
        <v>896</v>
      </c>
      <c r="G1428" t="s">
        <v>1</v>
      </c>
      <c r="H1428" t="s">
        <v>0</v>
      </c>
      <c r="I1428" t="s">
        <v>359</v>
      </c>
      <c r="J1428" t="s">
        <v>360</v>
      </c>
      <c r="K1428" s="55" t="s">
        <v>1045</v>
      </c>
      <c r="L1428" s="55" t="s">
        <v>1045</v>
      </c>
      <c r="M1428" t="s">
        <v>1046</v>
      </c>
      <c r="N1428" t="s">
        <v>1047</v>
      </c>
      <c r="O1428" s="3">
        <v>0</v>
      </c>
      <c r="P1428" s="3">
        <v>0</v>
      </c>
      <c r="Q1428" s="3">
        <v>25.65</v>
      </c>
      <c r="R1428" s="3">
        <v>3.3344999999999998</v>
      </c>
      <c r="S1428" s="3">
        <v>0</v>
      </c>
      <c r="T1428" s="3">
        <v>0</v>
      </c>
      <c r="U1428" s="3">
        <v>28.984499999999997</v>
      </c>
      <c r="W1428" t="s">
        <v>1</v>
      </c>
    </row>
    <row r="1429" spans="5:23" x14ac:dyDescent="0.25">
      <c r="E1429" t="s">
        <v>886</v>
      </c>
      <c r="F1429" t="s">
        <v>896</v>
      </c>
      <c r="G1429" t="s">
        <v>1</v>
      </c>
      <c r="H1429" t="s">
        <v>0</v>
      </c>
      <c r="I1429" t="s">
        <v>359</v>
      </c>
      <c r="J1429" t="s">
        <v>360</v>
      </c>
      <c r="K1429" s="55" t="s">
        <v>1044</v>
      </c>
      <c r="L1429" s="55" t="s">
        <v>1044</v>
      </c>
      <c r="M1429" t="s">
        <v>151</v>
      </c>
      <c r="N1429" t="s">
        <v>29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W1429" t="s">
        <v>1</v>
      </c>
    </row>
    <row r="1430" spans="5:23" x14ac:dyDescent="0.25">
      <c r="E1430" t="s">
        <v>886</v>
      </c>
      <c r="F1430" t="s">
        <v>896</v>
      </c>
      <c r="G1430" t="s">
        <v>1</v>
      </c>
      <c r="H1430" t="s">
        <v>0</v>
      </c>
      <c r="I1430" t="s">
        <v>359</v>
      </c>
      <c r="J1430" t="s">
        <v>360</v>
      </c>
      <c r="K1430" s="55" t="s">
        <v>1043</v>
      </c>
      <c r="L1430" s="55" t="s">
        <v>1043</v>
      </c>
      <c r="M1430" t="s">
        <v>115</v>
      </c>
      <c r="N1430" t="s">
        <v>116</v>
      </c>
      <c r="O1430" s="3">
        <v>0</v>
      </c>
      <c r="P1430" s="3">
        <v>0</v>
      </c>
      <c r="Q1430" s="3">
        <v>17.82</v>
      </c>
      <c r="R1430" s="3">
        <v>2.3166000000000002</v>
      </c>
      <c r="S1430" s="3">
        <v>0</v>
      </c>
      <c r="T1430" s="3">
        <v>0</v>
      </c>
      <c r="U1430" s="3">
        <v>20.136600000000001</v>
      </c>
      <c r="W1430" t="s">
        <v>1</v>
      </c>
    </row>
    <row r="1431" spans="5:23" x14ac:dyDescent="0.25">
      <c r="E1431" t="s">
        <v>886</v>
      </c>
      <c r="F1431" t="s">
        <v>896</v>
      </c>
      <c r="G1431" t="s">
        <v>1</v>
      </c>
      <c r="H1431" t="s">
        <v>0</v>
      </c>
      <c r="I1431" t="s">
        <v>359</v>
      </c>
      <c r="J1431" t="s">
        <v>360</v>
      </c>
      <c r="K1431" s="55" t="s">
        <v>1042</v>
      </c>
      <c r="L1431" s="55" t="s">
        <v>1042</v>
      </c>
      <c r="M1431" t="s">
        <v>208</v>
      </c>
      <c r="N1431" t="s">
        <v>209</v>
      </c>
      <c r="O1431" s="3">
        <v>0</v>
      </c>
      <c r="P1431" s="3">
        <v>0</v>
      </c>
      <c r="Q1431" s="3">
        <v>842</v>
      </c>
      <c r="R1431" s="3">
        <v>109.46000000000001</v>
      </c>
      <c r="S1431" s="3">
        <v>0</v>
      </c>
      <c r="T1431" s="3">
        <v>0</v>
      </c>
      <c r="U1431" s="3">
        <v>951.46</v>
      </c>
      <c r="W1431" t="s">
        <v>1</v>
      </c>
    </row>
    <row r="1432" spans="5:23" x14ac:dyDescent="0.25">
      <c r="E1432" t="s">
        <v>886</v>
      </c>
      <c r="F1432" t="s">
        <v>896</v>
      </c>
      <c r="G1432" t="s">
        <v>1</v>
      </c>
      <c r="H1432" t="s">
        <v>0</v>
      </c>
      <c r="I1432" t="s">
        <v>359</v>
      </c>
      <c r="J1432" t="s">
        <v>360</v>
      </c>
      <c r="K1432" s="55" t="s">
        <v>1041</v>
      </c>
      <c r="L1432" s="55" t="s">
        <v>1041</v>
      </c>
      <c r="M1432" t="s">
        <v>115</v>
      </c>
      <c r="N1432" t="s">
        <v>116</v>
      </c>
      <c r="O1432" s="3">
        <v>0</v>
      </c>
      <c r="P1432" s="3">
        <v>0</v>
      </c>
      <c r="Q1432" s="3">
        <v>40</v>
      </c>
      <c r="R1432" s="3">
        <v>5.2</v>
      </c>
      <c r="S1432" s="3">
        <v>0</v>
      </c>
      <c r="T1432" s="3">
        <v>0</v>
      </c>
      <c r="U1432" s="3">
        <v>45.2</v>
      </c>
      <c r="W1432" t="s">
        <v>1</v>
      </c>
    </row>
    <row r="1433" spans="5:23" x14ac:dyDescent="0.25">
      <c r="E1433" t="s">
        <v>886</v>
      </c>
      <c r="F1433" t="s">
        <v>894</v>
      </c>
      <c r="G1433" t="s">
        <v>1</v>
      </c>
      <c r="H1433" t="s">
        <v>0</v>
      </c>
      <c r="I1433" t="s">
        <v>359</v>
      </c>
      <c r="J1433" t="s">
        <v>360</v>
      </c>
      <c r="K1433" s="55" t="s">
        <v>1040</v>
      </c>
      <c r="L1433" s="55" t="s">
        <v>1040</v>
      </c>
      <c r="M1433" t="s">
        <v>151</v>
      </c>
      <c r="N1433" t="s">
        <v>29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W1433" t="s">
        <v>1</v>
      </c>
    </row>
    <row r="1434" spans="5:23" x14ac:dyDescent="0.25">
      <c r="E1434" t="s">
        <v>886</v>
      </c>
      <c r="F1434" t="s">
        <v>894</v>
      </c>
      <c r="G1434" t="s">
        <v>1</v>
      </c>
      <c r="H1434" t="s">
        <v>0</v>
      </c>
      <c r="I1434" t="s">
        <v>359</v>
      </c>
      <c r="J1434" t="s">
        <v>360</v>
      </c>
      <c r="K1434" s="55" t="s">
        <v>1039</v>
      </c>
      <c r="L1434" s="55" t="s">
        <v>1039</v>
      </c>
      <c r="M1434" t="s">
        <v>115</v>
      </c>
      <c r="N1434" t="s">
        <v>116</v>
      </c>
      <c r="O1434" s="3">
        <v>0</v>
      </c>
      <c r="P1434" s="3">
        <v>0</v>
      </c>
      <c r="Q1434" s="3">
        <v>25</v>
      </c>
      <c r="R1434" s="3">
        <v>3.25</v>
      </c>
      <c r="S1434" s="3">
        <v>0</v>
      </c>
      <c r="T1434" s="3">
        <v>0</v>
      </c>
      <c r="U1434" s="3">
        <v>28.25</v>
      </c>
      <c r="W1434" t="s">
        <v>1</v>
      </c>
    </row>
    <row r="1435" spans="5:23" x14ac:dyDescent="0.25">
      <c r="E1435" t="s">
        <v>886</v>
      </c>
      <c r="F1435" t="s">
        <v>894</v>
      </c>
      <c r="G1435" t="s">
        <v>1</v>
      </c>
      <c r="H1435" t="s">
        <v>0</v>
      </c>
      <c r="I1435" t="s">
        <v>359</v>
      </c>
      <c r="J1435" t="s">
        <v>360</v>
      </c>
      <c r="K1435" s="55" t="s">
        <v>1038</v>
      </c>
      <c r="L1435" s="55" t="s">
        <v>1038</v>
      </c>
      <c r="M1435" t="s">
        <v>208</v>
      </c>
      <c r="N1435" t="s">
        <v>209</v>
      </c>
      <c r="O1435" s="3">
        <v>0</v>
      </c>
      <c r="P1435" s="3">
        <v>0</v>
      </c>
      <c r="Q1435" s="3">
        <v>45</v>
      </c>
      <c r="R1435" s="3">
        <v>5.8500000000000005</v>
      </c>
      <c r="S1435" s="3">
        <v>0</v>
      </c>
      <c r="T1435" s="3">
        <v>0</v>
      </c>
      <c r="U1435" s="3">
        <v>50.85</v>
      </c>
      <c r="W1435" t="s">
        <v>1</v>
      </c>
    </row>
    <row r="1436" spans="5:23" x14ac:dyDescent="0.25">
      <c r="E1436" t="s">
        <v>886</v>
      </c>
      <c r="F1436" t="s">
        <v>894</v>
      </c>
      <c r="G1436" t="s">
        <v>1</v>
      </c>
      <c r="H1436" t="s">
        <v>0</v>
      </c>
      <c r="I1436" t="s">
        <v>359</v>
      </c>
      <c r="J1436" t="s">
        <v>360</v>
      </c>
      <c r="K1436" s="55" t="s">
        <v>888</v>
      </c>
      <c r="L1436" s="55" t="s">
        <v>888</v>
      </c>
      <c r="M1436" t="s">
        <v>115</v>
      </c>
      <c r="N1436" t="s">
        <v>116</v>
      </c>
      <c r="O1436" s="3">
        <v>0</v>
      </c>
      <c r="P1436" s="3">
        <v>0</v>
      </c>
      <c r="Q1436" s="3">
        <v>29.82</v>
      </c>
      <c r="R1436" s="3">
        <v>3.8766000000000003</v>
      </c>
      <c r="S1436" s="3">
        <v>0</v>
      </c>
      <c r="T1436" s="3">
        <v>0</v>
      </c>
      <c r="U1436" s="3">
        <v>33.696600000000004</v>
      </c>
      <c r="W1436" t="s">
        <v>1</v>
      </c>
    </row>
    <row r="1437" spans="5:23" x14ac:dyDescent="0.25">
      <c r="E1437" t="s">
        <v>886</v>
      </c>
      <c r="F1437" t="s">
        <v>894</v>
      </c>
      <c r="G1437" t="s">
        <v>1</v>
      </c>
      <c r="H1437" t="s">
        <v>0</v>
      </c>
      <c r="I1437" t="s">
        <v>359</v>
      </c>
      <c r="J1437" t="s">
        <v>360</v>
      </c>
      <c r="K1437" s="55" t="s">
        <v>683</v>
      </c>
      <c r="L1437" s="55" t="s">
        <v>683</v>
      </c>
      <c r="M1437" t="s">
        <v>151</v>
      </c>
      <c r="N1437" t="s">
        <v>29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W1437" t="s">
        <v>1</v>
      </c>
    </row>
    <row r="1438" spans="5:23" x14ac:dyDescent="0.25">
      <c r="E1438" t="s">
        <v>886</v>
      </c>
      <c r="F1438" t="s">
        <v>894</v>
      </c>
      <c r="G1438" t="s">
        <v>1</v>
      </c>
      <c r="H1438" t="s">
        <v>0</v>
      </c>
      <c r="I1438" t="s">
        <v>359</v>
      </c>
      <c r="J1438" t="s">
        <v>360</v>
      </c>
      <c r="K1438" s="55" t="s">
        <v>1037</v>
      </c>
      <c r="L1438" s="55" t="s">
        <v>1037</v>
      </c>
      <c r="M1438" t="s">
        <v>115</v>
      </c>
      <c r="N1438" t="s">
        <v>116</v>
      </c>
      <c r="O1438" s="3">
        <v>0</v>
      </c>
      <c r="P1438" s="3">
        <v>0</v>
      </c>
      <c r="Q1438" s="3">
        <v>85</v>
      </c>
      <c r="R1438" s="3">
        <v>11.05</v>
      </c>
      <c r="S1438" s="3">
        <v>0</v>
      </c>
      <c r="T1438" s="3">
        <v>0</v>
      </c>
      <c r="U1438" s="3">
        <v>96.05</v>
      </c>
      <c r="W1438" t="s">
        <v>1</v>
      </c>
    </row>
    <row r="1439" spans="5:23" x14ac:dyDescent="0.25">
      <c r="E1439" t="s">
        <v>886</v>
      </c>
      <c r="F1439" t="s">
        <v>894</v>
      </c>
      <c r="G1439" t="s">
        <v>1</v>
      </c>
      <c r="H1439" t="s">
        <v>0</v>
      </c>
      <c r="I1439" t="s">
        <v>359</v>
      </c>
      <c r="J1439" t="s">
        <v>360</v>
      </c>
      <c r="K1439" s="55" t="s">
        <v>1036</v>
      </c>
      <c r="L1439" s="55" t="s">
        <v>1036</v>
      </c>
      <c r="M1439" t="s">
        <v>115</v>
      </c>
      <c r="N1439" t="s">
        <v>116</v>
      </c>
      <c r="O1439" s="3">
        <v>0</v>
      </c>
      <c r="P1439" s="3">
        <v>0</v>
      </c>
      <c r="Q1439" s="3">
        <v>20</v>
      </c>
      <c r="R1439" s="3">
        <v>2.6</v>
      </c>
      <c r="S1439" s="3">
        <v>0</v>
      </c>
      <c r="T1439" s="3">
        <v>0</v>
      </c>
      <c r="U1439" s="3">
        <v>22.6</v>
      </c>
      <c r="W1439" t="s">
        <v>1</v>
      </c>
    </row>
    <row r="1440" spans="5:23" x14ac:dyDescent="0.25">
      <c r="E1440" t="s">
        <v>886</v>
      </c>
      <c r="F1440" t="s">
        <v>894</v>
      </c>
      <c r="G1440" t="s">
        <v>1</v>
      </c>
      <c r="H1440" t="s">
        <v>0</v>
      </c>
      <c r="I1440" t="s">
        <v>359</v>
      </c>
      <c r="J1440" t="s">
        <v>360</v>
      </c>
      <c r="K1440" s="55" t="s">
        <v>1035</v>
      </c>
      <c r="L1440" s="55" t="s">
        <v>1035</v>
      </c>
      <c r="M1440" t="s">
        <v>115</v>
      </c>
      <c r="N1440" t="s">
        <v>116</v>
      </c>
      <c r="O1440" s="3">
        <v>0</v>
      </c>
      <c r="P1440" s="3">
        <v>0</v>
      </c>
      <c r="Q1440" s="3">
        <v>61.91</v>
      </c>
      <c r="R1440" s="3">
        <v>8.0482999999999993</v>
      </c>
      <c r="S1440" s="3">
        <v>0</v>
      </c>
      <c r="T1440" s="3">
        <v>0</v>
      </c>
      <c r="U1440" s="3">
        <v>69.958299999999994</v>
      </c>
      <c r="W1440" t="s">
        <v>1</v>
      </c>
    </row>
    <row r="1441" spans="5:23" x14ac:dyDescent="0.25">
      <c r="E1441" t="s">
        <v>886</v>
      </c>
      <c r="F1441" t="s">
        <v>894</v>
      </c>
      <c r="G1441" t="s">
        <v>1</v>
      </c>
      <c r="H1441" t="s">
        <v>0</v>
      </c>
      <c r="I1441" t="s">
        <v>359</v>
      </c>
      <c r="J1441" t="s">
        <v>360</v>
      </c>
      <c r="K1441" s="55" t="s">
        <v>1034</v>
      </c>
      <c r="L1441" s="55" t="s">
        <v>1034</v>
      </c>
      <c r="M1441" t="s">
        <v>151</v>
      </c>
      <c r="N1441" t="s">
        <v>29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W1441" t="s">
        <v>1</v>
      </c>
    </row>
    <row r="1442" spans="5:23" x14ac:dyDescent="0.25">
      <c r="E1442" t="s">
        <v>886</v>
      </c>
      <c r="F1442" t="s">
        <v>894</v>
      </c>
      <c r="G1442" t="s">
        <v>1</v>
      </c>
      <c r="H1442" t="s">
        <v>0</v>
      </c>
      <c r="I1442" t="s">
        <v>359</v>
      </c>
      <c r="J1442" t="s">
        <v>360</v>
      </c>
      <c r="K1442" s="55" t="s">
        <v>1033</v>
      </c>
      <c r="L1442" s="55" t="s">
        <v>1033</v>
      </c>
      <c r="M1442" t="s">
        <v>129</v>
      </c>
      <c r="N1442" t="s">
        <v>130</v>
      </c>
      <c r="O1442" s="3">
        <v>0</v>
      </c>
      <c r="P1442" s="3">
        <v>0</v>
      </c>
      <c r="Q1442" s="3">
        <v>25</v>
      </c>
      <c r="R1442" s="3">
        <v>3.25</v>
      </c>
      <c r="S1442" s="3">
        <v>0</v>
      </c>
      <c r="T1442" s="3">
        <v>0</v>
      </c>
      <c r="U1442" s="3">
        <v>28.25</v>
      </c>
      <c r="W1442" t="s">
        <v>1</v>
      </c>
    </row>
    <row r="1443" spans="5:23" x14ac:dyDescent="0.25">
      <c r="E1443" t="s">
        <v>886</v>
      </c>
      <c r="F1443" t="s">
        <v>894</v>
      </c>
      <c r="G1443" t="s">
        <v>1</v>
      </c>
      <c r="H1443" t="s">
        <v>0</v>
      </c>
      <c r="I1443" t="s">
        <v>359</v>
      </c>
      <c r="J1443" t="s">
        <v>360</v>
      </c>
      <c r="K1443" s="55" t="s">
        <v>1032</v>
      </c>
      <c r="L1443" s="55" t="s">
        <v>1032</v>
      </c>
      <c r="M1443" t="s">
        <v>249</v>
      </c>
      <c r="N1443" t="s">
        <v>250</v>
      </c>
      <c r="O1443" s="3">
        <v>0</v>
      </c>
      <c r="P1443" s="3">
        <v>0</v>
      </c>
      <c r="Q1443" s="3">
        <v>5</v>
      </c>
      <c r="R1443" s="3">
        <v>0.65</v>
      </c>
      <c r="S1443" s="3">
        <v>0</v>
      </c>
      <c r="T1443" s="3">
        <v>0</v>
      </c>
      <c r="U1443" s="3">
        <v>5.65</v>
      </c>
      <c r="W1443" t="s">
        <v>1</v>
      </c>
    </row>
    <row r="1444" spans="5:23" x14ac:dyDescent="0.25">
      <c r="E1444" t="s">
        <v>886</v>
      </c>
      <c r="F1444" t="s">
        <v>894</v>
      </c>
      <c r="G1444" t="s">
        <v>1</v>
      </c>
      <c r="H1444" t="s">
        <v>0</v>
      </c>
      <c r="I1444" t="s">
        <v>359</v>
      </c>
      <c r="J1444" t="s">
        <v>360</v>
      </c>
      <c r="K1444" s="55" t="s">
        <v>1031</v>
      </c>
      <c r="L1444" s="55" t="s">
        <v>1031</v>
      </c>
      <c r="M1444" t="s">
        <v>115</v>
      </c>
      <c r="N1444" t="s">
        <v>116</v>
      </c>
      <c r="O1444" s="3">
        <v>0</v>
      </c>
      <c r="P1444" s="3">
        <v>0</v>
      </c>
      <c r="Q1444" s="3">
        <v>40</v>
      </c>
      <c r="R1444" s="3">
        <v>5.2</v>
      </c>
      <c r="S1444" s="3">
        <v>0</v>
      </c>
      <c r="T1444" s="3">
        <v>0</v>
      </c>
      <c r="U1444" s="3">
        <v>45.2</v>
      </c>
      <c r="W1444" t="s">
        <v>1</v>
      </c>
    </row>
    <row r="1445" spans="5:23" x14ac:dyDescent="0.25">
      <c r="E1445" t="s">
        <v>886</v>
      </c>
      <c r="F1445" t="s">
        <v>899</v>
      </c>
      <c r="G1445" t="s">
        <v>1</v>
      </c>
      <c r="H1445" t="s">
        <v>0</v>
      </c>
      <c r="I1445" t="s">
        <v>359</v>
      </c>
      <c r="J1445" t="s">
        <v>360</v>
      </c>
      <c r="K1445" s="55" t="s">
        <v>1030</v>
      </c>
      <c r="L1445" s="55" t="s">
        <v>1030</v>
      </c>
      <c r="M1445" t="s">
        <v>136</v>
      </c>
      <c r="N1445" t="s">
        <v>137</v>
      </c>
      <c r="O1445" s="3">
        <v>0</v>
      </c>
      <c r="P1445" s="3">
        <v>0</v>
      </c>
      <c r="Q1445" s="3">
        <v>27.08</v>
      </c>
      <c r="R1445" s="3">
        <v>3.5204</v>
      </c>
      <c r="S1445" s="3">
        <v>0</v>
      </c>
      <c r="T1445" s="3">
        <v>0</v>
      </c>
      <c r="U1445" s="3">
        <v>30.600399999999997</v>
      </c>
      <c r="W1445" t="s">
        <v>1</v>
      </c>
    </row>
    <row r="1446" spans="5:23" x14ac:dyDescent="0.25">
      <c r="E1446" t="s">
        <v>886</v>
      </c>
      <c r="F1446" t="s">
        <v>899</v>
      </c>
      <c r="G1446" t="s">
        <v>1</v>
      </c>
      <c r="H1446" t="s">
        <v>0</v>
      </c>
      <c r="I1446" t="s">
        <v>359</v>
      </c>
      <c r="J1446" t="s">
        <v>360</v>
      </c>
      <c r="K1446" s="55" t="s">
        <v>1029</v>
      </c>
      <c r="L1446" s="55" t="s">
        <v>1029</v>
      </c>
      <c r="M1446" t="s">
        <v>249</v>
      </c>
      <c r="N1446" t="s">
        <v>250</v>
      </c>
      <c r="O1446" s="3">
        <v>0</v>
      </c>
      <c r="P1446" s="3">
        <v>0</v>
      </c>
      <c r="Q1446" s="3">
        <v>48.67</v>
      </c>
      <c r="R1446" s="3">
        <v>6.3271000000000006</v>
      </c>
      <c r="S1446" s="3">
        <v>0</v>
      </c>
      <c r="T1446" s="3">
        <v>0</v>
      </c>
      <c r="U1446" s="3">
        <v>54.997100000000003</v>
      </c>
      <c r="W1446" t="s">
        <v>1</v>
      </c>
    </row>
    <row r="1447" spans="5:23" x14ac:dyDescent="0.25">
      <c r="E1447" t="s">
        <v>886</v>
      </c>
      <c r="F1447" t="s">
        <v>899</v>
      </c>
      <c r="G1447" t="s">
        <v>1</v>
      </c>
      <c r="H1447" t="s">
        <v>0</v>
      </c>
      <c r="I1447" t="s">
        <v>359</v>
      </c>
      <c r="J1447" t="s">
        <v>360</v>
      </c>
      <c r="K1447" s="55" t="s">
        <v>1028</v>
      </c>
      <c r="L1447" s="55" t="s">
        <v>1028</v>
      </c>
      <c r="M1447" t="s">
        <v>789</v>
      </c>
      <c r="N1447" t="s">
        <v>790</v>
      </c>
      <c r="O1447" s="3">
        <v>0</v>
      </c>
      <c r="P1447" s="3">
        <v>0</v>
      </c>
      <c r="Q1447" s="3">
        <v>175</v>
      </c>
      <c r="R1447" s="3">
        <v>22.75</v>
      </c>
      <c r="S1447" s="3">
        <v>0</v>
      </c>
      <c r="T1447" s="3">
        <v>0</v>
      </c>
      <c r="U1447" s="3">
        <v>197.75</v>
      </c>
      <c r="W1447" t="s">
        <v>1</v>
      </c>
    </row>
    <row r="1448" spans="5:23" x14ac:dyDescent="0.25">
      <c r="E1448" t="s">
        <v>886</v>
      </c>
      <c r="F1448" t="s">
        <v>899</v>
      </c>
      <c r="G1448" t="s">
        <v>1</v>
      </c>
      <c r="H1448" t="s">
        <v>0</v>
      </c>
      <c r="I1448" t="s">
        <v>359</v>
      </c>
      <c r="J1448" t="s">
        <v>360</v>
      </c>
      <c r="K1448" s="55" t="s">
        <v>1027</v>
      </c>
      <c r="L1448" s="55" t="s">
        <v>1027</v>
      </c>
      <c r="M1448" t="s">
        <v>789</v>
      </c>
      <c r="N1448" t="s">
        <v>790</v>
      </c>
      <c r="O1448" s="3">
        <v>0</v>
      </c>
      <c r="P1448" s="3">
        <v>0</v>
      </c>
      <c r="Q1448" s="3">
        <v>88.5</v>
      </c>
      <c r="R1448" s="3">
        <v>11.505000000000001</v>
      </c>
      <c r="S1448" s="3">
        <v>0</v>
      </c>
      <c r="T1448" s="3">
        <v>0</v>
      </c>
      <c r="U1448" s="3">
        <v>100.005</v>
      </c>
      <c r="W1448" t="s">
        <v>1</v>
      </c>
    </row>
    <row r="1449" spans="5:23" x14ac:dyDescent="0.25">
      <c r="E1449" t="s">
        <v>886</v>
      </c>
      <c r="F1449" t="s">
        <v>899</v>
      </c>
      <c r="G1449" t="s">
        <v>1</v>
      </c>
      <c r="H1449" t="s">
        <v>0</v>
      </c>
      <c r="I1449" t="s">
        <v>359</v>
      </c>
      <c r="J1449" t="s">
        <v>360</v>
      </c>
      <c r="K1449" s="55" t="s">
        <v>1026</v>
      </c>
      <c r="L1449" s="55" t="s">
        <v>1026</v>
      </c>
      <c r="M1449" t="s">
        <v>208</v>
      </c>
      <c r="N1449" t="s">
        <v>209</v>
      </c>
      <c r="O1449" s="3">
        <v>0</v>
      </c>
      <c r="P1449" s="3">
        <v>0</v>
      </c>
      <c r="Q1449" s="3">
        <v>10</v>
      </c>
      <c r="R1449" s="3">
        <v>1.3</v>
      </c>
      <c r="S1449" s="3">
        <v>0</v>
      </c>
      <c r="T1449" s="3">
        <v>0</v>
      </c>
      <c r="U1449" s="3">
        <v>11.3</v>
      </c>
      <c r="W1449" t="s">
        <v>1</v>
      </c>
    </row>
    <row r="1450" spans="5:23" x14ac:dyDescent="0.25">
      <c r="E1450" t="s">
        <v>886</v>
      </c>
      <c r="F1450" t="s">
        <v>899</v>
      </c>
      <c r="G1450" t="s">
        <v>1</v>
      </c>
      <c r="H1450" t="s">
        <v>0</v>
      </c>
      <c r="I1450" t="s">
        <v>359</v>
      </c>
      <c r="J1450" t="s">
        <v>360</v>
      </c>
      <c r="K1450" s="55" t="s">
        <v>1025</v>
      </c>
      <c r="L1450" s="55" t="s">
        <v>1025</v>
      </c>
      <c r="N1450" t="s">
        <v>299</v>
      </c>
      <c r="O1450" s="3">
        <v>0</v>
      </c>
      <c r="P1450" s="3">
        <v>0</v>
      </c>
      <c r="Q1450" s="3">
        <v>40</v>
      </c>
      <c r="R1450" s="3">
        <v>5.2</v>
      </c>
      <c r="S1450" s="3">
        <v>0</v>
      </c>
      <c r="T1450" s="3">
        <v>0</v>
      </c>
      <c r="U1450" s="3">
        <v>45.2</v>
      </c>
      <c r="V1450" s="3" t="s">
        <v>949</v>
      </c>
      <c r="W1450" t="s">
        <v>1</v>
      </c>
    </row>
    <row r="1451" spans="5:23" x14ac:dyDescent="0.25">
      <c r="E1451" t="s">
        <v>886</v>
      </c>
      <c r="F1451" t="s">
        <v>899</v>
      </c>
      <c r="G1451" t="s">
        <v>1</v>
      </c>
      <c r="H1451" t="s">
        <v>0</v>
      </c>
      <c r="I1451" t="s">
        <v>359</v>
      </c>
      <c r="J1451" t="s">
        <v>360</v>
      </c>
      <c r="K1451" s="55" t="s">
        <v>1024</v>
      </c>
      <c r="L1451" s="55" t="s">
        <v>1024</v>
      </c>
      <c r="N1451" t="s">
        <v>299</v>
      </c>
      <c r="O1451" s="3">
        <v>0</v>
      </c>
      <c r="P1451" s="3">
        <v>0</v>
      </c>
      <c r="Q1451" s="3">
        <v>38.47</v>
      </c>
      <c r="R1451" s="3">
        <v>5.0011000000000001</v>
      </c>
      <c r="S1451" s="3">
        <v>0</v>
      </c>
      <c r="T1451" s="3">
        <v>0</v>
      </c>
      <c r="U1451" s="3">
        <v>43.4711</v>
      </c>
      <c r="V1451" s="3" t="s">
        <v>949</v>
      </c>
      <c r="W1451" t="s">
        <v>1</v>
      </c>
    </row>
    <row r="1452" spans="5:23" x14ac:dyDescent="0.25">
      <c r="E1452" t="s">
        <v>886</v>
      </c>
      <c r="F1452" t="s">
        <v>899</v>
      </c>
      <c r="G1452" t="s">
        <v>1</v>
      </c>
      <c r="H1452" t="s">
        <v>0</v>
      </c>
      <c r="I1452" t="s">
        <v>359</v>
      </c>
      <c r="J1452" t="s">
        <v>360</v>
      </c>
      <c r="K1452" s="55" t="s">
        <v>1023</v>
      </c>
      <c r="L1452" s="55" t="s">
        <v>1023</v>
      </c>
      <c r="M1452" t="s">
        <v>166</v>
      </c>
      <c r="N1452" t="s">
        <v>167</v>
      </c>
      <c r="O1452" s="3">
        <v>0</v>
      </c>
      <c r="P1452" s="3">
        <v>0</v>
      </c>
      <c r="Q1452" s="3">
        <v>20</v>
      </c>
      <c r="R1452" s="3">
        <v>2.6</v>
      </c>
      <c r="S1452" s="3">
        <v>0</v>
      </c>
      <c r="T1452" s="3">
        <v>0</v>
      </c>
      <c r="U1452" s="3">
        <v>22.6</v>
      </c>
      <c r="W1452" t="s">
        <v>1</v>
      </c>
    </row>
    <row r="1453" spans="5:23" x14ac:dyDescent="0.25">
      <c r="E1453" t="s">
        <v>886</v>
      </c>
      <c r="F1453" t="s">
        <v>899</v>
      </c>
      <c r="G1453" t="s">
        <v>1</v>
      </c>
      <c r="H1453" t="s">
        <v>0</v>
      </c>
      <c r="I1453" t="s">
        <v>359</v>
      </c>
      <c r="J1453" t="s">
        <v>360</v>
      </c>
      <c r="K1453" s="55" t="s">
        <v>1021</v>
      </c>
      <c r="L1453" s="55" t="s">
        <v>1021</v>
      </c>
      <c r="N1453" t="s">
        <v>265</v>
      </c>
      <c r="O1453" s="3">
        <v>0</v>
      </c>
      <c r="P1453" s="3">
        <v>0</v>
      </c>
      <c r="Q1453" s="3">
        <v>44.25</v>
      </c>
      <c r="R1453" s="3">
        <v>5.7525000000000004</v>
      </c>
      <c r="S1453" s="3">
        <v>0</v>
      </c>
      <c r="T1453" s="3">
        <v>0</v>
      </c>
      <c r="U1453" s="3">
        <v>50.002499999999998</v>
      </c>
      <c r="V1453" s="3" t="s">
        <v>1022</v>
      </c>
      <c r="W1453" t="s">
        <v>1</v>
      </c>
    </row>
    <row r="1454" spans="5:23" x14ac:dyDescent="0.25">
      <c r="E1454" t="s">
        <v>886</v>
      </c>
      <c r="F1454" t="s">
        <v>899</v>
      </c>
      <c r="G1454" t="s">
        <v>1</v>
      </c>
      <c r="H1454" t="s">
        <v>0</v>
      </c>
      <c r="I1454" t="s">
        <v>359</v>
      </c>
      <c r="J1454" t="s">
        <v>360</v>
      </c>
      <c r="K1454" s="55" t="s">
        <v>1020</v>
      </c>
      <c r="L1454" s="55" t="s">
        <v>1020</v>
      </c>
      <c r="M1454" t="s">
        <v>115</v>
      </c>
      <c r="N1454" t="s">
        <v>116</v>
      </c>
      <c r="O1454" s="3">
        <v>0</v>
      </c>
      <c r="P1454" s="3">
        <v>0</v>
      </c>
      <c r="Q1454" s="3">
        <v>36</v>
      </c>
      <c r="R1454" s="3">
        <v>4.68</v>
      </c>
      <c r="S1454" s="3">
        <v>0</v>
      </c>
      <c r="T1454" s="3">
        <v>0</v>
      </c>
      <c r="U1454" s="3">
        <v>40.68</v>
      </c>
      <c r="W1454" t="s">
        <v>1</v>
      </c>
    </row>
    <row r="1455" spans="5:23" x14ac:dyDescent="0.25">
      <c r="E1455" t="s">
        <v>886</v>
      </c>
      <c r="F1455" t="s">
        <v>899</v>
      </c>
      <c r="G1455" t="s">
        <v>1</v>
      </c>
      <c r="H1455" t="s">
        <v>0</v>
      </c>
      <c r="I1455" t="s">
        <v>359</v>
      </c>
      <c r="J1455" t="s">
        <v>360</v>
      </c>
      <c r="K1455" s="55" t="s">
        <v>1019</v>
      </c>
      <c r="L1455" s="55" t="s">
        <v>1019</v>
      </c>
      <c r="M1455" t="s">
        <v>115</v>
      </c>
      <c r="N1455" t="s">
        <v>116</v>
      </c>
      <c r="O1455" s="3">
        <v>0</v>
      </c>
      <c r="P1455" s="3">
        <v>0</v>
      </c>
      <c r="Q1455" s="3">
        <v>48</v>
      </c>
      <c r="R1455" s="3">
        <v>6.24</v>
      </c>
      <c r="S1455" s="3">
        <v>0</v>
      </c>
      <c r="T1455" s="3">
        <v>0</v>
      </c>
      <c r="U1455" s="3">
        <v>54.24</v>
      </c>
      <c r="W1455" t="s">
        <v>1</v>
      </c>
    </row>
    <row r="1456" spans="5:23" x14ac:dyDescent="0.25">
      <c r="E1456" t="s">
        <v>886</v>
      </c>
      <c r="F1456" t="s">
        <v>899</v>
      </c>
      <c r="G1456" t="s">
        <v>1</v>
      </c>
      <c r="H1456" t="s">
        <v>0</v>
      </c>
      <c r="I1456" t="s">
        <v>359</v>
      </c>
      <c r="J1456" t="s">
        <v>360</v>
      </c>
      <c r="K1456" s="55" t="s">
        <v>1018</v>
      </c>
      <c r="L1456" s="55" t="s">
        <v>1018</v>
      </c>
      <c r="M1456" t="s">
        <v>115</v>
      </c>
      <c r="N1456" t="s">
        <v>116</v>
      </c>
      <c r="O1456" s="3">
        <v>0</v>
      </c>
      <c r="P1456" s="3">
        <v>0</v>
      </c>
      <c r="Q1456" s="3">
        <v>24</v>
      </c>
      <c r="R1456" s="3">
        <v>3.12</v>
      </c>
      <c r="S1456" s="3">
        <v>0</v>
      </c>
      <c r="T1456" s="3">
        <v>0</v>
      </c>
      <c r="U1456" s="3">
        <v>27.12</v>
      </c>
      <c r="W1456" t="s">
        <v>1</v>
      </c>
    </row>
    <row r="1457" spans="5:23" x14ac:dyDescent="0.25">
      <c r="E1457" t="s">
        <v>886</v>
      </c>
      <c r="F1457" t="s">
        <v>899</v>
      </c>
      <c r="G1457" t="s">
        <v>1</v>
      </c>
      <c r="H1457" t="s">
        <v>0</v>
      </c>
      <c r="I1457" t="s">
        <v>359</v>
      </c>
      <c r="J1457" t="s">
        <v>360</v>
      </c>
      <c r="K1457" s="55" t="s">
        <v>1016</v>
      </c>
      <c r="L1457" s="55" t="s">
        <v>1016</v>
      </c>
      <c r="N1457" t="s">
        <v>203</v>
      </c>
      <c r="O1457" s="3">
        <v>0</v>
      </c>
      <c r="P1457" s="3">
        <v>0</v>
      </c>
      <c r="Q1457" s="3">
        <v>50</v>
      </c>
      <c r="R1457" s="3">
        <v>6.5</v>
      </c>
      <c r="S1457" s="3">
        <v>0</v>
      </c>
      <c r="T1457" s="3">
        <v>0</v>
      </c>
      <c r="U1457" s="3">
        <v>56.5</v>
      </c>
      <c r="V1457" s="3" t="s">
        <v>1017</v>
      </c>
      <c r="W1457" t="s">
        <v>1</v>
      </c>
    </row>
    <row r="1458" spans="5:23" x14ac:dyDescent="0.25">
      <c r="E1458" t="s">
        <v>886</v>
      </c>
      <c r="F1458" t="s">
        <v>899</v>
      </c>
      <c r="G1458" t="s">
        <v>1</v>
      </c>
      <c r="H1458" t="s">
        <v>0</v>
      </c>
      <c r="I1458" t="s">
        <v>359</v>
      </c>
      <c r="J1458" t="s">
        <v>360</v>
      </c>
      <c r="K1458" s="55" t="s">
        <v>1015</v>
      </c>
      <c r="L1458" s="55" t="s">
        <v>1015</v>
      </c>
      <c r="M1458" t="s">
        <v>365</v>
      </c>
      <c r="N1458" t="s">
        <v>112</v>
      </c>
      <c r="O1458" s="3">
        <v>0</v>
      </c>
      <c r="P1458" s="3">
        <v>0</v>
      </c>
      <c r="Q1458" s="3">
        <v>325</v>
      </c>
      <c r="R1458" s="3">
        <v>42.25</v>
      </c>
      <c r="S1458" s="3">
        <v>0</v>
      </c>
      <c r="T1458" s="3">
        <v>0</v>
      </c>
      <c r="U1458" s="3">
        <v>367.25</v>
      </c>
      <c r="W1458" t="s">
        <v>1</v>
      </c>
    </row>
    <row r="1459" spans="5:23" x14ac:dyDescent="0.25">
      <c r="E1459" t="s">
        <v>886</v>
      </c>
      <c r="F1459" t="s">
        <v>899</v>
      </c>
      <c r="G1459" t="s">
        <v>1</v>
      </c>
      <c r="H1459" t="s">
        <v>0</v>
      </c>
      <c r="I1459" t="s">
        <v>359</v>
      </c>
      <c r="J1459" t="s">
        <v>360</v>
      </c>
      <c r="K1459" s="55" t="s">
        <v>1014</v>
      </c>
      <c r="L1459" s="55" t="s">
        <v>1014</v>
      </c>
      <c r="M1459" t="s">
        <v>249</v>
      </c>
      <c r="N1459" t="s">
        <v>250</v>
      </c>
      <c r="O1459" s="3">
        <v>0</v>
      </c>
      <c r="P1459" s="3">
        <v>0</v>
      </c>
      <c r="Q1459" s="3">
        <v>65</v>
      </c>
      <c r="R1459" s="3">
        <v>8.4500000000000011</v>
      </c>
      <c r="S1459" s="3">
        <v>0</v>
      </c>
      <c r="T1459" s="3">
        <v>0</v>
      </c>
      <c r="U1459" s="3">
        <v>73.45</v>
      </c>
      <c r="W1459" t="s">
        <v>1</v>
      </c>
    </row>
    <row r="1460" spans="5:23" x14ac:dyDescent="0.25">
      <c r="E1460" t="s">
        <v>886</v>
      </c>
      <c r="F1460" t="s">
        <v>899</v>
      </c>
      <c r="G1460" t="s">
        <v>1</v>
      </c>
      <c r="H1460" t="s">
        <v>0</v>
      </c>
      <c r="I1460" t="s">
        <v>359</v>
      </c>
      <c r="J1460" t="s">
        <v>360</v>
      </c>
      <c r="K1460" s="55" t="s">
        <v>1013</v>
      </c>
      <c r="L1460" s="55" t="s">
        <v>1013</v>
      </c>
      <c r="M1460" t="s">
        <v>244</v>
      </c>
      <c r="N1460" t="s">
        <v>245</v>
      </c>
      <c r="O1460" s="3">
        <v>0</v>
      </c>
      <c r="P1460" s="3">
        <v>0</v>
      </c>
      <c r="Q1460" s="3">
        <v>35</v>
      </c>
      <c r="R1460" s="3">
        <v>4.55</v>
      </c>
      <c r="S1460" s="3">
        <v>0</v>
      </c>
      <c r="T1460" s="3">
        <v>0</v>
      </c>
      <c r="U1460" s="3">
        <v>39.549999999999997</v>
      </c>
      <c r="W1460" t="s">
        <v>1</v>
      </c>
    </row>
    <row r="1461" spans="5:23" x14ac:dyDescent="0.25">
      <c r="E1461" t="s">
        <v>886</v>
      </c>
      <c r="F1461" t="s">
        <v>899</v>
      </c>
      <c r="G1461" t="s">
        <v>1</v>
      </c>
      <c r="H1461" t="s">
        <v>0</v>
      </c>
      <c r="I1461" t="s">
        <v>359</v>
      </c>
      <c r="J1461" t="s">
        <v>360</v>
      </c>
      <c r="K1461" s="55" t="s">
        <v>1012</v>
      </c>
      <c r="L1461" s="55" t="s">
        <v>1012</v>
      </c>
      <c r="M1461" t="s">
        <v>100</v>
      </c>
      <c r="N1461" t="s">
        <v>101</v>
      </c>
      <c r="O1461" s="3">
        <v>0</v>
      </c>
      <c r="P1461" s="3">
        <v>0</v>
      </c>
      <c r="Q1461" s="3">
        <v>182</v>
      </c>
      <c r="R1461" s="3">
        <v>23.66</v>
      </c>
      <c r="S1461" s="3">
        <v>0</v>
      </c>
      <c r="T1461" s="3">
        <v>0</v>
      </c>
      <c r="U1461" s="3">
        <v>205.66</v>
      </c>
      <c r="W1461" t="s">
        <v>1</v>
      </c>
    </row>
    <row r="1462" spans="5:23" x14ac:dyDescent="0.25">
      <c r="E1462" t="s">
        <v>886</v>
      </c>
      <c r="F1462" t="s">
        <v>899</v>
      </c>
      <c r="G1462" t="s">
        <v>1</v>
      </c>
      <c r="H1462" t="s">
        <v>0</v>
      </c>
      <c r="I1462" t="s">
        <v>359</v>
      </c>
      <c r="J1462" t="s">
        <v>360</v>
      </c>
      <c r="K1462" s="55" t="s">
        <v>1011</v>
      </c>
      <c r="L1462" s="55" t="s">
        <v>1011</v>
      </c>
      <c r="M1462" t="s">
        <v>174</v>
      </c>
      <c r="N1462" t="s">
        <v>175</v>
      </c>
      <c r="O1462" s="3">
        <v>0</v>
      </c>
      <c r="P1462" s="3">
        <v>0</v>
      </c>
      <c r="Q1462" s="3">
        <v>12.39</v>
      </c>
      <c r="R1462" s="3">
        <v>1.6107</v>
      </c>
      <c r="S1462" s="3">
        <v>0</v>
      </c>
      <c r="T1462" s="3">
        <v>0</v>
      </c>
      <c r="U1462" s="3">
        <v>14.0007</v>
      </c>
      <c r="W1462" t="s">
        <v>1</v>
      </c>
    </row>
    <row r="1463" spans="5:23" x14ac:dyDescent="0.25">
      <c r="E1463" t="s">
        <v>886</v>
      </c>
      <c r="F1463" t="s">
        <v>899</v>
      </c>
      <c r="G1463" t="s">
        <v>1</v>
      </c>
      <c r="H1463" t="s">
        <v>0</v>
      </c>
      <c r="I1463" t="s">
        <v>359</v>
      </c>
      <c r="J1463" t="s">
        <v>360</v>
      </c>
      <c r="K1463" s="55" t="s">
        <v>1010</v>
      </c>
      <c r="L1463" s="55" t="s">
        <v>1010</v>
      </c>
      <c r="M1463" t="s">
        <v>115</v>
      </c>
      <c r="N1463" t="s">
        <v>116</v>
      </c>
      <c r="O1463" s="3">
        <v>0</v>
      </c>
      <c r="P1463" s="3">
        <v>0</v>
      </c>
      <c r="Q1463" s="3">
        <v>35</v>
      </c>
      <c r="R1463" s="3">
        <v>4.55</v>
      </c>
      <c r="S1463" s="3">
        <v>0</v>
      </c>
      <c r="T1463" s="3">
        <v>0</v>
      </c>
      <c r="U1463" s="3">
        <v>39.549999999999997</v>
      </c>
      <c r="W1463" t="s">
        <v>1</v>
      </c>
    </row>
    <row r="1464" spans="5:23" x14ac:dyDescent="0.25">
      <c r="E1464" t="s">
        <v>886</v>
      </c>
      <c r="F1464" t="s">
        <v>899</v>
      </c>
      <c r="G1464" t="s">
        <v>1</v>
      </c>
      <c r="H1464" t="s">
        <v>0</v>
      </c>
      <c r="I1464" t="s">
        <v>359</v>
      </c>
      <c r="J1464" t="s">
        <v>360</v>
      </c>
      <c r="K1464" s="55" t="s">
        <v>1009</v>
      </c>
      <c r="L1464" s="55" t="s">
        <v>1009</v>
      </c>
      <c r="N1464" t="s">
        <v>299</v>
      </c>
      <c r="O1464" s="3">
        <v>0</v>
      </c>
      <c r="P1464" s="3">
        <v>0</v>
      </c>
      <c r="Q1464" s="3">
        <v>35.4</v>
      </c>
      <c r="R1464" s="3">
        <v>4.6020000000000003</v>
      </c>
      <c r="S1464" s="3">
        <v>0</v>
      </c>
      <c r="T1464" s="3">
        <v>0</v>
      </c>
      <c r="U1464" s="3">
        <v>40.001999999999995</v>
      </c>
      <c r="V1464" s="3" t="s">
        <v>949</v>
      </c>
      <c r="W1464" t="s">
        <v>1</v>
      </c>
    </row>
    <row r="1465" spans="5:23" x14ac:dyDescent="0.25">
      <c r="E1465" t="s">
        <v>886</v>
      </c>
      <c r="F1465" t="s">
        <v>899</v>
      </c>
      <c r="G1465" t="s">
        <v>1</v>
      </c>
      <c r="H1465" t="s">
        <v>0</v>
      </c>
      <c r="I1465" t="s">
        <v>359</v>
      </c>
      <c r="J1465" t="s">
        <v>360</v>
      </c>
      <c r="K1465" s="55" t="s">
        <v>1008</v>
      </c>
      <c r="L1465" s="55" t="s">
        <v>1008</v>
      </c>
      <c r="N1465" t="s">
        <v>299</v>
      </c>
      <c r="O1465" s="3">
        <v>0</v>
      </c>
      <c r="P1465" s="3">
        <v>0</v>
      </c>
      <c r="Q1465" s="3">
        <v>55</v>
      </c>
      <c r="R1465" s="3">
        <v>7.15</v>
      </c>
      <c r="S1465" s="3">
        <v>0</v>
      </c>
      <c r="T1465" s="3">
        <v>0</v>
      </c>
      <c r="U1465" s="3">
        <v>62.15</v>
      </c>
      <c r="V1465" s="3" t="s">
        <v>949</v>
      </c>
      <c r="W1465" t="s">
        <v>1</v>
      </c>
    </row>
    <row r="1466" spans="5:23" x14ac:dyDescent="0.25">
      <c r="E1466" t="s">
        <v>886</v>
      </c>
      <c r="F1466" t="s">
        <v>901</v>
      </c>
      <c r="G1466" t="s">
        <v>1</v>
      </c>
      <c r="H1466" t="s">
        <v>0</v>
      </c>
      <c r="I1466" t="s">
        <v>359</v>
      </c>
      <c r="J1466" t="s">
        <v>360</v>
      </c>
      <c r="K1466" s="55" t="s">
        <v>1007</v>
      </c>
      <c r="L1466" s="55" t="s">
        <v>1007</v>
      </c>
      <c r="M1466" t="s">
        <v>151</v>
      </c>
      <c r="N1466" t="s">
        <v>29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W1466" t="s">
        <v>1</v>
      </c>
    </row>
    <row r="1467" spans="5:23" x14ac:dyDescent="0.25">
      <c r="E1467" t="s">
        <v>886</v>
      </c>
      <c r="F1467" t="s">
        <v>901</v>
      </c>
      <c r="G1467" t="s">
        <v>1</v>
      </c>
      <c r="H1467" t="s">
        <v>0</v>
      </c>
      <c r="I1467" t="s">
        <v>359</v>
      </c>
      <c r="J1467" t="s">
        <v>360</v>
      </c>
      <c r="K1467" s="55" t="s">
        <v>1006</v>
      </c>
      <c r="L1467" s="55" t="s">
        <v>1006</v>
      </c>
      <c r="M1467" t="s">
        <v>151</v>
      </c>
      <c r="N1467" t="s">
        <v>29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W1467" t="s">
        <v>1</v>
      </c>
    </row>
    <row r="1468" spans="5:23" x14ac:dyDescent="0.25">
      <c r="E1468" t="s">
        <v>886</v>
      </c>
      <c r="F1468" t="s">
        <v>901</v>
      </c>
      <c r="G1468" t="s">
        <v>1</v>
      </c>
      <c r="H1468" t="s">
        <v>0</v>
      </c>
      <c r="I1468" t="s">
        <v>359</v>
      </c>
      <c r="J1468" t="s">
        <v>360</v>
      </c>
      <c r="K1468" s="55" t="s">
        <v>1005</v>
      </c>
      <c r="L1468" s="55" t="s">
        <v>1005</v>
      </c>
      <c r="M1468" t="s">
        <v>147</v>
      </c>
      <c r="N1468" t="s">
        <v>148</v>
      </c>
      <c r="O1468" s="3">
        <v>0</v>
      </c>
      <c r="P1468" s="3">
        <v>0</v>
      </c>
      <c r="Q1468" s="3">
        <v>100</v>
      </c>
      <c r="R1468" s="3">
        <v>13</v>
      </c>
      <c r="S1468" s="3">
        <v>0</v>
      </c>
      <c r="T1468" s="3">
        <v>0</v>
      </c>
      <c r="U1468" s="3">
        <v>113</v>
      </c>
      <c r="W1468" t="s">
        <v>1</v>
      </c>
    </row>
    <row r="1469" spans="5:23" x14ac:dyDescent="0.25">
      <c r="E1469" t="s">
        <v>886</v>
      </c>
      <c r="F1469" t="s">
        <v>901</v>
      </c>
      <c r="G1469" t="s">
        <v>1</v>
      </c>
      <c r="H1469" t="s">
        <v>0</v>
      </c>
      <c r="I1469" t="s">
        <v>359</v>
      </c>
      <c r="J1469" t="s">
        <v>360</v>
      </c>
      <c r="K1469" s="55" t="s">
        <v>1004</v>
      </c>
      <c r="L1469" s="55" t="s">
        <v>1004</v>
      </c>
      <c r="M1469" t="s">
        <v>234</v>
      </c>
      <c r="N1469" t="s">
        <v>235</v>
      </c>
      <c r="O1469" s="3">
        <v>0</v>
      </c>
      <c r="P1469" s="3">
        <v>0</v>
      </c>
      <c r="Q1469" s="3">
        <v>30</v>
      </c>
      <c r="R1469" s="3">
        <v>3.9000000000000004</v>
      </c>
      <c r="S1469" s="3">
        <v>0</v>
      </c>
      <c r="T1469" s="3">
        <v>0</v>
      </c>
      <c r="U1469" s="3">
        <v>33.9</v>
      </c>
      <c r="W1469" t="s">
        <v>1</v>
      </c>
    </row>
    <row r="1470" spans="5:23" x14ac:dyDescent="0.25">
      <c r="E1470" t="s">
        <v>886</v>
      </c>
      <c r="F1470" t="s">
        <v>901</v>
      </c>
      <c r="G1470" t="s">
        <v>1</v>
      </c>
      <c r="H1470" t="s">
        <v>0</v>
      </c>
      <c r="I1470" t="s">
        <v>359</v>
      </c>
      <c r="J1470" t="s">
        <v>360</v>
      </c>
      <c r="K1470" s="55" t="s">
        <v>1003</v>
      </c>
      <c r="L1470" s="55" t="s">
        <v>1003</v>
      </c>
      <c r="M1470" t="s">
        <v>183</v>
      </c>
      <c r="N1470" t="s">
        <v>184</v>
      </c>
      <c r="O1470" s="3">
        <v>0</v>
      </c>
      <c r="P1470" s="3">
        <v>0</v>
      </c>
      <c r="Q1470" s="3">
        <v>10</v>
      </c>
      <c r="R1470" s="3">
        <v>1.3</v>
      </c>
      <c r="S1470" s="3">
        <v>0</v>
      </c>
      <c r="T1470" s="3">
        <v>0</v>
      </c>
      <c r="U1470" s="3">
        <v>11.3</v>
      </c>
      <c r="W1470" t="s">
        <v>1</v>
      </c>
    </row>
    <row r="1471" spans="5:23" x14ac:dyDescent="0.25">
      <c r="E1471" t="s">
        <v>886</v>
      </c>
      <c r="F1471" t="s">
        <v>905</v>
      </c>
      <c r="G1471" t="s">
        <v>1</v>
      </c>
      <c r="H1471" t="s">
        <v>0</v>
      </c>
      <c r="I1471" t="s">
        <v>359</v>
      </c>
      <c r="J1471" t="s">
        <v>360</v>
      </c>
      <c r="K1471" s="55" t="s">
        <v>1002</v>
      </c>
      <c r="L1471" s="55" t="s">
        <v>1002</v>
      </c>
      <c r="M1471" t="s">
        <v>151</v>
      </c>
      <c r="N1471" t="s">
        <v>29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W1471" t="s">
        <v>1</v>
      </c>
    </row>
    <row r="1472" spans="5:23" x14ac:dyDescent="0.25">
      <c r="E1472" t="s">
        <v>886</v>
      </c>
      <c r="F1472" t="s">
        <v>905</v>
      </c>
      <c r="G1472" t="s">
        <v>1</v>
      </c>
      <c r="H1472" t="s">
        <v>0</v>
      </c>
      <c r="I1472" t="s">
        <v>359</v>
      </c>
      <c r="J1472" t="s">
        <v>360</v>
      </c>
      <c r="K1472" s="55" t="s">
        <v>1000</v>
      </c>
      <c r="L1472" s="55" t="s">
        <v>1000</v>
      </c>
      <c r="N1472" t="s">
        <v>273</v>
      </c>
      <c r="O1472" s="3">
        <v>0</v>
      </c>
      <c r="P1472" s="3">
        <v>0</v>
      </c>
      <c r="Q1472" s="3">
        <v>35</v>
      </c>
      <c r="R1472" s="3">
        <v>4.55</v>
      </c>
      <c r="S1472" s="3">
        <v>0</v>
      </c>
      <c r="T1472" s="3">
        <v>0</v>
      </c>
      <c r="U1472" s="3">
        <v>39.549999999999997</v>
      </c>
      <c r="V1472" s="3" t="s">
        <v>1001</v>
      </c>
      <c r="W1472" t="s">
        <v>1</v>
      </c>
    </row>
    <row r="1473" spans="5:23" x14ac:dyDescent="0.25">
      <c r="E1473" t="s">
        <v>886</v>
      </c>
      <c r="F1473" t="s">
        <v>905</v>
      </c>
      <c r="G1473" t="s">
        <v>1</v>
      </c>
      <c r="H1473" t="s">
        <v>0</v>
      </c>
      <c r="I1473" t="s">
        <v>359</v>
      </c>
      <c r="J1473" t="s">
        <v>360</v>
      </c>
      <c r="K1473" s="55" t="s">
        <v>999</v>
      </c>
      <c r="L1473" s="55" t="s">
        <v>999</v>
      </c>
      <c r="M1473" t="s">
        <v>115</v>
      </c>
      <c r="N1473" t="s">
        <v>116</v>
      </c>
      <c r="O1473" s="3">
        <v>0</v>
      </c>
      <c r="P1473" s="3">
        <v>0</v>
      </c>
      <c r="Q1473" s="3">
        <v>107.5</v>
      </c>
      <c r="R1473" s="3">
        <v>13.975</v>
      </c>
      <c r="S1473" s="3">
        <v>0</v>
      </c>
      <c r="T1473" s="3">
        <v>0</v>
      </c>
      <c r="U1473" s="3">
        <v>121.47499999999999</v>
      </c>
      <c r="W1473" t="s">
        <v>1</v>
      </c>
    </row>
    <row r="1474" spans="5:23" x14ac:dyDescent="0.25">
      <c r="E1474" t="s">
        <v>886</v>
      </c>
      <c r="F1474" t="s">
        <v>905</v>
      </c>
      <c r="G1474" t="s">
        <v>1</v>
      </c>
      <c r="H1474" t="s">
        <v>0</v>
      </c>
      <c r="I1474" t="s">
        <v>359</v>
      </c>
      <c r="J1474" t="s">
        <v>360</v>
      </c>
      <c r="K1474" s="55" t="s">
        <v>998</v>
      </c>
      <c r="L1474" s="55" t="s">
        <v>998</v>
      </c>
      <c r="M1474" t="s">
        <v>134</v>
      </c>
      <c r="N1474" t="s">
        <v>135</v>
      </c>
      <c r="O1474" s="3">
        <v>0</v>
      </c>
      <c r="P1474" s="3">
        <v>0</v>
      </c>
      <c r="Q1474" s="3">
        <v>55</v>
      </c>
      <c r="R1474" s="3">
        <v>7.15</v>
      </c>
      <c r="S1474" s="3">
        <v>0</v>
      </c>
      <c r="T1474" s="3">
        <v>0</v>
      </c>
      <c r="U1474" s="3">
        <v>62.15</v>
      </c>
      <c r="W1474" t="s">
        <v>1</v>
      </c>
    </row>
    <row r="1475" spans="5:23" x14ac:dyDescent="0.25">
      <c r="E1475" t="s">
        <v>886</v>
      </c>
      <c r="F1475" t="s">
        <v>905</v>
      </c>
      <c r="G1475" t="s">
        <v>1</v>
      </c>
      <c r="H1475" t="s">
        <v>0</v>
      </c>
      <c r="I1475" t="s">
        <v>359</v>
      </c>
      <c r="J1475" t="s">
        <v>360</v>
      </c>
      <c r="K1475" s="55" t="s">
        <v>997</v>
      </c>
      <c r="L1475" s="55" t="s">
        <v>997</v>
      </c>
      <c r="M1475" t="s">
        <v>115</v>
      </c>
      <c r="N1475" t="s">
        <v>116</v>
      </c>
      <c r="O1475" s="3">
        <v>0</v>
      </c>
      <c r="P1475" s="3">
        <v>0</v>
      </c>
      <c r="Q1475" s="3">
        <v>10</v>
      </c>
      <c r="R1475" s="3">
        <v>1.3</v>
      </c>
      <c r="S1475" s="3">
        <v>0</v>
      </c>
      <c r="T1475" s="3">
        <v>0</v>
      </c>
      <c r="U1475" s="3">
        <v>11.3</v>
      </c>
      <c r="W1475" t="s">
        <v>1</v>
      </c>
    </row>
    <row r="1476" spans="5:23" x14ac:dyDescent="0.25">
      <c r="E1476" t="s">
        <v>886</v>
      </c>
      <c r="F1476" t="s">
        <v>905</v>
      </c>
      <c r="G1476" t="s">
        <v>1</v>
      </c>
      <c r="H1476" t="s">
        <v>0</v>
      </c>
      <c r="I1476" t="s">
        <v>359</v>
      </c>
      <c r="J1476" t="s">
        <v>360</v>
      </c>
      <c r="K1476" s="55" t="s">
        <v>996</v>
      </c>
      <c r="L1476" s="55" t="s">
        <v>996</v>
      </c>
      <c r="M1476" t="s">
        <v>115</v>
      </c>
      <c r="N1476" t="s">
        <v>116</v>
      </c>
      <c r="O1476" s="3">
        <v>0</v>
      </c>
      <c r="P1476" s="3">
        <v>0</v>
      </c>
      <c r="Q1476" s="3">
        <v>12</v>
      </c>
      <c r="R1476" s="3">
        <v>1.56</v>
      </c>
      <c r="S1476" s="3">
        <v>0</v>
      </c>
      <c r="T1476" s="3">
        <v>0</v>
      </c>
      <c r="U1476" s="3">
        <v>13.56</v>
      </c>
      <c r="W1476" t="s">
        <v>1</v>
      </c>
    </row>
    <row r="1477" spans="5:23" x14ac:dyDescent="0.25">
      <c r="E1477" t="s">
        <v>886</v>
      </c>
      <c r="F1477" t="s">
        <v>905</v>
      </c>
      <c r="G1477" t="s">
        <v>1</v>
      </c>
      <c r="H1477" t="s">
        <v>0</v>
      </c>
      <c r="I1477" t="s">
        <v>359</v>
      </c>
      <c r="J1477" t="s">
        <v>360</v>
      </c>
      <c r="K1477" s="55" t="s">
        <v>995</v>
      </c>
      <c r="L1477" s="55" t="s">
        <v>995</v>
      </c>
      <c r="M1477" t="s">
        <v>115</v>
      </c>
      <c r="N1477" t="s">
        <v>116</v>
      </c>
      <c r="O1477" s="3">
        <v>0</v>
      </c>
      <c r="P1477" s="3">
        <v>0</v>
      </c>
      <c r="Q1477" s="3">
        <v>90</v>
      </c>
      <c r="R1477" s="3">
        <v>11.700000000000001</v>
      </c>
      <c r="S1477" s="3">
        <v>0</v>
      </c>
      <c r="T1477" s="3">
        <v>0</v>
      </c>
      <c r="U1477" s="3">
        <v>101.7</v>
      </c>
      <c r="W1477" t="s">
        <v>1</v>
      </c>
    </row>
    <row r="1478" spans="5:23" x14ac:dyDescent="0.25">
      <c r="E1478" t="s">
        <v>886</v>
      </c>
      <c r="F1478" t="s">
        <v>905</v>
      </c>
      <c r="G1478" t="s">
        <v>1</v>
      </c>
      <c r="H1478" t="s">
        <v>0</v>
      </c>
      <c r="I1478" t="s">
        <v>359</v>
      </c>
      <c r="J1478" t="s">
        <v>360</v>
      </c>
      <c r="K1478" s="55" t="s">
        <v>994</v>
      </c>
      <c r="L1478" s="55" t="s">
        <v>994</v>
      </c>
      <c r="M1478" t="s">
        <v>115</v>
      </c>
      <c r="N1478" t="s">
        <v>116</v>
      </c>
      <c r="O1478" s="3">
        <v>0</v>
      </c>
      <c r="P1478" s="3">
        <v>0</v>
      </c>
      <c r="Q1478" s="3">
        <v>35</v>
      </c>
      <c r="R1478" s="3">
        <v>4.55</v>
      </c>
      <c r="S1478" s="3">
        <v>0</v>
      </c>
      <c r="T1478" s="3">
        <v>0</v>
      </c>
      <c r="U1478" s="3">
        <v>39.549999999999997</v>
      </c>
      <c r="W1478" t="s">
        <v>1</v>
      </c>
    </row>
    <row r="1479" spans="5:23" x14ac:dyDescent="0.25">
      <c r="E1479" t="s">
        <v>886</v>
      </c>
      <c r="F1479" t="s">
        <v>905</v>
      </c>
      <c r="G1479" t="s">
        <v>1</v>
      </c>
      <c r="H1479" t="s">
        <v>0</v>
      </c>
      <c r="I1479" t="s">
        <v>359</v>
      </c>
      <c r="J1479" t="s">
        <v>360</v>
      </c>
      <c r="K1479" s="55" t="s">
        <v>993</v>
      </c>
      <c r="L1479" s="55" t="s">
        <v>993</v>
      </c>
      <c r="M1479" t="s">
        <v>607</v>
      </c>
      <c r="N1479" t="s">
        <v>608</v>
      </c>
      <c r="O1479" s="3">
        <v>0</v>
      </c>
      <c r="P1479" s="3">
        <v>0</v>
      </c>
      <c r="Q1479" s="3">
        <v>75</v>
      </c>
      <c r="R1479" s="3">
        <v>9.75</v>
      </c>
      <c r="S1479" s="3">
        <v>0</v>
      </c>
      <c r="T1479" s="3">
        <v>0</v>
      </c>
      <c r="U1479" s="3">
        <v>84.75</v>
      </c>
      <c r="W1479" t="s">
        <v>1</v>
      </c>
    </row>
    <row r="1480" spans="5:23" x14ac:dyDescent="0.25">
      <c r="E1480" t="s">
        <v>886</v>
      </c>
      <c r="F1480" t="s">
        <v>905</v>
      </c>
      <c r="G1480" t="s">
        <v>1</v>
      </c>
      <c r="H1480" t="s">
        <v>0</v>
      </c>
      <c r="I1480" t="s">
        <v>359</v>
      </c>
      <c r="J1480" t="s">
        <v>360</v>
      </c>
      <c r="K1480" s="55" t="s">
        <v>992</v>
      </c>
      <c r="L1480" s="55" t="s">
        <v>992</v>
      </c>
      <c r="M1480" t="s">
        <v>607</v>
      </c>
      <c r="N1480" t="s">
        <v>608</v>
      </c>
      <c r="O1480" s="3">
        <v>0</v>
      </c>
      <c r="P1480" s="3">
        <v>0</v>
      </c>
      <c r="Q1480" s="3">
        <v>55</v>
      </c>
      <c r="R1480" s="3">
        <v>7.15</v>
      </c>
      <c r="S1480" s="3">
        <v>0</v>
      </c>
      <c r="T1480" s="3">
        <v>0</v>
      </c>
      <c r="U1480" s="3">
        <v>62.15</v>
      </c>
      <c r="W1480" t="s">
        <v>1</v>
      </c>
    </row>
    <row r="1481" spans="5:23" x14ac:dyDescent="0.25">
      <c r="E1481" t="s">
        <v>886</v>
      </c>
      <c r="F1481" t="s">
        <v>905</v>
      </c>
      <c r="G1481" t="s">
        <v>1</v>
      </c>
      <c r="H1481" t="s">
        <v>0</v>
      </c>
      <c r="I1481" t="s">
        <v>359</v>
      </c>
      <c r="J1481" t="s">
        <v>360</v>
      </c>
      <c r="K1481" s="55" t="s">
        <v>991</v>
      </c>
      <c r="L1481" s="55" t="s">
        <v>991</v>
      </c>
      <c r="N1481" t="s">
        <v>931</v>
      </c>
      <c r="O1481" s="3">
        <v>0</v>
      </c>
      <c r="P1481" s="3">
        <v>0</v>
      </c>
      <c r="Q1481" s="3">
        <v>28.32</v>
      </c>
      <c r="R1481" s="3">
        <v>3.6816</v>
      </c>
      <c r="S1481" s="3">
        <v>0</v>
      </c>
      <c r="T1481" s="3">
        <v>0</v>
      </c>
      <c r="U1481" s="3">
        <v>32.001600000000003</v>
      </c>
      <c r="V1481" s="3" t="s">
        <v>990</v>
      </c>
      <c r="W1481" t="s">
        <v>1</v>
      </c>
    </row>
    <row r="1482" spans="5:23" x14ac:dyDescent="0.25">
      <c r="E1482" t="s">
        <v>886</v>
      </c>
      <c r="F1482" t="s">
        <v>905</v>
      </c>
      <c r="G1482" t="s">
        <v>1</v>
      </c>
      <c r="H1482" t="s">
        <v>0</v>
      </c>
      <c r="I1482" t="s">
        <v>359</v>
      </c>
      <c r="J1482" t="s">
        <v>360</v>
      </c>
      <c r="K1482" s="55" t="s">
        <v>989</v>
      </c>
      <c r="L1482" s="55" t="s">
        <v>989</v>
      </c>
      <c r="N1482" t="s">
        <v>931</v>
      </c>
      <c r="O1482" s="3">
        <v>0</v>
      </c>
      <c r="P1482" s="3">
        <v>0</v>
      </c>
      <c r="Q1482" s="3">
        <v>34.590000000000003</v>
      </c>
      <c r="R1482" s="3">
        <v>4.4967000000000006</v>
      </c>
      <c r="S1482" s="3">
        <v>0</v>
      </c>
      <c r="T1482" s="3">
        <v>0</v>
      </c>
      <c r="U1482" s="3">
        <v>39.086700000000008</v>
      </c>
      <c r="V1482" s="3" t="s">
        <v>933</v>
      </c>
      <c r="W1482" t="s">
        <v>1</v>
      </c>
    </row>
    <row r="1483" spans="5:23" x14ac:dyDescent="0.25">
      <c r="E1483" t="s">
        <v>886</v>
      </c>
      <c r="F1483" t="s">
        <v>905</v>
      </c>
      <c r="G1483" t="s">
        <v>1</v>
      </c>
      <c r="H1483" t="s">
        <v>0</v>
      </c>
      <c r="I1483" t="s">
        <v>359</v>
      </c>
      <c r="J1483" t="s">
        <v>360</v>
      </c>
      <c r="K1483" s="55" t="s">
        <v>988</v>
      </c>
      <c r="L1483" s="55" t="s">
        <v>988</v>
      </c>
      <c r="N1483" t="s">
        <v>299</v>
      </c>
      <c r="O1483" s="3">
        <v>0</v>
      </c>
      <c r="P1483" s="3">
        <v>0</v>
      </c>
      <c r="Q1483" s="3">
        <v>30</v>
      </c>
      <c r="R1483" s="3">
        <v>3.9000000000000004</v>
      </c>
      <c r="S1483" s="3">
        <v>0</v>
      </c>
      <c r="T1483" s="3">
        <v>0</v>
      </c>
      <c r="U1483" s="3">
        <v>33.9</v>
      </c>
      <c r="V1483" s="3" t="s">
        <v>949</v>
      </c>
      <c r="W1483" t="s">
        <v>1</v>
      </c>
    </row>
    <row r="1484" spans="5:23" x14ac:dyDescent="0.25">
      <c r="E1484" t="s">
        <v>886</v>
      </c>
      <c r="F1484" t="s">
        <v>905</v>
      </c>
      <c r="G1484" t="s">
        <v>1</v>
      </c>
      <c r="H1484" t="s">
        <v>0</v>
      </c>
      <c r="I1484" t="s">
        <v>359</v>
      </c>
      <c r="J1484" t="s">
        <v>360</v>
      </c>
      <c r="K1484" s="55" t="s">
        <v>987</v>
      </c>
      <c r="L1484" s="55" t="s">
        <v>987</v>
      </c>
      <c r="M1484" t="s">
        <v>151</v>
      </c>
      <c r="N1484" t="s">
        <v>29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W1484" t="s">
        <v>1</v>
      </c>
    </row>
    <row r="1485" spans="5:23" x14ac:dyDescent="0.25">
      <c r="E1485" t="s">
        <v>886</v>
      </c>
      <c r="F1485" t="s">
        <v>905</v>
      </c>
      <c r="G1485" t="s">
        <v>1</v>
      </c>
      <c r="H1485" t="s">
        <v>0</v>
      </c>
      <c r="I1485" t="s">
        <v>359</v>
      </c>
      <c r="J1485" t="s">
        <v>360</v>
      </c>
      <c r="K1485" s="55" t="s">
        <v>986</v>
      </c>
      <c r="L1485" s="55" t="s">
        <v>986</v>
      </c>
      <c r="M1485" t="s">
        <v>125</v>
      </c>
      <c r="N1485" t="s">
        <v>126</v>
      </c>
      <c r="O1485" s="3">
        <v>0</v>
      </c>
      <c r="P1485" s="3">
        <v>0</v>
      </c>
      <c r="Q1485" s="3">
        <v>30</v>
      </c>
      <c r="R1485" s="3">
        <v>3.9000000000000004</v>
      </c>
      <c r="S1485" s="3">
        <v>0</v>
      </c>
      <c r="T1485" s="3">
        <v>0</v>
      </c>
      <c r="U1485" s="3">
        <v>33.9</v>
      </c>
      <c r="W1485" t="s">
        <v>1</v>
      </c>
    </row>
    <row r="1486" spans="5:23" x14ac:dyDescent="0.25">
      <c r="E1486" t="s">
        <v>886</v>
      </c>
      <c r="F1486" t="s">
        <v>905</v>
      </c>
      <c r="G1486" t="s">
        <v>1</v>
      </c>
      <c r="H1486" t="s">
        <v>0</v>
      </c>
      <c r="I1486" t="s">
        <v>359</v>
      </c>
      <c r="J1486" t="s">
        <v>360</v>
      </c>
      <c r="K1486" s="55" t="s">
        <v>983</v>
      </c>
      <c r="L1486" s="55" t="s">
        <v>983</v>
      </c>
      <c r="N1486" t="s">
        <v>985</v>
      </c>
      <c r="O1486" s="3">
        <v>0</v>
      </c>
      <c r="P1486" s="3">
        <v>0</v>
      </c>
      <c r="Q1486" s="3">
        <v>53.1</v>
      </c>
      <c r="R1486" s="3">
        <v>6.9030000000000005</v>
      </c>
      <c r="S1486" s="3">
        <v>0</v>
      </c>
      <c r="T1486" s="3">
        <v>0</v>
      </c>
      <c r="U1486" s="3">
        <v>60.003</v>
      </c>
      <c r="V1486" s="3" t="s">
        <v>984</v>
      </c>
      <c r="W1486" t="s">
        <v>1</v>
      </c>
    </row>
    <row r="1487" spans="5:23" x14ac:dyDescent="0.25">
      <c r="E1487" t="s">
        <v>886</v>
      </c>
      <c r="F1487" t="s">
        <v>905</v>
      </c>
      <c r="G1487" t="s">
        <v>1</v>
      </c>
      <c r="H1487" t="s">
        <v>0</v>
      </c>
      <c r="I1487" t="s">
        <v>359</v>
      </c>
      <c r="J1487" t="s">
        <v>360</v>
      </c>
      <c r="K1487" s="55" t="s">
        <v>982</v>
      </c>
      <c r="L1487" s="55" t="s">
        <v>982</v>
      </c>
      <c r="M1487" t="s">
        <v>151</v>
      </c>
      <c r="N1487" t="s">
        <v>29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W1487" t="s">
        <v>1</v>
      </c>
    </row>
    <row r="1488" spans="5:23" x14ac:dyDescent="0.25">
      <c r="E1488" t="s">
        <v>886</v>
      </c>
      <c r="F1488" t="s">
        <v>905</v>
      </c>
      <c r="G1488" t="s">
        <v>1</v>
      </c>
      <c r="H1488" t="s">
        <v>0</v>
      </c>
      <c r="I1488" t="s">
        <v>359</v>
      </c>
      <c r="J1488" t="s">
        <v>360</v>
      </c>
      <c r="K1488" s="55" t="s">
        <v>981</v>
      </c>
      <c r="L1488" s="55" t="s">
        <v>981</v>
      </c>
      <c r="M1488" t="s">
        <v>694</v>
      </c>
      <c r="N1488" t="s">
        <v>695</v>
      </c>
      <c r="O1488" s="3">
        <v>0</v>
      </c>
      <c r="P1488" s="3">
        <v>0</v>
      </c>
      <c r="Q1488" s="3">
        <v>275</v>
      </c>
      <c r="R1488" s="3">
        <v>35.75</v>
      </c>
      <c r="S1488" s="3">
        <v>0</v>
      </c>
      <c r="T1488" s="3">
        <v>0</v>
      </c>
      <c r="U1488" s="3">
        <v>310.75</v>
      </c>
      <c r="W1488" t="s">
        <v>1</v>
      </c>
    </row>
    <row r="1489" spans="5:23" x14ac:dyDescent="0.25">
      <c r="E1489" t="s">
        <v>886</v>
      </c>
      <c r="F1489" t="s">
        <v>905</v>
      </c>
      <c r="G1489" t="s">
        <v>1</v>
      </c>
      <c r="H1489" t="s">
        <v>0</v>
      </c>
      <c r="I1489" t="s">
        <v>359</v>
      </c>
      <c r="J1489" t="s">
        <v>360</v>
      </c>
      <c r="K1489" s="55" t="s">
        <v>980</v>
      </c>
      <c r="L1489" s="55" t="s">
        <v>980</v>
      </c>
      <c r="M1489" t="s">
        <v>694</v>
      </c>
      <c r="N1489" t="s">
        <v>695</v>
      </c>
      <c r="O1489" s="3">
        <v>0</v>
      </c>
      <c r="P1489" s="3">
        <v>0</v>
      </c>
      <c r="Q1489" s="3">
        <v>9.73</v>
      </c>
      <c r="R1489" s="3">
        <v>1.2649000000000001</v>
      </c>
      <c r="S1489" s="3">
        <v>0</v>
      </c>
      <c r="T1489" s="3">
        <v>0</v>
      </c>
      <c r="U1489" s="3">
        <v>10.994900000000001</v>
      </c>
      <c r="W1489" t="s">
        <v>1</v>
      </c>
    </row>
    <row r="1490" spans="5:23" x14ac:dyDescent="0.25">
      <c r="E1490" t="s">
        <v>886</v>
      </c>
      <c r="F1490" t="s">
        <v>905</v>
      </c>
      <c r="G1490" t="s">
        <v>1</v>
      </c>
      <c r="H1490" t="s">
        <v>0</v>
      </c>
      <c r="I1490" t="s">
        <v>359</v>
      </c>
      <c r="J1490" t="s">
        <v>360</v>
      </c>
      <c r="K1490" s="55" t="s">
        <v>977</v>
      </c>
      <c r="L1490" s="55" t="s">
        <v>977</v>
      </c>
      <c r="N1490" t="s">
        <v>979</v>
      </c>
      <c r="O1490" s="3">
        <v>0</v>
      </c>
      <c r="P1490" s="3">
        <v>0</v>
      </c>
      <c r="Q1490" s="3">
        <v>54.82</v>
      </c>
      <c r="R1490" s="3">
        <v>7.1266000000000007</v>
      </c>
      <c r="S1490" s="3">
        <v>0</v>
      </c>
      <c r="T1490" s="3">
        <v>0</v>
      </c>
      <c r="U1490" s="3">
        <v>61.946600000000004</v>
      </c>
      <c r="V1490" s="3" t="s">
        <v>978</v>
      </c>
      <c r="W1490" t="s">
        <v>1</v>
      </c>
    </row>
    <row r="1491" spans="5:23" x14ac:dyDescent="0.25">
      <c r="E1491" t="s">
        <v>886</v>
      </c>
      <c r="F1491" t="s">
        <v>905</v>
      </c>
      <c r="G1491" t="s">
        <v>1</v>
      </c>
      <c r="H1491" t="s">
        <v>0</v>
      </c>
      <c r="I1491" t="s">
        <v>359</v>
      </c>
      <c r="J1491" t="s">
        <v>360</v>
      </c>
      <c r="K1491" s="55" t="s">
        <v>976</v>
      </c>
      <c r="L1491" s="55" t="s">
        <v>976</v>
      </c>
      <c r="M1491" t="s">
        <v>115</v>
      </c>
      <c r="N1491" t="s">
        <v>116</v>
      </c>
      <c r="O1491" s="3">
        <v>0</v>
      </c>
      <c r="P1491" s="3">
        <v>0</v>
      </c>
      <c r="Q1491" s="3">
        <v>1.33</v>
      </c>
      <c r="R1491" s="3">
        <v>0.17290000000000003</v>
      </c>
      <c r="S1491" s="3">
        <v>0</v>
      </c>
      <c r="T1491" s="3">
        <v>0</v>
      </c>
      <c r="U1491" s="3">
        <v>1.5029000000000001</v>
      </c>
      <c r="W1491" t="s">
        <v>1</v>
      </c>
    </row>
    <row r="1492" spans="5:23" x14ac:dyDescent="0.25">
      <c r="E1492" t="s">
        <v>886</v>
      </c>
      <c r="F1492" t="s">
        <v>905</v>
      </c>
      <c r="G1492" t="s">
        <v>1</v>
      </c>
      <c r="H1492" t="s">
        <v>0</v>
      </c>
      <c r="I1492" t="s">
        <v>359</v>
      </c>
      <c r="J1492" t="s">
        <v>360</v>
      </c>
      <c r="K1492" s="55" t="s">
        <v>975</v>
      </c>
      <c r="L1492" s="55" t="s">
        <v>975</v>
      </c>
      <c r="M1492" t="s">
        <v>115</v>
      </c>
      <c r="N1492" t="s">
        <v>116</v>
      </c>
      <c r="O1492" s="3">
        <v>0</v>
      </c>
      <c r="P1492" s="3">
        <v>0</v>
      </c>
      <c r="Q1492" s="3">
        <v>210</v>
      </c>
      <c r="R1492" s="3">
        <v>27.3</v>
      </c>
      <c r="S1492" s="3">
        <v>0</v>
      </c>
      <c r="T1492" s="3">
        <v>0</v>
      </c>
      <c r="U1492" s="3">
        <v>237.3</v>
      </c>
      <c r="W1492" t="s">
        <v>1</v>
      </c>
    </row>
    <row r="1493" spans="5:23" x14ac:dyDescent="0.25">
      <c r="E1493" t="s">
        <v>886</v>
      </c>
      <c r="F1493" t="s">
        <v>953</v>
      </c>
      <c r="G1493" t="s">
        <v>1</v>
      </c>
      <c r="H1493" t="s">
        <v>0</v>
      </c>
      <c r="I1493" t="s">
        <v>359</v>
      </c>
      <c r="J1493" t="s">
        <v>360</v>
      </c>
      <c r="K1493" s="55" t="s">
        <v>974</v>
      </c>
      <c r="L1493" s="55" t="s">
        <v>974</v>
      </c>
      <c r="M1493" t="s">
        <v>166</v>
      </c>
      <c r="N1493" t="s">
        <v>167</v>
      </c>
      <c r="O1493" s="3">
        <v>0</v>
      </c>
      <c r="P1493" s="3">
        <v>0</v>
      </c>
      <c r="Q1493" s="3">
        <v>310</v>
      </c>
      <c r="R1493" s="3">
        <v>40.300000000000004</v>
      </c>
      <c r="S1493" s="3">
        <v>0</v>
      </c>
      <c r="T1493" s="3">
        <v>0</v>
      </c>
      <c r="U1493" s="3">
        <v>350.3</v>
      </c>
      <c r="W1493" t="s">
        <v>1</v>
      </c>
    </row>
    <row r="1494" spans="5:23" x14ac:dyDescent="0.25">
      <c r="E1494" t="s">
        <v>886</v>
      </c>
      <c r="F1494" t="s">
        <v>953</v>
      </c>
      <c r="G1494" t="s">
        <v>1</v>
      </c>
      <c r="H1494" t="s">
        <v>0</v>
      </c>
      <c r="I1494" t="s">
        <v>359</v>
      </c>
      <c r="J1494" t="s">
        <v>360</v>
      </c>
      <c r="K1494" s="55" t="s">
        <v>973</v>
      </c>
      <c r="L1494" s="55" t="s">
        <v>973</v>
      </c>
      <c r="M1494" t="s">
        <v>151</v>
      </c>
      <c r="N1494" t="s">
        <v>29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W1494" t="s">
        <v>1</v>
      </c>
    </row>
    <row r="1495" spans="5:23" x14ac:dyDescent="0.25">
      <c r="E1495" t="s">
        <v>886</v>
      </c>
      <c r="F1495" t="s">
        <v>953</v>
      </c>
      <c r="G1495" t="s">
        <v>1</v>
      </c>
      <c r="H1495" t="s">
        <v>0</v>
      </c>
      <c r="I1495" t="s">
        <v>359</v>
      </c>
      <c r="J1495" t="s">
        <v>360</v>
      </c>
      <c r="K1495" s="55" t="s">
        <v>972</v>
      </c>
      <c r="L1495" s="55" t="s">
        <v>972</v>
      </c>
      <c r="M1495" t="s">
        <v>166</v>
      </c>
      <c r="N1495" t="s">
        <v>167</v>
      </c>
      <c r="O1495" s="3">
        <v>0</v>
      </c>
      <c r="P1495" s="3">
        <v>0</v>
      </c>
      <c r="Q1495" s="3">
        <v>550</v>
      </c>
      <c r="R1495" s="3">
        <v>71.5</v>
      </c>
      <c r="S1495" s="3">
        <v>0</v>
      </c>
      <c r="T1495" s="3">
        <v>0</v>
      </c>
      <c r="U1495" s="3">
        <v>621.5</v>
      </c>
      <c r="W1495" t="s">
        <v>1</v>
      </c>
    </row>
    <row r="1496" spans="5:23" x14ac:dyDescent="0.25">
      <c r="E1496" t="s">
        <v>886</v>
      </c>
      <c r="F1496" t="s">
        <v>953</v>
      </c>
      <c r="G1496" t="s">
        <v>1</v>
      </c>
      <c r="H1496" t="s">
        <v>0</v>
      </c>
      <c r="I1496" t="s">
        <v>359</v>
      </c>
      <c r="J1496" t="s">
        <v>360</v>
      </c>
      <c r="K1496" s="55" t="s">
        <v>971</v>
      </c>
      <c r="L1496" s="55" t="s">
        <v>971</v>
      </c>
      <c r="M1496" t="s">
        <v>166</v>
      </c>
      <c r="N1496" t="s">
        <v>167</v>
      </c>
      <c r="O1496" s="3">
        <v>0</v>
      </c>
      <c r="P1496" s="3">
        <v>0</v>
      </c>
      <c r="Q1496" s="3">
        <v>96</v>
      </c>
      <c r="R1496" s="3">
        <v>12.48</v>
      </c>
      <c r="S1496" s="3">
        <v>0</v>
      </c>
      <c r="T1496" s="3">
        <v>0</v>
      </c>
      <c r="U1496" s="3">
        <v>108.48</v>
      </c>
      <c r="W1496" t="s">
        <v>1</v>
      </c>
    </row>
    <row r="1497" spans="5:23" x14ac:dyDescent="0.25">
      <c r="E1497" t="s">
        <v>886</v>
      </c>
      <c r="F1497" t="s">
        <v>953</v>
      </c>
      <c r="G1497" t="s">
        <v>1</v>
      </c>
      <c r="H1497" t="s">
        <v>0</v>
      </c>
      <c r="I1497" t="s">
        <v>359</v>
      </c>
      <c r="J1497" t="s">
        <v>360</v>
      </c>
      <c r="K1497" s="55" t="s">
        <v>970</v>
      </c>
      <c r="L1497" s="55" t="s">
        <v>970</v>
      </c>
      <c r="M1497" t="s">
        <v>181</v>
      </c>
      <c r="N1497" t="s">
        <v>182</v>
      </c>
      <c r="O1497" s="3">
        <v>0</v>
      </c>
      <c r="P1497" s="3">
        <v>0</v>
      </c>
      <c r="Q1497" s="3">
        <v>20</v>
      </c>
      <c r="R1497" s="3">
        <v>2.6</v>
      </c>
      <c r="S1497" s="3">
        <v>0</v>
      </c>
      <c r="T1497" s="3">
        <v>0</v>
      </c>
      <c r="U1497" s="3">
        <v>22.6</v>
      </c>
      <c r="W1497" t="s">
        <v>1</v>
      </c>
    </row>
    <row r="1498" spans="5:23" x14ac:dyDescent="0.25">
      <c r="E1498" t="s">
        <v>886</v>
      </c>
      <c r="F1498" t="s">
        <v>953</v>
      </c>
      <c r="G1498" t="s">
        <v>1</v>
      </c>
      <c r="H1498" t="s">
        <v>0</v>
      </c>
      <c r="I1498" t="s">
        <v>359</v>
      </c>
      <c r="J1498" t="s">
        <v>360</v>
      </c>
      <c r="K1498" s="55" t="s">
        <v>969</v>
      </c>
      <c r="L1498" s="55" t="s">
        <v>969</v>
      </c>
      <c r="M1498" t="s">
        <v>694</v>
      </c>
      <c r="N1498" t="s">
        <v>695</v>
      </c>
      <c r="O1498" s="3">
        <v>0</v>
      </c>
      <c r="P1498" s="3">
        <v>0</v>
      </c>
      <c r="Q1498" s="3">
        <v>15</v>
      </c>
      <c r="R1498" s="3">
        <v>1.9500000000000002</v>
      </c>
      <c r="S1498" s="3">
        <v>0</v>
      </c>
      <c r="T1498" s="3">
        <v>0</v>
      </c>
      <c r="U1498" s="3">
        <v>16.95</v>
      </c>
      <c r="W1498" t="s">
        <v>1</v>
      </c>
    </row>
    <row r="1499" spans="5:23" x14ac:dyDescent="0.25">
      <c r="E1499" t="s">
        <v>886</v>
      </c>
      <c r="F1499" t="s">
        <v>953</v>
      </c>
      <c r="G1499" t="s">
        <v>1</v>
      </c>
      <c r="H1499" t="s">
        <v>0</v>
      </c>
      <c r="I1499" t="s">
        <v>359</v>
      </c>
      <c r="J1499" t="s">
        <v>360</v>
      </c>
      <c r="K1499" s="55" t="s">
        <v>968</v>
      </c>
      <c r="L1499" s="55" t="s">
        <v>968</v>
      </c>
      <c r="M1499" t="s">
        <v>694</v>
      </c>
      <c r="N1499" t="s">
        <v>695</v>
      </c>
      <c r="O1499" s="3">
        <v>0</v>
      </c>
      <c r="P1499" s="3">
        <v>0</v>
      </c>
      <c r="Q1499" s="3">
        <v>97.35</v>
      </c>
      <c r="R1499" s="3">
        <v>12.6555</v>
      </c>
      <c r="S1499" s="3">
        <v>0</v>
      </c>
      <c r="T1499" s="3">
        <v>0</v>
      </c>
      <c r="U1499" s="3">
        <v>110.0055</v>
      </c>
      <c r="W1499" t="s">
        <v>1</v>
      </c>
    </row>
    <row r="1500" spans="5:23" x14ac:dyDescent="0.25">
      <c r="E1500" t="s">
        <v>886</v>
      </c>
      <c r="F1500" t="s">
        <v>953</v>
      </c>
      <c r="G1500" t="s">
        <v>1</v>
      </c>
      <c r="H1500" t="s">
        <v>0</v>
      </c>
      <c r="I1500" t="s">
        <v>359</v>
      </c>
      <c r="J1500" t="s">
        <v>360</v>
      </c>
      <c r="K1500" s="55" t="s">
        <v>967</v>
      </c>
      <c r="L1500" s="55" t="s">
        <v>967</v>
      </c>
      <c r="M1500" t="s">
        <v>694</v>
      </c>
      <c r="N1500" t="s">
        <v>695</v>
      </c>
      <c r="O1500" s="3">
        <v>0</v>
      </c>
      <c r="P1500" s="3">
        <v>0</v>
      </c>
      <c r="Q1500" s="3">
        <v>19.91</v>
      </c>
      <c r="R1500" s="3">
        <v>2.5883000000000003</v>
      </c>
      <c r="S1500" s="3">
        <v>0</v>
      </c>
      <c r="T1500" s="3">
        <v>0</v>
      </c>
      <c r="U1500" s="3">
        <v>22.4983</v>
      </c>
      <c r="W1500" t="s">
        <v>1</v>
      </c>
    </row>
    <row r="1501" spans="5:23" x14ac:dyDescent="0.25">
      <c r="E1501" t="s">
        <v>886</v>
      </c>
      <c r="F1501" t="s">
        <v>953</v>
      </c>
      <c r="G1501" t="s">
        <v>1</v>
      </c>
      <c r="H1501" t="s">
        <v>0</v>
      </c>
      <c r="I1501" t="s">
        <v>359</v>
      </c>
      <c r="J1501" t="s">
        <v>360</v>
      </c>
      <c r="K1501" s="55" t="s">
        <v>966</v>
      </c>
      <c r="L1501" s="55" t="s">
        <v>966</v>
      </c>
      <c r="M1501" t="s">
        <v>824</v>
      </c>
      <c r="N1501" t="s">
        <v>825</v>
      </c>
      <c r="O1501" s="3">
        <v>0</v>
      </c>
      <c r="P1501" s="3">
        <v>0</v>
      </c>
      <c r="Q1501" s="3">
        <v>70.8</v>
      </c>
      <c r="R1501" s="3">
        <v>9.2040000000000006</v>
      </c>
      <c r="S1501" s="3">
        <v>0</v>
      </c>
      <c r="T1501" s="3">
        <v>0</v>
      </c>
      <c r="U1501" s="3">
        <v>80.003999999999991</v>
      </c>
      <c r="W1501" t="s">
        <v>1</v>
      </c>
    </row>
    <row r="1502" spans="5:23" x14ac:dyDescent="0.25">
      <c r="E1502" t="s">
        <v>886</v>
      </c>
      <c r="F1502" t="s">
        <v>953</v>
      </c>
      <c r="G1502" t="s">
        <v>1</v>
      </c>
      <c r="H1502" t="s">
        <v>0</v>
      </c>
      <c r="I1502" t="s">
        <v>359</v>
      </c>
      <c r="J1502" t="s">
        <v>360</v>
      </c>
      <c r="K1502" s="55" t="s">
        <v>965</v>
      </c>
      <c r="L1502" s="55" t="s">
        <v>965</v>
      </c>
      <c r="N1502" t="s">
        <v>964</v>
      </c>
      <c r="O1502" s="3">
        <v>0</v>
      </c>
      <c r="P1502" s="3">
        <v>0</v>
      </c>
      <c r="Q1502" s="3">
        <v>24</v>
      </c>
      <c r="R1502" s="3">
        <v>3.12</v>
      </c>
      <c r="S1502" s="3">
        <v>0</v>
      </c>
      <c r="T1502" s="3">
        <v>0</v>
      </c>
      <c r="U1502" s="3">
        <v>27.12</v>
      </c>
      <c r="V1502" s="3" t="s">
        <v>963</v>
      </c>
      <c r="W1502" t="s">
        <v>1</v>
      </c>
    </row>
    <row r="1503" spans="5:23" x14ac:dyDescent="0.25">
      <c r="E1503" t="s">
        <v>886</v>
      </c>
      <c r="F1503" t="s">
        <v>953</v>
      </c>
      <c r="G1503" t="s">
        <v>1</v>
      </c>
      <c r="H1503" t="s">
        <v>0</v>
      </c>
      <c r="I1503" t="s">
        <v>359</v>
      </c>
      <c r="J1503" t="s">
        <v>360</v>
      </c>
      <c r="K1503" s="55" t="s">
        <v>962</v>
      </c>
      <c r="L1503" s="55" t="s">
        <v>962</v>
      </c>
      <c r="N1503" t="s">
        <v>964</v>
      </c>
      <c r="O1503" s="3">
        <v>0</v>
      </c>
      <c r="P1503" s="3">
        <v>0</v>
      </c>
      <c r="Q1503" s="3">
        <v>62.12</v>
      </c>
      <c r="R1503" s="3">
        <v>8.0755999999999997</v>
      </c>
      <c r="S1503" s="3">
        <v>0</v>
      </c>
      <c r="T1503" s="3">
        <v>0</v>
      </c>
      <c r="U1503" s="3">
        <v>70.195599999999999</v>
      </c>
      <c r="V1503" s="3" t="s">
        <v>963</v>
      </c>
      <c r="W1503" t="s">
        <v>1</v>
      </c>
    </row>
    <row r="1504" spans="5:23" x14ac:dyDescent="0.25">
      <c r="E1504" t="s">
        <v>886</v>
      </c>
      <c r="F1504" t="s">
        <v>953</v>
      </c>
      <c r="G1504" t="s">
        <v>1</v>
      </c>
      <c r="H1504" t="s">
        <v>0</v>
      </c>
      <c r="I1504" t="s">
        <v>359</v>
      </c>
      <c r="J1504" t="s">
        <v>360</v>
      </c>
      <c r="K1504" s="55" t="s">
        <v>961</v>
      </c>
      <c r="L1504" s="55" t="s">
        <v>961</v>
      </c>
      <c r="M1504" t="s">
        <v>113</v>
      </c>
      <c r="N1504" t="s">
        <v>114</v>
      </c>
      <c r="O1504" s="3">
        <v>0</v>
      </c>
      <c r="P1504" s="3">
        <v>0</v>
      </c>
      <c r="Q1504" s="3">
        <v>65</v>
      </c>
      <c r="R1504" s="3">
        <v>8.4500000000000011</v>
      </c>
      <c r="S1504" s="3">
        <v>0</v>
      </c>
      <c r="T1504" s="3">
        <v>0</v>
      </c>
      <c r="U1504" s="3">
        <v>73.45</v>
      </c>
      <c r="W1504" t="s">
        <v>1</v>
      </c>
    </row>
    <row r="1505" spans="5:23" x14ac:dyDescent="0.25">
      <c r="E1505" t="s">
        <v>886</v>
      </c>
      <c r="F1505" t="s">
        <v>953</v>
      </c>
      <c r="G1505" t="s">
        <v>1</v>
      </c>
      <c r="H1505" t="s">
        <v>0</v>
      </c>
      <c r="I1505" t="s">
        <v>359</v>
      </c>
      <c r="J1505" t="s">
        <v>360</v>
      </c>
      <c r="K1505" s="55" t="s">
        <v>960</v>
      </c>
      <c r="L1505" s="55" t="s">
        <v>960</v>
      </c>
      <c r="M1505" t="s">
        <v>172</v>
      </c>
      <c r="N1505" t="s">
        <v>173</v>
      </c>
      <c r="O1505" s="3">
        <v>0</v>
      </c>
      <c r="P1505" s="3">
        <v>0</v>
      </c>
      <c r="Q1505" s="3">
        <v>30.97</v>
      </c>
      <c r="R1505" s="3">
        <v>4.0260999999999996</v>
      </c>
      <c r="S1505" s="3">
        <v>0</v>
      </c>
      <c r="T1505" s="3">
        <v>0</v>
      </c>
      <c r="U1505" s="3">
        <v>34.996099999999998</v>
      </c>
      <c r="W1505" t="s">
        <v>1</v>
      </c>
    </row>
    <row r="1506" spans="5:23" x14ac:dyDescent="0.25">
      <c r="E1506" t="s">
        <v>886</v>
      </c>
      <c r="F1506" t="s">
        <v>953</v>
      </c>
      <c r="G1506" t="s">
        <v>1</v>
      </c>
      <c r="H1506" t="s">
        <v>0</v>
      </c>
      <c r="I1506" t="s">
        <v>359</v>
      </c>
      <c r="J1506" t="s">
        <v>360</v>
      </c>
      <c r="K1506" s="55" t="s">
        <v>957</v>
      </c>
      <c r="L1506" s="55" t="s">
        <v>957</v>
      </c>
      <c r="N1506" t="s">
        <v>959</v>
      </c>
      <c r="O1506" s="3">
        <v>0</v>
      </c>
      <c r="P1506" s="3">
        <v>0</v>
      </c>
      <c r="Q1506" s="3">
        <v>37.61</v>
      </c>
      <c r="R1506" s="3">
        <v>4.8893000000000004</v>
      </c>
      <c r="S1506" s="3">
        <v>0</v>
      </c>
      <c r="T1506" s="3">
        <v>0</v>
      </c>
      <c r="U1506" s="3">
        <v>42.499299999999998</v>
      </c>
      <c r="V1506" s="3" t="s">
        <v>958</v>
      </c>
      <c r="W1506" t="s">
        <v>1</v>
      </c>
    </row>
    <row r="1507" spans="5:23" x14ac:dyDescent="0.25">
      <c r="E1507" t="s">
        <v>886</v>
      </c>
      <c r="F1507" t="s">
        <v>953</v>
      </c>
      <c r="G1507" t="s">
        <v>1</v>
      </c>
      <c r="H1507" t="s">
        <v>0</v>
      </c>
      <c r="I1507" t="s">
        <v>359</v>
      </c>
      <c r="J1507" t="s">
        <v>360</v>
      </c>
      <c r="K1507" s="55" t="s">
        <v>956</v>
      </c>
      <c r="L1507" s="55" t="s">
        <v>956</v>
      </c>
      <c r="M1507" t="s">
        <v>174</v>
      </c>
      <c r="N1507" t="s">
        <v>175</v>
      </c>
      <c r="O1507" s="3">
        <v>0</v>
      </c>
      <c r="P1507" s="3">
        <v>0</v>
      </c>
      <c r="Q1507" s="3">
        <v>13.28</v>
      </c>
      <c r="R1507" s="3">
        <v>1.7263999999999999</v>
      </c>
      <c r="S1507" s="3">
        <v>0</v>
      </c>
      <c r="T1507" s="3">
        <v>0</v>
      </c>
      <c r="U1507" s="3">
        <v>15.006399999999999</v>
      </c>
      <c r="W1507" t="s">
        <v>1</v>
      </c>
    </row>
    <row r="1508" spans="5:23" x14ac:dyDescent="0.25">
      <c r="E1508" t="s">
        <v>886</v>
      </c>
      <c r="F1508" t="s">
        <v>953</v>
      </c>
      <c r="G1508" t="s">
        <v>1</v>
      </c>
      <c r="H1508" t="s">
        <v>0</v>
      </c>
      <c r="I1508" t="s">
        <v>359</v>
      </c>
      <c r="J1508" t="s">
        <v>360</v>
      </c>
      <c r="K1508" s="55" t="s">
        <v>954</v>
      </c>
      <c r="L1508" s="55" t="s">
        <v>954</v>
      </c>
      <c r="N1508" t="s">
        <v>261</v>
      </c>
      <c r="O1508" s="3">
        <v>0</v>
      </c>
      <c r="P1508" s="3">
        <v>0</v>
      </c>
      <c r="Q1508" s="3">
        <v>39.82</v>
      </c>
      <c r="R1508" s="3">
        <v>5.1766000000000005</v>
      </c>
      <c r="S1508" s="3">
        <v>0</v>
      </c>
      <c r="T1508" s="3">
        <v>0</v>
      </c>
      <c r="U1508" s="3">
        <v>44.996600000000001</v>
      </c>
      <c r="V1508" s="3" t="s">
        <v>955</v>
      </c>
      <c r="W1508" t="s">
        <v>1</v>
      </c>
    </row>
    <row r="1509" spans="5:23" x14ac:dyDescent="0.25">
      <c r="E1509" t="s">
        <v>886</v>
      </c>
      <c r="F1509" t="s">
        <v>896</v>
      </c>
      <c r="G1509" t="s">
        <v>1</v>
      </c>
      <c r="H1509" t="s">
        <v>0</v>
      </c>
      <c r="I1509" t="s">
        <v>359</v>
      </c>
      <c r="J1509" t="s">
        <v>360</v>
      </c>
      <c r="K1509" s="55" t="s">
        <v>952</v>
      </c>
      <c r="L1509" s="55" t="s">
        <v>952</v>
      </c>
      <c r="M1509" t="s">
        <v>151</v>
      </c>
      <c r="N1509" t="s">
        <v>29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W1509" t="s">
        <v>1</v>
      </c>
    </row>
    <row r="1510" spans="5:23" x14ac:dyDescent="0.25">
      <c r="E1510" t="s">
        <v>886</v>
      </c>
      <c r="F1510" t="s">
        <v>910</v>
      </c>
      <c r="G1510" t="s">
        <v>1</v>
      </c>
      <c r="H1510" t="s">
        <v>0</v>
      </c>
      <c r="I1510" t="s">
        <v>359</v>
      </c>
      <c r="J1510" t="s">
        <v>360</v>
      </c>
      <c r="K1510" s="55" t="s">
        <v>951</v>
      </c>
      <c r="L1510" s="55" t="s">
        <v>951</v>
      </c>
      <c r="M1510" t="s">
        <v>151</v>
      </c>
      <c r="N1510" t="s">
        <v>29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W1510" t="s">
        <v>1</v>
      </c>
    </row>
    <row r="1511" spans="5:23" x14ac:dyDescent="0.25">
      <c r="E1511" t="s">
        <v>886</v>
      </c>
      <c r="F1511" t="s">
        <v>910</v>
      </c>
      <c r="G1511" t="s">
        <v>1</v>
      </c>
      <c r="H1511" t="s">
        <v>0</v>
      </c>
      <c r="I1511" t="s">
        <v>359</v>
      </c>
      <c r="J1511" t="s">
        <v>360</v>
      </c>
      <c r="K1511" s="55" t="s">
        <v>950</v>
      </c>
      <c r="L1511" s="55" t="s">
        <v>950</v>
      </c>
      <c r="M1511" t="s">
        <v>172</v>
      </c>
      <c r="N1511" t="s">
        <v>173</v>
      </c>
      <c r="O1511" s="3">
        <v>0</v>
      </c>
      <c r="P1511" s="3">
        <v>0</v>
      </c>
      <c r="Q1511" s="3">
        <v>135.5</v>
      </c>
      <c r="R1511" s="3">
        <v>17.615000000000002</v>
      </c>
      <c r="S1511" s="3">
        <v>0</v>
      </c>
      <c r="T1511" s="3">
        <v>0</v>
      </c>
      <c r="U1511" s="3">
        <v>153.11500000000001</v>
      </c>
      <c r="W1511" t="s">
        <v>1</v>
      </c>
    </row>
    <row r="1512" spans="5:23" x14ac:dyDescent="0.25">
      <c r="E1512" t="s">
        <v>886</v>
      </c>
      <c r="F1512" t="s">
        <v>910</v>
      </c>
      <c r="G1512" t="s">
        <v>1</v>
      </c>
      <c r="H1512" t="s">
        <v>0</v>
      </c>
      <c r="I1512" t="s">
        <v>359</v>
      </c>
      <c r="J1512" t="s">
        <v>360</v>
      </c>
      <c r="K1512" s="55" t="s">
        <v>948</v>
      </c>
      <c r="L1512" s="55" t="s">
        <v>948</v>
      </c>
      <c r="N1512" t="s">
        <v>173</v>
      </c>
      <c r="O1512" s="3">
        <v>0</v>
      </c>
      <c r="P1512" s="3">
        <v>0</v>
      </c>
      <c r="Q1512" s="3">
        <v>10</v>
      </c>
      <c r="R1512" s="3">
        <v>1.3</v>
      </c>
      <c r="S1512" s="3">
        <v>0</v>
      </c>
      <c r="T1512" s="3">
        <v>0</v>
      </c>
      <c r="U1512" s="3">
        <v>11.3</v>
      </c>
      <c r="V1512" s="3" t="s">
        <v>172</v>
      </c>
      <c r="W1512" t="s">
        <v>1</v>
      </c>
    </row>
    <row r="1513" spans="5:23" x14ac:dyDescent="0.25">
      <c r="E1513" t="s">
        <v>886</v>
      </c>
      <c r="F1513" t="s">
        <v>910</v>
      </c>
      <c r="G1513" t="s">
        <v>1</v>
      </c>
      <c r="H1513" t="s">
        <v>0</v>
      </c>
      <c r="I1513" t="s">
        <v>359</v>
      </c>
      <c r="J1513" t="s">
        <v>360</v>
      </c>
      <c r="K1513" s="55" t="s">
        <v>947</v>
      </c>
      <c r="L1513" s="55" t="s">
        <v>947</v>
      </c>
      <c r="M1513" t="s">
        <v>174</v>
      </c>
      <c r="N1513" t="s">
        <v>175</v>
      </c>
      <c r="O1513" s="3">
        <v>0</v>
      </c>
      <c r="P1513" s="3">
        <v>0</v>
      </c>
      <c r="Q1513" s="3">
        <v>19.64</v>
      </c>
      <c r="R1513" s="3">
        <v>2.5532000000000004</v>
      </c>
      <c r="S1513" s="3">
        <v>0</v>
      </c>
      <c r="T1513" s="3">
        <v>0</v>
      </c>
      <c r="U1513" s="3">
        <v>22.193200000000001</v>
      </c>
      <c r="W1513" t="s">
        <v>1</v>
      </c>
    </row>
    <row r="1514" spans="5:23" x14ac:dyDescent="0.25">
      <c r="E1514" t="s">
        <v>886</v>
      </c>
      <c r="F1514" t="s">
        <v>910</v>
      </c>
      <c r="G1514" t="s">
        <v>1</v>
      </c>
      <c r="H1514" t="s">
        <v>0</v>
      </c>
      <c r="I1514" t="s">
        <v>359</v>
      </c>
      <c r="J1514" t="s">
        <v>360</v>
      </c>
      <c r="K1514" s="55" t="s">
        <v>946</v>
      </c>
      <c r="L1514" s="55" t="s">
        <v>946</v>
      </c>
      <c r="M1514" t="s">
        <v>295</v>
      </c>
      <c r="N1514" t="s">
        <v>296</v>
      </c>
      <c r="O1514" s="3">
        <v>0</v>
      </c>
      <c r="P1514" s="3">
        <v>0</v>
      </c>
      <c r="Q1514" s="3">
        <v>154.87</v>
      </c>
      <c r="R1514" s="3">
        <v>20.133100000000002</v>
      </c>
      <c r="S1514" s="3">
        <v>0</v>
      </c>
      <c r="T1514" s="3">
        <v>0</v>
      </c>
      <c r="U1514" s="3">
        <v>175.00310000000002</v>
      </c>
      <c r="W1514" t="s">
        <v>1</v>
      </c>
    </row>
    <row r="1515" spans="5:23" x14ac:dyDescent="0.25">
      <c r="E1515" t="s">
        <v>886</v>
      </c>
      <c r="F1515" t="s">
        <v>910</v>
      </c>
      <c r="G1515" t="s">
        <v>1</v>
      </c>
      <c r="H1515" t="s">
        <v>0</v>
      </c>
      <c r="I1515" t="s">
        <v>359</v>
      </c>
      <c r="J1515" t="s">
        <v>360</v>
      </c>
      <c r="K1515" s="55" t="s">
        <v>945</v>
      </c>
      <c r="L1515" s="55" t="s">
        <v>945</v>
      </c>
      <c r="M1515" t="s">
        <v>295</v>
      </c>
      <c r="N1515" t="s">
        <v>296</v>
      </c>
      <c r="O1515" s="3">
        <v>0</v>
      </c>
      <c r="P1515" s="3">
        <v>0</v>
      </c>
      <c r="Q1515" s="3">
        <v>20</v>
      </c>
      <c r="R1515" s="3">
        <v>2.6</v>
      </c>
      <c r="S1515" s="3">
        <v>0</v>
      </c>
      <c r="T1515" s="3">
        <v>0</v>
      </c>
      <c r="U1515" s="3">
        <v>22.6</v>
      </c>
      <c r="W1515" t="s">
        <v>1</v>
      </c>
    </row>
    <row r="1516" spans="5:23" x14ac:dyDescent="0.25">
      <c r="E1516" t="s">
        <v>886</v>
      </c>
      <c r="F1516" t="s">
        <v>910</v>
      </c>
      <c r="G1516" t="s">
        <v>1</v>
      </c>
      <c r="H1516" t="s">
        <v>0</v>
      </c>
      <c r="I1516" t="s">
        <v>359</v>
      </c>
      <c r="J1516" t="s">
        <v>360</v>
      </c>
      <c r="K1516" s="55" t="s">
        <v>944</v>
      </c>
      <c r="L1516" s="55" t="s">
        <v>944</v>
      </c>
      <c r="M1516" t="s">
        <v>115</v>
      </c>
      <c r="N1516" t="s">
        <v>116</v>
      </c>
      <c r="O1516" s="3">
        <v>0</v>
      </c>
      <c r="P1516" s="3">
        <v>0</v>
      </c>
      <c r="Q1516" s="3">
        <v>25</v>
      </c>
      <c r="R1516" s="3">
        <v>3.25</v>
      </c>
      <c r="S1516" s="3">
        <v>0</v>
      </c>
      <c r="T1516" s="3">
        <v>0</v>
      </c>
      <c r="U1516" s="3">
        <v>28.25</v>
      </c>
      <c r="W1516" t="s">
        <v>1</v>
      </c>
    </row>
    <row r="1517" spans="5:23" x14ac:dyDescent="0.25">
      <c r="E1517" t="s">
        <v>886</v>
      </c>
      <c r="F1517" t="s">
        <v>910</v>
      </c>
      <c r="G1517" t="s">
        <v>1</v>
      </c>
      <c r="H1517" t="s">
        <v>0</v>
      </c>
      <c r="I1517" t="s">
        <v>359</v>
      </c>
      <c r="J1517" t="s">
        <v>360</v>
      </c>
      <c r="K1517" s="55" t="s">
        <v>943</v>
      </c>
      <c r="L1517" s="55" t="s">
        <v>943</v>
      </c>
      <c r="M1517" t="s">
        <v>113</v>
      </c>
      <c r="N1517" t="s">
        <v>114</v>
      </c>
      <c r="O1517" s="3">
        <v>0</v>
      </c>
      <c r="P1517" s="3">
        <v>0</v>
      </c>
      <c r="Q1517" s="3">
        <v>155</v>
      </c>
      <c r="R1517" s="3">
        <v>20.150000000000002</v>
      </c>
      <c r="S1517" s="3">
        <v>0</v>
      </c>
      <c r="T1517" s="3">
        <v>0</v>
      </c>
      <c r="U1517" s="3">
        <v>175.15</v>
      </c>
      <c r="W1517" t="s">
        <v>1</v>
      </c>
    </row>
    <row r="1518" spans="5:23" x14ac:dyDescent="0.25">
      <c r="E1518" t="s">
        <v>886</v>
      </c>
      <c r="F1518" t="s">
        <v>910</v>
      </c>
      <c r="G1518" t="s">
        <v>1</v>
      </c>
      <c r="H1518" t="s">
        <v>0</v>
      </c>
      <c r="I1518" t="s">
        <v>359</v>
      </c>
      <c r="J1518" t="s">
        <v>360</v>
      </c>
      <c r="K1518" s="55" t="s">
        <v>942</v>
      </c>
      <c r="L1518" s="55" t="s">
        <v>942</v>
      </c>
      <c r="M1518" t="s">
        <v>208</v>
      </c>
      <c r="N1518" t="s">
        <v>209</v>
      </c>
      <c r="O1518" s="3">
        <v>0</v>
      </c>
      <c r="P1518" s="3">
        <v>0</v>
      </c>
      <c r="Q1518" s="3">
        <v>49.5</v>
      </c>
      <c r="R1518" s="3">
        <v>6.4350000000000005</v>
      </c>
      <c r="S1518" s="3">
        <v>0</v>
      </c>
      <c r="T1518" s="3">
        <v>0</v>
      </c>
      <c r="U1518" s="3">
        <v>55.935000000000002</v>
      </c>
      <c r="W1518" t="s">
        <v>1</v>
      </c>
    </row>
    <row r="1519" spans="5:23" x14ac:dyDescent="0.25">
      <c r="E1519" t="s">
        <v>886</v>
      </c>
      <c r="F1519" t="s">
        <v>910</v>
      </c>
      <c r="G1519" t="s">
        <v>1</v>
      </c>
      <c r="H1519" t="s">
        <v>0</v>
      </c>
      <c r="I1519" t="s">
        <v>359</v>
      </c>
      <c r="J1519" t="s">
        <v>360</v>
      </c>
      <c r="K1519" s="55" t="s">
        <v>940</v>
      </c>
      <c r="L1519" s="55" t="s">
        <v>940</v>
      </c>
      <c r="N1519" t="s">
        <v>178</v>
      </c>
      <c r="O1519" s="3">
        <v>0</v>
      </c>
      <c r="P1519" s="3">
        <v>0</v>
      </c>
      <c r="Q1519" s="3">
        <v>42.48</v>
      </c>
      <c r="R1519" s="3">
        <v>5.5224000000000002</v>
      </c>
      <c r="S1519" s="3">
        <v>0</v>
      </c>
      <c r="T1519" s="3">
        <v>0</v>
      </c>
      <c r="U1519" s="3">
        <v>48.002399999999994</v>
      </c>
      <c r="V1519" s="3" t="s">
        <v>941</v>
      </c>
      <c r="W1519" t="s">
        <v>1</v>
      </c>
    </row>
    <row r="1520" spans="5:23" x14ac:dyDescent="0.25">
      <c r="E1520" t="s">
        <v>886</v>
      </c>
      <c r="F1520" t="s">
        <v>912</v>
      </c>
      <c r="G1520" t="s">
        <v>1</v>
      </c>
      <c r="H1520" t="s">
        <v>0</v>
      </c>
      <c r="I1520" t="s">
        <v>359</v>
      </c>
      <c r="J1520" t="s">
        <v>360</v>
      </c>
      <c r="K1520" s="55" t="s">
        <v>939</v>
      </c>
      <c r="L1520" s="55" t="s">
        <v>939</v>
      </c>
      <c r="M1520" t="s">
        <v>208</v>
      </c>
      <c r="N1520" t="s">
        <v>209</v>
      </c>
      <c r="O1520" s="3">
        <v>0</v>
      </c>
      <c r="P1520" s="3">
        <v>0</v>
      </c>
      <c r="Q1520" s="3">
        <v>500</v>
      </c>
      <c r="R1520" s="3">
        <v>65</v>
      </c>
      <c r="S1520" s="3">
        <v>0</v>
      </c>
      <c r="T1520" s="3">
        <v>0</v>
      </c>
      <c r="U1520" s="3">
        <v>565</v>
      </c>
      <c r="W1520" t="s">
        <v>1</v>
      </c>
    </row>
    <row r="1521" spans="5:23" x14ac:dyDescent="0.25">
      <c r="E1521" t="s">
        <v>886</v>
      </c>
      <c r="F1521" t="s">
        <v>912</v>
      </c>
      <c r="G1521" t="s">
        <v>1</v>
      </c>
      <c r="H1521" t="s">
        <v>0</v>
      </c>
      <c r="I1521" t="s">
        <v>359</v>
      </c>
      <c r="J1521" t="s">
        <v>360</v>
      </c>
      <c r="K1521" s="55" t="s">
        <v>936</v>
      </c>
      <c r="L1521" s="55" t="s">
        <v>936</v>
      </c>
      <c r="M1521" t="s">
        <v>937</v>
      </c>
      <c r="N1521" t="s">
        <v>938</v>
      </c>
      <c r="O1521" s="3">
        <v>0</v>
      </c>
      <c r="P1521" s="3">
        <v>0</v>
      </c>
      <c r="Q1521" s="3">
        <v>100</v>
      </c>
      <c r="R1521" s="3">
        <v>13</v>
      </c>
      <c r="S1521" s="3">
        <v>0</v>
      </c>
      <c r="T1521" s="3">
        <v>0</v>
      </c>
      <c r="U1521" s="3">
        <v>113</v>
      </c>
      <c r="W1521" t="s">
        <v>1</v>
      </c>
    </row>
    <row r="1522" spans="5:23" x14ac:dyDescent="0.25">
      <c r="E1522" t="s">
        <v>886</v>
      </c>
      <c r="F1522" t="s">
        <v>912</v>
      </c>
      <c r="G1522" t="s">
        <v>1</v>
      </c>
      <c r="H1522" t="s">
        <v>0</v>
      </c>
      <c r="I1522" t="s">
        <v>359</v>
      </c>
      <c r="J1522" t="s">
        <v>360</v>
      </c>
      <c r="K1522" s="55" t="s">
        <v>935</v>
      </c>
      <c r="L1522" s="55" t="s">
        <v>935</v>
      </c>
      <c r="M1522" t="s">
        <v>113</v>
      </c>
      <c r="N1522" t="s">
        <v>114</v>
      </c>
      <c r="O1522" s="3">
        <v>0</v>
      </c>
      <c r="P1522" s="3">
        <v>0</v>
      </c>
      <c r="Q1522" s="3">
        <v>85</v>
      </c>
      <c r="R1522" s="3">
        <v>11.05</v>
      </c>
      <c r="S1522" s="3">
        <v>0</v>
      </c>
      <c r="T1522" s="3">
        <v>0</v>
      </c>
      <c r="U1522" s="3">
        <v>96.05</v>
      </c>
      <c r="W1522" t="s">
        <v>1</v>
      </c>
    </row>
    <row r="1523" spans="5:23" x14ac:dyDescent="0.25">
      <c r="E1523" t="s">
        <v>886</v>
      </c>
      <c r="F1523" t="s">
        <v>911</v>
      </c>
      <c r="G1523" t="s">
        <v>1</v>
      </c>
      <c r="H1523" t="s">
        <v>0</v>
      </c>
      <c r="I1523" t="s">
        <v>359</v>
      </c>
      <c r="J1523" t="s">
        <v>360</v>
      </c>
      <c r="K1523" s="55" t="s">
        <v>934</v>
      </c>
      <c r="L1523" s="55" t="s">
        <v>934</v>
      </c>
      <c r="M1523" t="s">
        <v>134</v>
      </c>
      <c r="N1523" t="s">
        <v>135</v>
      </c>
      <c r="O1523" s="3">
        <v>0</v>
      </c>
      <c r="P1523" s="3">
        <v>0</v>
      </c>
      <c r="Q1523" s="3">
        <v>30</v>
      </c>
      <c r="R1523" s="3">
        <v>3.9000000000000004</v>
      </c>
      <c r="S1523" s="3">
        <v>0</v>
      </c>
      <c r="T1523" s="3">
        <v>0</v>
      </c>
      <c r="U1523" s="3">
        <v>33.9</v>
      </c>
      <c r="W1523" t="s">
        <v>1</v>
      </c>
    </row>
    <row r="1524" spans="5:23" x14ac:dyDescent="0.25">
      <c r="E1524" t="s">
        <v>886</v>
      </c>
      <c r="F1524" t="s">
        <v>911</v>
      </c>
      <c r="G1524" t="s">
        <v>1</v>
      </c>
      <c r="H1524" t="s">
        <v>0</v>
      </c>
      <c r="I1524" t="s">
        <v>359</v>
      </c>
      <c r="J1524" t="s">
        <v>360</v>
      </c>
      <c r="K1524" s="55" t="s">
        <v>932</v>
      </c>
      <c r="L1524" s="55" t="s">
        <v>932</v>
      </c>
      <c r="N1524" t="s">
        <v>931</v>
      </c>
      <c r="O1524" s="3">
        <v>0</v>
      </c>
      <c r="P1524" s="3">
        <v>0</v>
      </c>
      <c r="Q1524" s="3">
        <v>8.9600000000000009</v>
      </c>
      <c r="R1524" s="3">
        <v>1.1648000000000001</v>
      </c>
      <c r="S1524" s="3">
        <v>0</v>
      </c>
      <c r="T1524" s="3">
        <v>0</v>
      </c>
      <c r="U1524" s="3">
        <v>10.1248</v>
      </c>
      <c r="V1524" s="3" t="s">
        <v>933</v>
      </c>
      <c r="W1524" t="s">
        <v>1</v>
      </c>
    </row>
    <row r="1525" spans="5:23" x14ac:dyDescent="0.25">
      <c r="E1525" t="s">
        <v>886</v>
      </c>
      <c r="F1525" t="s">
        <v>911</v>
      </c>
      <c r="G1525" t="s">
        <v>1</v>
      </c>
      <c r="H1525" t="s">
        <v>0</v>
      </c>
      <c r="I1525" t="s">
        <v>359</v>
      </c>
      <c r="J1525" t="s">
        <v>360</v>
      </c>
      <c r="K1525" s="55" t="s">
        <v>930</v>
      </c>
      <c r="L1525" s="55" t="s">
        <v>930</v>
      </c>
      <c r="N1525" t="s">
        <v>931</v>
      </c>
      <c r="O1525" s="3">
        <v>0</v>
      </c>
      <c r="P1525" s="3">
        <v>0</v>
      </c>
      <c r="Q1525" s="3">
        <v>6.64</v>
      </c>
      <c r="R1525" s="3">
        <v>0.86319999999999997</v>
      </c>
      <c r="S1525" s="3">
        <v>0</v>
      </c>
      <c r="T1525" s="3">
        <v>0</v>
      </c>
      <c r="U1525" s="3">
        <v>7.5031999999999996</v>
      </c>
      <c r="V1525" s="3" t="s">
        <v>933</v>
      </c>
      <c r="W1525" t="s">
        <v>1</v>
      </c>
    </row>
    <row r="1526" spans="5:23" x14ac:dyDescent="0.25">
      <c r="E1526" t="s">
        <v>886</v>
      </c>
      <c r="F1526" t="s">
        <v>911</v>
      </c>
      <c r="G1526" t="s">
        <v>1</v>
      </c>
      <c r="H1526" t="s">
        <v>0</v>
      </c>
      <c r="I1526" t="s">
        <v>359</v>
      </c>
      <c r="J1526" t="s">
        <v>360</v>
      </c>
      <c r="K1526" s="55" t="s">
        <v>929</v>
      </c>
      <c r="L1526" s="55" t="s">
        <v>929</v>
      </c>
      <c r="N1526" t="s">
        <v>29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W1526" t="s">
        <v>1</v>
      </c>
    </row>
    <row r="1527" spans="5:23" x14ac:dyDescent="0.25">
      <c r="E1527" t="s">
        <v>886</v>
      </c>
      <c r="F1527" t="s">
        <v>913</v>
      </c>
      <c r="G1527" t="s">
        <v>1</v>
      </c>
      <c r="H1527" t="s">
        <v>0</v>
      </c>
      <c r="I1527" t="s">
        <v>359</v>
      </c>
      <c r="J1527" t="s">
        <v>360</v>
      </c>
      <c r="K1527" s="55" t="s">
        <v>927</v>
      </c>
      <c r="L1527" s="55" t="s">
        <v>927</v>
      </c>
      <c r="N1527" t="s">
        <v>139</v>
      </c>
      <c r="O1527" s="3">
        <v>0</v>
      </c>
      <c r="P1527" s="3">
        <v>0</v>
      </c>
      <c r="Q1527" s="3">
        <v>17.920000000000002</v>
      </c>
      <c r="R1527" s="3">
        <v>2.3296000000000001</v>
      </c>
      <c r="S1527" s="3">
        <v>0</v>
      </c>
      <c r="T1527" s="3">
        <v>0</v>
      </c>
      <c r="U1527" s="3">
        <v>20.249600000000001</v>
      </c>
      <c r="V1527" s="3" t="s">
        <v>928</v>
      </c>
      <c r="W1527" t="s">
        <v>1</v>
      </c>
    </row>
    <row r="1528" spans="5:23" x14ac:dyDescent="0.25">
      <c r="E1528" t="s">
        <v>886</v>
      </c>
      <c r="F1528" t="s">
        <v>913</v>
      </c>
      <c r="G1528" t="s">
        <v>1</v>
      </c>
      <c r="H1528" t="s">
        <v>0</v>
      </c>
      <c r="I1528" t="s">
        <v>359</v>
      </c>
      <c r="J1528" t="s">
        <v>360</v>
      </c>
      <c r="K1528" s="55" t="s">
        <v>926</v>
      </c>
      <c r="L1528" s="55" t="s">
        <v>926</v>
      </c>
      <c r="M1528" t="s">
        <v>121</v>
      </c>
      <c r="N1528" t="s">
        <v>122</v>
      </c>
      <c r="O1528" s="3">
        <v>0</v>
      </c>
      <c r="P1528" s="3">
        <v>0</v>
      </c>
      <c r="Q1528" s="3">
        <v>51.76</v>
      </c>
      <c r="R1528" s="3">
        <v>6.7287999999999997</v>
      </c>
      <c r="S1528" s="3">
        <v>0</v>
      </c>
      <c r="T1528" s="3">
        <v>0</v>
      </c>
      <c r="U1528" s="3">
        <v>58.488799999999998</v>
      </c>
      <c r="W1528" t="s">
        <v>1</v>
      </c>
    </row>
    <row r="1529" spans="5:23" x14ac:dyDescent="0.25">
      <c r="E1529" t="s">
        <v>886</v>
      </c>
      <c r="F1529" t="s">
        <v>913</v>
      </c>
      <c r="G1529" t="s">
        <v>1</v>
      </c>
      <c r="H1529" t="s">
        <v>0</v>
      </c>
      <c r="I1529" t="s">
        <v>359</v>
      </c>
      <c r="J1529" t="s">
        <v>360</v>
      </c>
      <c r="K1529" s="55" t="s">
        <v>925</v>
      </c>
      <c r="L1529" s="55" t="s">
        <v>925</v>
      </c>
      <c r="M1529" t="s">
        <v>160</v>
      </c>
      <c r="N1529" t="s">
        <v>161</v>
      </c>
      <c r="O1529" s="3">
        <v>0</v>
      </c>
      <c r="P1529" s="3">
        <v>0</v>
      </c>
      <c r="Q1529" s="3">
        <v>121</v>
      </c>
      <c r="R1529" s="3">
        <v>15.73</v>
      </c>
      <c r="S1529" s="3">
        <v>0</v>
      </c>
      <c r="T1529" s="3">
        <v>0</v>
      </c>
      <c r="U1529" s="3">
        <v>136.72999999999999</v>
      </c>
      <c r="W1529" t="s">
        <v>1</v>
      </c>
    </row>
    <row r="1530" spans="5:23" x14ac:dyDescent="0.25">
      <c r="E1530" t="s">
        <v>886</v>
      </c>
      <c r="F1530" t="s">
        <v>913</v>
      </c>
      <c r="G1530" t="s">
        <v>1</v>
      </c>
      <c r="H1530" t="s">
        <v>0</v>
      </c>
      <c r="I1530" t="s">
        <v>359</v>
      </c>
      <c r="J1530" t="s">
        <v>360</v>
      </c>
      <c r="K1530" s="55" t="s">
        <v>924</v>
      </c>
      <c r="L1530" s="55" t="s">
        <v>924</v>
      </c>
      <c r="M1530" t="s">
        <v>197</v>
      </c>
      <c r="N1530" t="s">
        <v>198</v>
      </c>
      <c r="O1530" s="3">
        <v>0</v>
      </c>
      <c r="P1530" s="3">
        <v>0</v>
      </c>
      <c r="Q1530" s="3">
        <v>14.87</v>
      </c>
      <c r="R1530" s="3">
        <v>1.9331</v>
      </c>
      <c r="S1530" s="3">
        <v>0</v>
      </c>
      <c r="T1530" s="3">
        <v>0</v>
      </c>
      <c r="U1530" s="3">
        <v>16.803100000000001</v>
      </c>
      <c r="W1530" t="s">
        <v>1</v>
      </c>
    </row>
    <row r="1531" spans="5:23" x14ac:dyDescent="0.25">
      <c r="E1531" t="s">
        <v>886</v>
      </c>
      <c r="F1531" t="s">
        <v>913</v>
      </c>
      <c r="G1531" t="s">
        <v>1</v>
      </c>
      <c r="H1531" t="s">
        <v>0</v>
      </c>
      <c r="I1531" t="s">
        <v>359</v>
      </c>
      <c r="J1531" t="s">
        <v>360</v>
      </c>
      <c r="K1531" s="55" t="s">
        <v>923</v>
      </c>
      <c r="L1531" s="55" t="s">
        <v>923</v>
      </c>
      <c r="M1531" t="s">
        <v>147</v>
      </c>
      <c r="N1531" t="s">
        <v>148</v>
      </c>
      <c r="O1531" s="3">
        <v>0</v>
      </c>
      <c r="P1531" s="3">
        <v>0</v>
      </c>
      <c r="Q1531" s="3">
        <v>290</v>
      </c>
      <c r="R1531" s="3">
        <v>37.700000000000003</v>
      </c>
      <c r="S1531" s="3">
        <v>0</v>
      </c>
      <c r="T1531" s="3">
        <v>0</v>
      </c>
      <c r="U1531" s="3">
        <v>327.7</v>
      </c>
      <c r="W1531" t="s">
        <v>1</v>
      </c>
    </row>
    <row r="1532" spans="5:23" x14ac:dyDescent="0.25">
      <c r="E1532" t="s">
        <v>886</v>
      </c>
      <c r="F1532" t="s">
        <v>913</v>
      </c>
      <c r="G1532" t="s">
        <v>1</v>
      </c>
      <c r="H1532" t="s">
        <v>0</v>
      </c>
      <c r="I1532" t="s">
        <v>359</v>
      </c>
      <c r="J1532" t="s">
        <v>360</v>
      </c>
      <c r="K1532" s="55" t="s">
        <v>922</v>
      </c>
      <c r="L1532" s="55" t="s">
        <v>922</v>
      </c>
      <c r="M1532" t="s">
        <v>147</v>
      </c>
      <c r="N1532" t="s">
        <v>148</v>
      </c>
      <c r="O1532" s="3">
        <v>0</v>
      </c>
      <c r="P1532" s="3">
        <v>0</v>
      </c>
      <c r="Q1532" s="3">
        <v>250</v>
      </c>
      <c r="R1532" s="3">
        <v>32.5</v>
      </c>
      <c r="S1532" s="3">
        <v>0</v>
      </c>
      <c r="T1532" s="3">
        <v>0</v>
      </c>
      <c r="U1532" s="3">
        <v>282.5</v>
      </c>
      <c r="W1532" t="s">
        <v>1</v>
      </c>
    </row>
    <row r="1533" spans="5:23" x14ac:dyDescent="0.25">
      <c r="E1533" t="s">
        <v>886</v>
      </c>
      <c r="F1533" t="s">
        <v>913</v>
      </c>
      <c r="G1533" t="s">
        <v>1</v>
      </c>
      <c r="H1533" t="s">
        <v>0</v>
      </c>
      <c r="I1533" t="s">
        <v>359</v>
      </c>
      <c r="J1533" t="s">
        <v>360</v>
      </c>
      <c r="K1533" s="55" t="s">
        <v>921</v>
      </c>
      <c r="L1533" s="55" t="s">
        <v>921</v>
      </c>
      <c r="M1533" t="s">
        <v>244</v>
      </c>
      <c r="N1533" t="s">
        <v>245</v>
      </c>
      <c r="O1533" s="3">
        <v>0</v>
      </c>
      <c r="P1533" s="3">
        <v>0</v>
      </c>
      <c r="Q1533" s="3">
        <v>102.21</v>
      </c>
      <c r="R1533" s="3">
        <v>13.2873</v>
      </c>
      <c r="S1533" s="3">
        <v>0</v>
      </c>
      <c r="T1533" s="3">
        <v>0</v>
      </c>
      <c r="U1533" s="3">
        <v>115.4973</v>
      </c>
      <c r="W1533" t="s">
        <v>1</v>
      </c>
    </row>
    <row r="1534" spans="5:23" x14ac:dyDescent="0.25">
      <c r="E1534" t="s">
        <v>886</v>
      </c>
      <c r="F1534" t="s">
        <v>917</v>
      </c>
      <c r="G1534" t="s">
        <v>1</v>
      </c>
      <c r="H1534" t="s">
        <v>0</v>
      </c>
      <c r="I1534" t="s">
        <v>359</v>
      </c>
      <c r="J1534" t="s">
        <v>360</v>
      </c>
      <c r="K1534" s="55" t="s">
        <v>918</v>
      </c>
      <c r="L1534" s="55" t="s">
        <v>918</v>
      </c>
      <c r="M1534" t="s">
        <v>919</v>
      </c>
      <c r="N1534" t="s">
        <v>920</v>
      </c>
      <c r="O1534" s="3">
        <v>0</v>
      </c>
      <c r="P1534" s="3">
        <v>0</v>
      </c>
      <c r="Q1534" s="3">
        <v>25</v>
      </c>
      <c r="R1534" s="3">
        <v>3.25</v>
      </c>
      <c r="S1534" s="3">
        <v>0</v>
      </c>
      <c r="T1534" s="3">
        <v>0</v>
      </c>
      <c r="U1534" s="3">
        <v>28.25</v>
      </c>
      <c r="W1534" t="s">
        <v>1</v>
      </c>
    </row>
    <row r="1535" spans="5:23" x14ac:dyDescent="0.25">
      <c r="E1535" t="s">
        <v>886</v>
      </c>
      <c r="F1535" t="s">
        <v>917</v>
      </c>
      <c r="G1535" t="s">
        <v>1</v>
      </c>
      <c r="H1535" t="s">
        <v>0</v>
      </c>
      <c r="I1535" t="s">
        <v>359</v>
      </c>
      <c r="J1535" t="s">
        <v>360</v>
      </c>
      <c r="K1535" s="55" t="s">
        <v>895</v>
      </c>
      <c r="L1535" s="55" t="s">
        <v>895</v>
      </c>
      <c r="M1535" t="s">
        <v>365</v>
      </c>
      <c r="N1535" t="s">
        <v>112</v>
      </c>
      <c r="O1535" s="3">
        <v>0</v>
      </c>
      <c r="P1535" s="3">
        <v>0</v>
      </c>
      <c r="Q1535" s="3">
        <v>48</v>
      </c>
      <c r="R1535" s="3">
        <v>6.24</v>
      </c>
      <c r="S1535" s="3">
        <v>0</v>
      </c>
      <c r="T1535" s="3">
        <v>0</v>
      </c>
      <c r="U1535" s="3">
        <v>54.24</v>
      </c>
      <c r="W1535" t="s">
        <v>1</v>
      </c>
    </row>
    <row r="1536" spans="5:23" x14ac:dyDescent="0.25">
      <c r="E1536" t="s">
        <v>886</v>
      </c>
      <c r="F1536" t="s">
        <v>914</v>
      </c>
      <c r="G1536" t="s">
        <v>1</v>
      </c>
      <c r="H1536" t="s">
        <v>0</v>
      </c>
      <c r="I1536" t="s">
        <v>359</v>
      </c>
      <c r="J1536" t="s">
        <v>360</v>
      </c>
      <c r="K1536" s="55" t="s">
        <v>916</v>
      </c>
      <c r="L1536" s="55" t="s">
        <v>916</v>
      </c>
      <c r="M1536" t="s">
        <v>262</v>
      </c>
      <c r="N1536" t="s">
        <v>263</v>
      </c>
      <c r="O1536" s="3">
        <v>0</v>
      </c>
      <c r="P1536" s="3">
        <v>0</v>
      </c>
      <c r="Q1536" s="3">
        <v>84</v>
      </c>
      <c r="R1536" s="3">
        <v>10.92</v>
      </c>
      <c r="S1536" s="3">
        <v>0</v>
      </c>
      <c r="T1536" s="3">
        <v>0</v>
      </c>
      <c r="U1536" s="3">
        <v>94.92</v>
      </c>
      <c r="W1536" t="s">
        <v>1</v>
      </c>
    </row>
    <row r="1537" spans="5:23" x14ac:dyDescent="0.25">
      <c r="E1537" t="s">
        <v>886</v>
      </c>
      <c r="F1537" t="s">
        <v>914</v>
      </c>
      <c r="G1537" t="s">
        <v>1</v>
      </c>
      <c r="H1537" t="s">
        <v>0</v>
      </c>
      <c r="I1537" t="s">
        <v>359</v>
      </c>
      <c r="J1537" t="s">
        <v>360</v>
      </c>
      <c r="K1537" s="55" t="s">
        <v>915</v>
      </c>
      <c r="L1537" s="55" t="s">
        <v>915</v>
      </c>
      <c r="M1537" t="s">
        <v>115</v>
      </c>
      <c r="N1537" t="s">
        <v>116</v>
      </c>
      <c r="O1537" s="3">
        <v>0</v>
      </c>
      <c r="P1537" s="3">
        <v>0</v>
      </c>
      <c r="Q1537" s="3">
        <v>78</v>
      </c>
      <c r="R1537" s="3">
        <v>10.14</v>
      </c>
      <c r="S1537" s="3">
        <v>0</v>
      </c>
      <c r="T1537" s="3">
        <v>0</v>
      </c>
      <c r="U1537" s="3">
        <v>88.14</v>
      </c>
      <c r="W1537" t="s">
        <v>1</v>
      </c>
    </row>
    <row r="1538" spans="5:23" x14ac:dyDescent="0.25">
      <c r="E1538" t="s">
        <v>639</v>
      </c>
      <c r="F1538" t="s">
        <v>849</v>
      </c>
      <c r="G1538" t="s">
        <v>1</v>
      </c>
      <c r="H1538" t="s">
        <v>0</v>
      </c>
      <c r="I1538" t="s">
        <v>359</v>
      </c>
      <c r="J1538" t="s">
        <v>360</v>
      </c>
      <c r="K1538" s="55" t="s">
        <v>866</v>
      </c>
      <c r="L1538" s="55" t="s">
        <v>866</v>
      </c>
      <c r="M1538" t="s">
        <v>115</v>
      </c>
      <c r="N1538" t="s">
        <v>116</v>
      </c>
      <c r="O1538" s="3">
        <v>0</v>
      </c>
      <c r="P1538" s="3">
        <v>0</v>
      </c>
      <c r="Q1538" s="3">
        <v>98</v>
      </c>
      <c r="R1538" s="3">
        <v>12.74</v>
      </c>
      <c r="S1538" s="3">
        <v>0</v>
      </c>
      <c r="T1538" s="3">
        <v>0</v>
      </c>
      <c r="U1538" s="3">
        <v>110.74</v>
      </c>
      <c r="W1538" t="s">
        <v>1</v>
      </c>
    </row>
    <row r="1539" spans="5:23" x14ac:dyDescent="0.25">
      <c r="E1539" t="s">
        <v>639</v>
      </c>
      <c r="F1539" t="s">
        <v>849</v>
      </c>
      <c r="G1539" t="s">
        <v>1</v>
      </c>
      <c r="H1539" t="s">
        <v>0</v>
      </c>
      <c r="I1539" t="s">
        <v>359</v>
      </c>
      <c r="J1539" t="s">
        <v>360</v>
      </c>
      <c r="K1539" s="55" t="s">
        <v>867</v>
      </c>
      <c r="L1539" s="55" t="s">
        <v>867</v>
      </c>
      <c r="M1539" t="s">
        <v>129</v>
      </c>
      <c r="N1539" t="s">
        <v>130</v>
      </c>
      <c r="O1539" s="3">
        <v>0</v>
      </c>
      <c r="P1539" s="3">
        <v>0</v>
      </c>
      <c r="Q1539" s="3">
        <v>40</v>
      </c>
      <c r="R1539" s="3">
        <v>5.2</v>
      </c>
      <c r="S1539" s="3">
        <v>0</v>
      </c>
      <c r="T1539" s="3">
        <v>0</v>
      </c>
      <c r="U1539" s="3">
        <v>45.2</v>
      </c>
      <c r="W1539" t="s">
        <v>1</v>
      </c>
    </row>
    <row r="1540" spans="5:23" x14ac:dyDescent="0.25">
      <c r="E1540" t="s">
        <v>639</v>
      </c>
      <c r="F1540" t="s">
        <v>849</v>
      </c>
      <c r="G1540" t="s">
        <v>1</v>
      </c>
      <c r="H1540" t="s">
        <v>0</v>
      </c>
      <c r="I1540" t="s">
        <v>359</v>
      </c>
      <c r="J1540" t="s">
        <v>360</v>
      </c>
      <c r="K1540" s="55" t="s">
        <v>865</v>
      </c>
      <c r="L1540" s="55" t="s">
        <v>865</v>
      </c>
      <c r="M1540" t="s">
        <v>174</v>
      </c>
      <c r="N1540" t="s">
        <v>175</v>
      </c>
      <c r="O1540" s="3">
        <v>0</v>
      </c>
      <c r="P1540" s="3">
        <v>0</v>
      </c>
      <c r="Q1540" s="3">
        <v>67</v>
      </c>
      <c r="R1540" s="3">
        <v>8.7100000000000009</v>
      </c>
      <c r="S1540" s="3">
        <v>0</v>
      </c>
      <c r="T1540" s="3">
        <v>0</v>
      </c>
      <c r="U1540" s="3">
        <v>75.710000000000008</v>
      </c>
      <c r="W1540" t="s">
        <v>1</v>
      </c>
    </row>
    <row r="1541" spans="5:23" x14ac:dyDescent="0.25">
      <c r="E1541" t="s">
        <v>639</v>
      </c>
      <c r="F1541" t="s">
        <v>849</v>
      </c>
      <c r="G1541" t="s">
        <v>1</v>
      </c>
      <c r="H1541" t="s">
        <v>0</v>
      </c>
      <c r="I1541" t="s">
        <v>359</v>
      </c>
      <c r="J1541" t="s">
        <v>360</v>
      </c>
      <c r="K1541" s="55" t="s">
        <v>864</v>
      </c>
      <c r="L1541" s="55" t="s">
        <v>864</v>
      </c>
      <c r="M1541" t="s">
        <v>174</v>
      </c>
      <c r="N1541" t="s">
        <v>175</v>
      </c>
      <c r="O1541" s="3">
        <v>0</v>
      </c>
      <c r="P1541" s="3">
        <v>0</v>
      </c>
      <c r="Q1541" s="3">
        <v>30.08</v>
      </c>
      <c r="R1541" s="3">
        <v>3.9104000000000001</v>
      </c>
      <c r="S1541" s="3">
        <v>0</v>
      </c>
      <c r="T1541" s="3">
        <v>0</v>
      </c>
      <c r="U1541" s="3">
        <v>33.990400000000001</v>
      </c>
      <c r="W1541" t="s">
        <v>1</v>
      </c>
    </row>
    <row r="1542" spans="5:23" x14ac:dyDescent="0.25">
      <c r="E1542" t="s">
        <v>639</v>
      </c>
      <c r="F1542" t="s">
        <v>849</v>
      </c>
      <c r="G1542" t="s">
        <v>1</v>
      </c>
      <c r="H1542" t="s">
        <v>0</v>
      </c>
      <c r="I1542" t="s">
        <v>359</v>
      </c>
      <c r="J1542" t="s">
        <v>360</v>
      </c>
      <c r="K1542" s="55" t="s">
        <v>863</v>
      </c>
      <c r="L1542" s="55" t="s">
        <v>863</v>
      </c>
      <c r="M1542" t="s">
        <v>789</v>
      </c>
      <c r="N1542" t="s">
        <v>790</v>
      </c>
      <c r="O1542" s="3">
        <v>0</v>
      </c>
      <c r="P1542" s="3">
        <v>0</v>
      </c>
      <c r="Q1542" s="3">
        <v>415.49</v>
      </c>
      <c r="R1542" s="3">
        <v>54.0137</v>
      </c>
      <c r="S1542" s="3">
        <v>0</v>
      </c>
      <c r="T1542" s="3">
        <v>0</v>
      </c>
      <c r="U1542" s="3">
        <v>469.50369999999998</v>
      </c>
      <c r="W1542" t="s">
        <v>1</v>
      </c>
    </row>
    <row r="1543" spans="5:23" x14ac:dyDescent="0.25">
      <c r="E1543" t="s">
        <v>639</v>
      </c>
      <c r="F1543" t="s">
        <v>849</v>
      </c>
      <c r="G1543" t="s">
        <v>1</v>
      </c>
      <c r="H1543" t="s">
        <v>0</v>
      </c>
      <c r="I1543" t="s">
        <v>359</v>
      </c>
      <c r="J1543" t="s">
        <v>360</v>
      </c>
      <c r="K1543" s="55" t="s">
        <v>862</v>
      </c>
      <c r="L1543" s="55" t="s">
        <v>862</v>
      </c>
      <c r="M1543" t="s">
        <v>100</v>
      </c>
      <c r="N1543" t="s">
        <v>101</v>
      </c>
      <c r="O1543" s="3">
        <v>0</v>
      </c>
      <c r="P1543" s="3">
        <v>0</v>
      </c>
      <c r="Q1543" s="3">
        <v>50</v>
      </c>
      <c r="R1543" s="3">
        <v>6.5</v>
      </c>
      <c r="S1543" s="3">
        <v>0</v>
      </c>
      <c r="T1543" s="3">
        <v>0</v>
      </c>
      <c r="U1543" s="3">
        <v>56.5</v>
      </c>
      <c r="W1543" t="s">
        <v>1</v>
      </c>
    </row>
    <row r="1544" spans="5:23" x14ac:dyDescent="0.25">
      <c r="E1544" t="s">
        <v>639</v>
      </c>
      <c r="F1544" t="s">
        <v>849</v>
      </c>
      <c r="G1544" t="s">
        <v>1</v>
      </c>
      <c r="H1544" t="s">
        <v>0</v>
      </c>
      <c r="I1544" t="s">
        <v>359</v>
      </c>
      <c r="J1544" t="s">
        <v>360</v>
      </c>
      <c r="K1544" s="55" t="s">
        <v>861</v>
      </c>
      <c r="L1544" s="55" t="s">
        <v>861</v>
      </c>
      <c r="M1544" t="s">
        <v>220</v>
      </c>
      <c r="N1544" t="s">
        <v>221</v>
      </c>
      <c r="O1544" s="3">
        <v>0</v>
      </c>
      <c r="P1544" s="3">
        <v>0</v>
      </c>
      <c r="Q1544" s="3">
        <v>15</v>
      </c>
      <c r="R1544" s="3">
        <v>1.9500000000000002</v>
      </c>
      <c r="S1544" s="3">
        <v>0</v>
      </c>
      <c r="T1544" s="3">
        <v>0</v>
      </c>
      <c r="U1544" s="3">
        <v>16.95</v>
      </c>
      <c r="W1544" t="s">
        <v>1</v>
      </c>
    </row>
    <row r="1545" spans="5:23" x14ac:dyDescent="0.25">
      <c r="E1545" t="s">
        <v>639</v>
      </c>
      <c r="F1545" t="s">
        <v>849</v>
      </c>
      <c r="G1545" t="s">
        <v>1</v>
      </c>
      <c r="H1545" t="s">
        <v>0</v>
      </c>
      <c r="I1545" t="s">
        <v>359</v>
      </c>
      <c r="J1545" t="s">
        <v>360</v>
      </c>
      <c r="K1545" s="55" t="s">
        <v>858</v>
      </c>
      <c r="L1545" s="55" t="s">
        <v>858</v>
      </c>
      <c r="M1545" t="s">
        <v>859</v>
      </c>
      <c r="N1545" t="s">
        <v>860</v>
      </c>
      <c r="O1545" s="3">
        <v>0</v>
      </c>
      <c r="P1545" s="3">
        <v>0</v>
      </c>
      <c r="Q1545" s="3">
        <v>75</v>
      </c>
      <c r="R1545" s="3">
        <v>9.75</v>
      </c>
      <c r="S1545" s="3">
        <v>0</v>
      </c>
      <c r="T1545" s="3">
        <v>0</v>
      </c>
      <c r="U1545" s="3">
        <v>84.75</v>
      </c>
      <c r="W1545" t="s">
        <v>1</v>
      </c>
    </row>
    <row r="1546" spans="5:23" x14ac:dyDescent="0.25">
      <c r="E1546" t="s">
        <v>639</v>
      </c>
      <c r="F1546" t="s">
        <v>849</v>
      </c>
      <c r="G1546" t="s">
        <v>1</v>
      </c>
      <c r="H1546" t="s">
        <v>0</v>
      </c>
      <c r="I1546" t="s">
        <v>359</v>
      </c>
      <c r="J1546" t="s">
        <v>360</v>
      </c>
      <c r="K1546" s="55" t="s">
        <v>857</v>
      </c>
      <c r="L1546" s="55" t="s">
        <v>857</v>
      </c>
      <c r="M1546" t="s">
        <v>129</v>
      </c>
      <c r="N1546" t="s">
        <v>130</v>
      </c>
      <c r="O1546" s="3">
        <v>0</v>
      </c>
      <c r="P1546" s="3">
        <v>0</v>
      </c>
      <c r="Q1546" s="3">
        <v>20</v>
      </c>
      <c r="R1546" s="3">
        <v>2.6</v>
      </c>
      <c r="S1546" s="3">
        <v>0</v>
      </c>
      <c r="T1546" s="3">
        <v>0</v>
      </c>
      <c r="U1546" s="3">
        <v>22.6</v>
      </c>
      <c r="W1546" t="s">
        <v>1</v>
      </c>
    </row>
    <row r="1547" spans="5:23" x14ac:dyDescent="0.25">
      <c r="E1547" t="s">
        <v>639</v>
      </c>
      <c r="F1547" t="s">
        <v>849</v>
      </c>
      <c r="G1547" t="s">
        <v>1</v>
      </c>
      <c r="H1547" t="s">
        <v>0</v>
      </c>
      <c r="I1547" t="s">
        <v>359</v>
      </c>
      <c r="J1547" t="s">
        <v>360</v>
      </c>
      <c r="K1547" s="55" t="s">
        <v>856</v>
      </c>
      <c r="L1547" s="55" t="s">
        <v>856</v>
      </c>
      <c r="M1547" t="s">
        <v>151</v>
      </c>
      <c r="N1547" t="s">
        <v>29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W1547" t="s">
        <v>1</v>
      </c>
    </row>
    <row r="1548" spans="5:23" x14ac:dyDescent="0.25">
      <c r="E1548" t="s">
        <v>639</v>
      </c>
      <c r="F1548" t="s">
        <v>849</v>
      </c>
      <c r="G1548" t="s">
        <v>1</v>
      </c>
      <c r="H1548" t="s">
        <v>0</v>
      </c>
      <c r="I1548" t="s">
        <v>359</v>
      </c>
      <c r="J1548" t="s">
        <v>360</v>
      </c>
      <c r="K1548" s="55" t="s">
        <v>855</v>
      </c>
      <c r="L1548" s="55" t="s">
        <v>855</v>
      </c>
      <c r="M1548" t="s">
        <v>183</v>
      </c>
      <c r="N1548" t="s">
        <v>184</v>
      </c>
      <c r="O1548" s="3">
        <v>0</v>
      </c>
      <c r="P1548" s="3">
        <v>0</v>
      </c>
      <c r="Q1548" s="3">
        <v>125</v>
      </c>
      <c r="R1548" s="3">
        <v>16.25</v>
      </c>
      <c r="S1548" s="3">
        <v>0</v>
      </c>
      <c r="T1548" s="3">
        <v>0</v>
      </c>
      <c r="U1548" s="3">
        <v>141.25</v>
      </c>
      <c r="W1548" t="s">
        <v>1</v>
      </c>
    </row>
    <row r="1549" spans="5:23" x14ac:dyDescent="0.25">
      <c r="E1549" t="s">
        <v>639</v>
      </c>
      <c r="F1549" t="s">
        <v>849</v>
      </c>
      <c r="G1549" t="s">
        <v>1</v>
      </c>
      <c r="H1549" t="s">
        <v>0</v>
      </c>
      <c r="I1549" t="s">
        <v>359</v>
      </c>
      <c r="J1549" t="s">
        <v>360</v>
      </c>
      <c r="K1549" s="55" t="s">
        <v>854</v>
      </c>
      <c r="L1549" s="55" t="s">
        <v>854</v>
      </c>
      <c r="M1549" t="s">
        <v>134</v>
      </c>
      <c r="N1549" t="s">
        <v>135</v>
      </c>
      <c r="O1549" s="3">
        <v>0</v>
      </c>
      <c r="P1549" s="3">
        <v>0</v>
      </c>
      <c r="Q1549" s="3">
        <v>76</v>
      </c>
      <c r="R1549" s="3">
        <v>9.8800000000000008</v>
      </c>
      <c r="S1549" s="3">
        <v>0</v>
      </c>
      <c r="T1549" s="3">
        <v>0</v>
      </c>
      <c r="U1549" s="3">
        <v>85.88</v>
      </c>
      <c r="W1549" t="s">
        <v>1</v>
      </c>
    </row>
    <row r="1550" spans="5:23" x14ac:dyDescent="0.25">
      <c r="E1550" t="s">
        <v>639</v>
      </c>
      <c r="F1550" t="s">
        <v>849</v>
      </c>
      <c r="G1550" t="s">
        <v>1</v>
      </c>
      <c r="H1550" t="s">
        <v>0</v>
      </c>
      <c r="I1550" t="s">
        <v>359</v>
      </c>
      <c r="J1550" t="s">
        <v>360</v>
      </c>
      <c r="K1550" s="55" t="s">
        <v>853</v>
      </c>
      <c r="L1550" s="55" t="s">
        <v>853</v>
      </c>
      <c r="M1550" t="s">
        <v>172</v>
      </c>
      <c r="N1550" t="s">
        <v>173</v>
      </c>
      <c r="O1550" s="3">
        <v>0</v>
      </c>
      <c r="P1550" s="3">
        <v>0</v>
      </c>
      <c r="Q1550" s="3">
        <v>30.97</v>
      </c>
      <c r="R1550" s="3">
        <v>4.0260999999999996</v>
      </c>
      <c r="S1550" s="3">
        <v>0</v>
      </c>
      <c r="T1550" s="3">
        <v>0</v>
      </c>
      <c r="U1550" s="3">
        <v>34.996099999999998</v>
      </c>
      <c r="W1550" t="s">
        <v>1</v>
      </c>
    </row>
    <row r="1551" spans="5:23" x14ac:dyDescent="0.25">
      <c r="E1551" t="s">
        <v>639</v>
      </c>
      <c r="F1551" t="s">
        <v>849</v>
      </c>
      <c r="G1551" t="s">
        <v>1</v>
      </c>
      <c r="H1551" t="s">
        <v>0</v>
      </c>
      <c r="I1551" t="s">
        <v>359</v>
      </c>
      <c r="J1551" t="s">
        <v>360</v>
      </c>
      <c r="K1551" s="55" t="s">
        <v>852</v>
      </c>
      <c r="L1551" s="55" t="s">
        <v>852</v>
      </c>
      <c r="M1551" t="s">
        <v>172</v>
      </c>
      <c r="N1551" t="s">
        <v>173</v>
      </c>
      <c r="O1551" s="3">
        <v>0</v>
      </c>
      <c r="P1551" s="3">
        <v>0</v>
      </c>
      <c r="Q1551" s="3">
        <v>15.93</v>
      </c>
      <c r="R1551" s="3">
        <v>2.0709</v>
      </c>
      <c r="S1551" s="3">
        <v>0</v>
      </c>
      <c r="T1551" s="3">
        <v>0</v>
      </c>
      <c r="U1551" s="3">
        <v>18.000900000000001</v>
      </c>
      <c r="W1551" t="s">
        <v>1</v>
      </c>
    </row>
    <row r="1552" spans="5:23" x14ac:dyDescent="0.25">
      <c r="E1552" t="s">
        <v>639</v>
      </c>
      <c r="F1552" t="s">
        <v>849</v>
      </c>
      <c r="G1552" t="s">
        <v>1</v>
      </c>
      <c r="H1552" t="s">
        <v>0</v>
      </c>
      <c r="I1552" t="s">
        <v>359</v>
      </c>
      <c r="J1552" t="s">
        <v>360</v>
      </c>
      <c r="K1552" s="55" t="s">
        <v>851</v>
      </c>
      <c r="L1552" s="55" t="s">
        <v>851</v>
      </c>
      <c r="M1552" t="s">
        <v>172</v>
      </c>
      <c r="N1552" t="s">
        <v>173</v>
      </c>
      <c r="O1552" s="3">
        <v>0</v>
      </c>
      <c r="P1552" s="3">
        <v>0</v>
      </c>
      <c r="Q1552" s="3">
        <v>45</v>
      </c>
      <c r="R1552" s="3">
        <v>5.8500000000000005</v>
      </c>
      <c r="S1552" s="3">
        <v>0</v>
      </c>
      <c r="T1552" s="3">
        <v>0</v>
      </c>
      <c r="U1552" s="3">
        <v>50.85</v>
      </c>
      <c r="W1552" t="s">
        <v>1</v>
      </c>
    </row>
    <row r="1553" spans="5:23" x14ac:dyDescent="0.25">
      <c r="E1553" t="s">
        <v>639</v>
      </c>
      <c r="F1553" t="s">
        <v>849</v>
      </c>
      <c r="G1553" t="s">
        <v>1</v>
      </c>
      <c r="H1553" t="s">
        <v>0</v>
      </c>
      <c r="I1553" t="s">
        <v>359</v>
      </c>
      <c r="J1553" t="s">
        <v>360</v>
      </c>
      <c r="K1553" s="55" t="s">
        <v>847</v>
      </c>
      <c r="L1553" s="55" t="s">
        <v>847</v>
      </c>
      <c r="M1553" t="s">
        <v>848</v>
      </c>
      <c r="N1553" t="s">
        <v>850</v>
      </c>
      <c r="O1553" s="3">
        <v>0</v>
      </c>
      <c r="P1553" s="3">
        <v>0</v>
      </c>
      <c r="Q1553" s="3">
        <v>22.12</v>
      </c>
      <c r="R1553" s="3">
        <v>2.8756000000000004</v>
      </c>
      <c r="S1553" s="3">
        <v>0</v>
      </c>
      <c r="T1553" s="3">
        <v>0</v>
      </c>
      <c r="U1553" s="3">
        <v>24.995600000000003</v>
      </c>
      <c r="W1553" t="s">
        <v>1</v>
      </c>
    </row>
    <row r="1554" spans="5:23" x14ac:dyDescent="0.25">
      <c r="E1554" t="s">
        <v>639</v>
      </c>
      <c r="F1554" t="s">
        <v>680</v>
      </c>
      <c r="G1554" t="s">
        <v>1</v>
      </c>
      <c r="H1554" t="s">
        <v>0</v>
      </c>
      <c r="I1554" t="s">
        <v>359</v>
      </c>
      <c r="J1554" t="s">
        <v>360</v>
      </c>
      <c r="K1554" s="55" t="s">
        <v>846</v>
      </c>
      <c r="L1554" s="55" t="s">
        <v>846</v>
      </c>
      <c r="M1554" t="s">
        <v>147</v>
      </c>
      <c r="N1554" t="s">
        <v>148</v>
      </c>
      <c r="O1554" s="3">
        <v>0</v>
      </c>
      <c r="P1554" s="3">
        <v>0</v>
      </c>
      <c r="Q1554" s="3">
        <v>115</v>
      </c>
      <c r="R1554" s="3">
        <v>14.950000000000001</v>
      </c>
      <c r="S1554" s="3">
        <v>0</v>
      </c>
      <c r="T1554" s="3">
        <v>0</v>
      </c>
      <c r="U1554" s="3">
        <v>129.94999999999999</v>
      </c>
      <c r="W1554" t="s">
        <v>1</v>
      </c>
    </row>
    <row r="1555" spans="5:23" x14ac:dyDescent="0.25">
      <c r="E1555" t="s">
        <v>639</v>
      </c>
      <c r="F1555" t="s">
        <v>680</v>
      </c>
      <c r="G1555" t="s">
        <v>1</v>
      </c>
      <c r="H1555" t="s">
        <v>0</v>
      </c>
      <c r="I1555" t="s">
        <v>359</v>
      </c>
      <c r="J1555" t="s">
        <v>360</v>
      </c>
      <c r="K1555" s="55" t="s">
        <v>845</v>
      </c>
      <c r="L1555" s="55" t="s">
        <v>845</v>
      </c>
      <c r="M1555" t="s">
        <v>147</v>
      </c>
      <c r="N1555" t="s">
        <v>148</v>
      </c>
      <c r="O1555" s="3">
        <v>0</v>
      </c>
      <c r="P1555" s="3">
        <v>0</v>
      </c>
      <c r="Q1555" s="3">
        <v>180</v>
      </c>
      <c r="R1555" s="3">
        <v>23.400000000000002</v>
      </c>
      <c r="S1555" s="3">
        <v>0</v>
      </c>
      <c r="T1555" s="3">
        <v>0</v>
      </c>
      <c r="U1555" s="3">
        <v>203.4</v>
      </c>
      <c r="W1555" t="s">
        <v>1</v>
      </c>
    </row>
    <row r="1556" spans="5:23" x14ac:dyDescent="0.25">
      <c r="E1556" t="s">
        <v>639</v>
      </c>
      <c r="F1556" t="s">
        <v>680</v>
      </c>
      <c r="G1556" t="s">
        <v>1</v>
      </c>
      <c r="H1556" t="s">
        <v>0</v>
      </c>
      <c r="I1556" t="s">
        <v>359</v>
      </c>
      <c r="J1556" t="s">
        <v>360</v>
      </c>
      <c r="K1556" s="55" t="s">
        <v>844</v>
      </c>
      <c r="L1556" s="55" t="s">
        <v>844</v>
      </c>
      <c r="M1556" t="s">
        <v>147</v>
      </c>
      <c r="N1556" t="s">
        <v>148</v>
      </c>
      <c r="O1556" s="3">
        <v>0</v>
      </c>
      <c r="P1556" s="3">
        <v>0</v>
      </c>
      <c r="Q1556" s="3">
        <v>50</v>
      </c>
      <c r="R1556" s="3">
        <v>6.5</v>
      </c>
      <c r="S1556" s="3">
        <v>0</v>
      </c>
      <c r="T1556" s="3">
        <v>0</v>
      </c>
      <c r="U1556" s="3">
        <v>56.5</v>
      </c>
      <c r="W1556" t="s">
        <v>1</v>
      </c>
    </row>
    <row r="1557" spans="5:23" x14ac:dyDescent="0.25">
      <c r="E1557" t="s">
        <v>639</v>
      </c>
      <c r="F1557" t="s">
        <v>680</v>
      </c>
      <c r="G1557" t="s">
        <v>1</v>
      </c>
      <c r="H1557" t="s">
        <v>0</v>
      </c>
      <c r="I1557" t="s">
        <v>359</v>
      </c>
      <c r="J1557" t="s">
        <v>360</v>
      </c>
      <c r="K1557" s="55" t="s">
        <v>843</v>
      </c>
      <c r="L1557" s="55" t="s">
        <v>843</v>
      </c>
      <c r="M1557" t="s">
        <v>151</v>
      </c>
      <c r="N1557" t="s">
        <v>29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W1557" t="s">
        <v>1</v>
      </c>
    </row>
    <row r="1558" spans="5:23" x14ac:dyDescent="0.25">
      <c r="E1558" t="s">
        <v>639</v>
      </c>
      <c r="F1558" t="s">
        <v>680</v>
      </c>
      <c r="G1558" t="s">
        <v>1</v>
      </c>
      <c r="H1558" t="s">
        <v>0</v>
      </c>
      <c r="I1558" t="s">
        <v>359</v>
      </c>
      <c r="J1558" t="s">
        <v>360</v>
      </c>
      <c r="K1558" s="55" t="s">
        <v>842</v>
      </c>
      <c r="L1558" s="55" t="s">
        <v>842</v>
      </c>
      <c r="M1558" t="s">
        <v>115</v>
      </c>
      <c r="N1558" t="s">
        <v>116</v>
      </c>
      <c r="O1558" s="3">
        <v>0</v>
      </c>
      <c r="P1558" s="3">
        <v>0</v>
      </c>
      <c r="Q1558" s="3">
        <v>60</v>
      </c>
      <c r="R1558" s="3">
        <v>7.8000000000000007</v>
      </c>
      <c r="S1558" s="3">
        <v>0</v>
      </c>
      <c r="T1558" s="3">
        <v>0</v>
      </c>
      <c r="U1558" s="3">
        <v>67.8</v>
      </c>
      <c r="W1558" t="s">
        <v>1</v>
      </c>
    </row>
    <row r="1559" spans="5:23" x14ac:dyDescent="0.25">
      <c r="E1559" t="s">
        <v>639</v>
      </c>
      <c r="F1559" t="s">
        <v>680</v>
      </c>
      <c r="G1559" t="s">
        <v>1</v>
      </c>
      <c r="H1559" t="s">
        <v>0</v>
      </c>
      <c r="I1559" t="s">
        <v>359</v>
      </c>
      <c r="J1559" t="s">
        <v>360</v>
      </c>
      <c r="K1559" s="55" t="s">
        <v>839</v>
      </c>
      <c r="L1559" s="55" t="s">
        <v>839</v>
      </c>
      <c r="N1559" t="s">
        <v>841</v>
      </c>
      <c r="O1559" s="3">
        <v>0</v>
      </c>
      <c r="P1559" s="3">
        <v>0</v>
      </c>
      <c r="Q1559" s="3">
        <v>30.97</v>
      </c>
      <c r="R1559" s="3">
        <v>4.0260999999999996</v>
      </c>
      <c r="S1559" s="3">
        <v>0</v>
      </c>
      <c r="T1559" s="3">
        <v>0</v>
      </c>
      <c r="U1559" s="3">
        <v>34.996099999999998</v>
      </c>
      <c r="V1559" s="3" t="s">
        <v>840</v>
      </c>
      <c r="W1559" t="s">
        <v>1</v>
      </c>
    </row>
    <row r="1560" spans="5:23" x14ac:dyDescent="0.25">
      <c r="E1560" t="s">
        <v>639</v>
      </c>
      <c r="F1560" t="s">
        <v>680</v>
      </c>
      <c r="G1560" t="s">
        <v>1</v>
      </c>
      <c r="H1560" t="s">
        <v>0</v>
      </c>
      <c r="I1560" t="s">
        <v>359</v>
      </c>
      <c r="J1560" t="s">
        <v>360</v>
      </c>
      <c r="K1560" s="55" t="s">
        <v>838</v>
      </c>
      <c r="L1560" s="55" t="s">
        <v>838</v>
      </c>
      <c r="M1560" t="s">
        <v>151</v>
      </c>
      <c r="N1560" t="s">
        <v>29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W1560" t="s">
        <v>1</v>
      </c>
    </row>
    <row r="1561" spans="5:23" x14ac:dyDescent="0.25">
      <c r="E1561" t="s">
        <v>639</v>
      </c>
      <c r="F1561" t="s">
        <v>680</v>
      </c>
      <c r="G1561" t="s">
        <v>1</v>
      </c>
      <c r="H1561" t="s">
        <v>0</v>
      </c>
      <c r="I1561" t="s">
        <v>359</v>
      </c>
      <c r="J1561" t="s">
        <v>360</v>
      </c>
      <c r="K1561" s="55" t="s">
        <v>837</v>
      </c>
      <c r="L1561" s="55" t="s">
        <v>837</v>
      </c>
      <c r="M1561" t="s">
        <v>151</v>
      </c>
      <c r="N1561" t="s">
        <v>29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W1561" t="s">
        <v>1</v>
      </c>
    </row>
    <row r="1562" spans="5:23" x14ac:dyDescent="0.25">
      <c r="E1562" t="s">
        <v>639</v>
      </c>
      <c r="F1562" t="s">
        <v>680</v>
      </c>
      <c r="G1562" t="s">
        <v>1</v>
      </c>
      <c r="H1562" t="s">
        <v>0</v>
      </c>
      <c r="I1562" t="s">
        <v>359</v>
      </c>
      <c r="J1562" t="s">
        <v>360</v>
      </c>
      <c r="K1562" s="55" t="s">
        <v>836</v>
      </c>
      <c r="L1562" s="55" t="s">
        <v>836</v>
      </c>
      <c r="M1562" t="s">
        <v>208</v>
      </c>
      <c r="N1562" t="s">
        <v>209</v>
      </c>
      <c r="O1562" s="3">
        <v>0</v>
      </c>
      <c r="P1562" s="3">
        <v>0</v>
      </c>
      <c r="Q1562" s="3">
        <v>10</v>
      </c>
      <c r="R1562" s="3">
        <v>1.3</v>
      </c>
      <c r="S1562" s="3">
        <v>0</v>
      </c>
      <c r="T1562" s="3">
        <v>0</v>
      </c>
      <c r="U1562" s="3">
        <v>11.3</v>
      </c>
      <c r="W1562" t="s">
        <v>1</v>
      </c>
    </row>
    <row r="1563" spans="5:23" x14ac:dyDescent="0.25">
      <c r="E1563" t="s">
        <v>639</v>
      </c>
      <c r="F1563" t="s">
        <v>680</v>
      </c>
      <c r="G1563" t="s">
        <v>1</v>
      </c>
      <c r="H1563" t="s">
        <v>0</v>
      </c>
      <c r="I1563" t="s">
        <v>359</v>
      </c>
      <c r="J1563" t="s">
        <v>360</v>
      </c>
      <c r="K1563" s="55" t="s">
        <v>835</v>
      </c>
      <c r="L1563" s="55" t="s">
        <v>835</v>
      </c>
      <c r="M1563" t="s">
        <v>801</v>
      </c>
      <c r="N1563" t="s">
        <v>802</v>
      </c>
      <c r="O1563" s="3">
        <v>0</v>
      </c>
      <c r="P1563" s="3">
        <v>0</v>
      </c>
      <c r="Q1563" s="3">
        <v>12</v>
      </c>
      <c r="R1563" s="3">
        <v>1.56</v>
      </c>
      <c r="S1563" s="3">
        <v>0</v>
      </c>
      <c r="T1563" s="3">
        <v>0</v>
      </c>
      <c r="U1563" s="3">
        <v>13.56</v>
      </c>
      <c r="W1563" t="s">
        <v>1</v>
      </c>
    </row>
    <row r="1564" spans="5:23" x14ac:dyDescent="0.25">
      <c r="E1564" t="s">
        <v>639</v>
      </c>
      <c r="F1564" t="s">
        <v>680</v>
      </c>
      <c r="G1564" t="s">
        <v>1</v>
      </c>
      <c r="H1564" t="s">
        <v>0</v>
      </c>
      <c r="I1564" t="s">
        <v>359</v>
      </c>
      <c r="J1564" t="s">
        <v>360</v>
      </c>
      <c r="K1564" s="55" t="s">
        <v>833</v>
      </c>
      <c r="L1564" s="55" t="s">
        <v>833</v>
      </c>
      <c r="N1564" t="s">
        <v>150</v>
      </c>
      <c r="O1564" s="3">
        <v>0</v>
      </c>
      <c r="P1564" s="3">
        <v>0</v>
      </c>
      <c r="Q1564" s="3">
        <v>12</v>
      </c>
      <c r="R1564" s="3">
        <v>1.56</v>
      </c>
      <c r="S1564" s="3">
        <v>0</v>
      </c>
      <c r="T1564" s="3">
        <v>0</v>
      </c>
      <c r="U1564" s="3">
        <v>13.56</v>
      </c>
      <c r="V1564" s="3" t="s">
        <v>834</v>
      </c>
      <c r="W1564" t="s">
        <v>1</v>
      </c>
    </row>
    <row r="1565" spans="5:23" x14ac:dyDescent="0.25">
      <c r="E1565" t="s">
        <v>639</v>
      </c>
      <c r="F1565" t="s">
        <v>680</v>
      </c>
      <c r="G1565" t="s">
        <v>1</v>
      </c>
      <c r="H1565" t="s">
        <v>0</v>
      </c>
      <c r="I1565" t="s">
        <v>359</v>
      </c>
      <c r="J1565" t="s">
        <v>360</v>
      </c>
      <c r="K1565" s="55" t="s">
        <v>832</v>
      </c>
      <c r="L1565" s="55" t="s">
        <v>832</v>
      </c>
      <c r="M1565" t="s">
        <v>115</v>
      </c>
      <c r="N1565" t="s">
        <v>116</v>
      </c>
      <c r="O1565" s="3">
        <v>0</v>
      </c>
      <c r="P1565" s="3">
        <v>0</v>
      </c>
      <c r="Q1565" s="3">
        <v>210</v>
      </c>
      <c r="R1565" s="3">
        <v>27.3</v>
      </c>
      <c r="S1565" s="3">
        <v>0</v>
      </c>
      <c r="T1565" s="3">
        <v>0</v>
      </c>
      <c r="U1565" s="3">
        <v>237.3</v>
      </c>
      <c r="W1565" t="s">
        <v>1</v>
      </c>
    </row>
    <row r="1566" spans="5:23" x14ac:dyDescent="0.25">
      <c r="E1566" t="s">
        <v>639</v>
      </c>
      <c r="F1566" t="s">
        <v>677</v>
      </c>
      <c r="G1566" t="s">
        <v>1</v>
      </c>
      <c r="H1566" t="s">
        <v>0</v>
      </c>
      <c r="I1566" t="s">
        <v>359</v>
      </c>
      <c r="J1566" t="s">
        <v>360</v>
      </c>
      <c r="K1566" s="55" t="s">
        <v>831</v>
      </c>
      <c r="L1566" s="55" t="s">
        <v>831</v>
      </c>
      <c r="M1566" t="s">
        <v>100</v>
      </c>
      <c r="N1566" t="s">
        <v>101</v>
      </c>
      <c r="O1566" s="3">
        <v>0</v>
      </c>
      <c r="P1566" s="3">
        <v>0</v>
      </c>
      <c r="Q1566" s="3">
        <v>15</v>
      </c>
      <c r="R1566" s="3">
        <v>1.9500000000000002</v>
      </c>
      <c r="S1566" s="3">
        <v>0</v>
      </c>
      <c r="T1566" s="3">
        <v>0</v>
      </c>
      <c r="U1566" s="3">
        <v>16.95</v>
      </c>
      <c r="W1566" t="s">
        <v>1</v>
      </c>
    </row>
    <row r="1567" spans="5:23" x14ac:dyDescent="0.25">
      <c r="E1567" t="s">
        <v>639</v>
      </c>
      <c r="F1567" t="s">
        <v>677</v>
      </c>
      <c r="G1567" t="s">
        <v>1</v>
      </c>
      <c r="H1567" t="s">
        <v>0</v>
      </c>
      <c r="I1567" t="s">
        <v>359</v>
      </c>
      <c r="J1567" t="s">
        <v>360</v>
      </c>
      <c r="K1567" s="55" t="s">
        <v>830</v>
      </c>
      <c r="L1567" s="55" t="s">
        <v>830</v>
      </c>
      <c r="M1567" t="s">
        <v>249</v>
      </c>
      <c r="N1567" t="s">
        <v>250</v>
      </c>
      <c r="O1567" s="3">
        <v>0</v>
      </c>
      <c r="P1567" s="3">
        <v>0</v>
      </c>
      <c r="Q1567" s="3">
        <v>16.73</v>
      </c>
      <c r="R1567" s="3">
        <v>2.1749000000000001</v>
      </c>
      <c r="S1567" s="3">
        <v>0</v>
      </c>
      <c r="T1567" s="3">
        <v>0</v>
      </c>
      <c r="U1567" s="3">
        <v>18.904900000000001</v>
      </c>
      <c r="W1567" t="s">
        <v>1</v>
      </c>
    </row>
    <row r="1568" spans="5:23" x14ac:dyDescent="0.25">
      <c r="E1568" t="s">
        <v>639</v>
      </c>
      <c r="F1568" t="s">
        <v>677</v>
      </c>
      <c r="G1568" t="s">
        <v>1</v>
      </c>
      <c r="H1568" t="s">
        <v>0</v>
      </c>
      <c r="I1568" t="s">
        <v>359</v>
      </c>
      <c r="J1568" t="s">
        <v>360</v>
      </c>
      <c r="K1568" s="55" t="s">
        <v>829</v>
      </c>
      <c r="L1568" s="55" t="s">
        <v>829</v>
      </c>
      <c r="M1568" t="s">
        <v>113</v>
      </c>
      <c r="N1568" t="s">
        <v>114</v>
      </c>
      <c r="O1568" s="3">
        <v>0</v>
      </c>
      <c r="P1568" s="3">
        <v>0</v>
      </c>
      <c r="Q1568" s="3">
        <v>140</v>
      </c>
      <c r="R1568" s="3">
        <v>18.2</v>
      </c>
      <c r="S1568" s="3">
        <v>0</v>
      </c>
      <c r="T1568" s="3">
        <v>0</v>
      </c>
      <c r="U1568" s="3">
        <v>158.19999999999999</v>
      </c>
      <c r="W1568" t="s">
        <v>1</v>
      </c>
    </row>
    <row r="1569" spans="5:23" x14ac:dyDescent="0.25">
      <c r="E1569" t="s">
        <v>639</v>
      </c>
      <c r="F1569" t="s">
        <v>677</v>
      </c>
      <c r="G1569" t="s">
        <v>1</v>
      </c>
      <c r="H1569" t="s">
        <v>0</v>
      </c>
      <c r="I1569" t="s">
        <v>359</v>
      </c>
      <c r="J1569" t="s">
        <v>360</v>
      </c>
      <c r="K1569" s="55" t="s">
        <v>828</v>
      </c>
      <c r="L1569" s="55" t="s">
        <v>828</v>
      </c>
      <c r="M1569" t="s">
        <v>365</v>
      </c>
      <c r="N1569" t="s">
        <v>112</v>
      </c>
      <c r="O1569" s="3">
        <v>0</v>
      </c>
      <c r="P1569" s="3">
        <v>0</v>
      </c>
      <c r="Q1569" s="3">
        <v>390</v>
      </c>
      <c r="R1569" s="3">
        <v>50.7</v>
      </c>
      <c r="S1569" s="3">
        <v>0</v>
      </c>
      <c r="T1569" s="3">
        <v>0</v>
      </c>
      <c r="U1569" s="3">
        <v>440.7</v>
      </c>
      <c r="W1569" t="s">
        <v>1</v>
      </c>
    </row>
    <row r="1570" spans="5:23" x14ac:dyDescent="0.25">
      <c r="E1570" t="s">
        <v>639</v>
      </c>
      <c r="F1570" t="s">
        <v>677</v>
      </c>
      <c r="G1570" t="s">
        <v>1</v>
      </c>
      <c r="H1570" t="s">
        <v>0</v>
      </c>
      <c r="I1570" t="s">
        <v>359</v>
      </c>
      <c r="J1570" t="s">
        <v>360</v>
      </c>
      <c r="K1570" s="55" t="s">
        <v>827</v>
      </c>
      <c r="L1570" s="55" t="s">
        <v>827</v>
      </c>
      <c r="M1570" t="s">
        <v>220</v>
      </c>
      <c r="N1570" t="s">
        <v>221</v>
      </c>
      <c r="O1570" s="3">
        <v>0</v>
      </c>
      <c r="P1570" s="3">
        <v>0</v>
      </c>
      <c r="Q1570" s="3">
        <v>15</v>
      </c>
      <c r="R1570" s="3">
        <v>1.9500000000000002</v>
      </c>
      <c r="S1570" s="3">
        <v>0</v>
      </c>
      <c r="T1570" s="3">
        <v>0</v>
      </c>
      <c r="U1570" s="3">
        <v>16.95</v>
      </c>
      <c r="W1570" t="s">
        <v>1</v>
      </c>
    </row>
    <row r="1571" spans="5:23" x14ac:dyDescent="0.25">
      <c r="E1571" t="s">
        <v>639</v>
      </c>
      <c r="F1571" t="s">
        <v>677</v>
      </c>
      <c r="G1571" t="s">
        <v>1</v>
      </c>
      <c r="H1571" t="s">
        <v>0</v>
      </c>
      <c r="I1571" t="s">
        <v>359</v>
      </c>
      <c r="J1571" t="s">
        <v>360</v>
      </c>
      <c r="K1571" s="55" t="s">
        <v>826</v>
      </c>
      <c r="L1571" s="55" t="s">
        <v>826</v>
      </c>
      <c r="M1571" t="s">
        <v>262</v>
      </c>
      <c r="N1571" t="s">
        <v>263</v>
      </c>
      <c r="O1571" s="3">
        <v>0</v>
      </c>
      <c r="P1571" s="3">
        <v>0</v>
      </c>
      <c r="Q1571" s="3">
        <v>48</v>
      </c>
      <c r="R1571" s="3">
        <v>6.24</v>
      </c>
      <c r="S1571" s="3">
        <v>0</v>
      </c>
      <c r="T1571" s="3">
        <v>0</v>
      </c>
      <c r="U1571" s="3">
        <v>54.24</v>
      </c>
      <c r="W1571" t="s">
        <v>1</v>
      </c>
    </row>
    <row r="1572" spans="5:23" x14ac:dyDescent="0.25">
      <c r="E1572" t="s">
        <v>639</v>
      </c>
      <c r="F1572" t="s">
        <v>677</v>
      </c>
      <c r="G1572" t="s">
        <v>1</v>
      </c>
      <c r="H1572" t="s">
        <v>0</v>
      </c>
      <c r="I1572" t="s">
        <v>359</v>
      </c>
      <c r="J1572" t="s">
        <v>360</v>
      </c>
      <c r="K1572" s="55" t="s">
        <v>823</v>
      </c>
      <c r="L1572" s="55" t="s">
        <v>823</v>
      </c>
      <c r="M1572" t="s">
        <v>824</v>
      </c>
      <c r="N1572" t="s">
        <v>825</v>
      </c>
      <c r="O1572" s="3">
        <v>0</v>
      </c>
      <c r="P1572" s="3">
        <v>0</v>
      </c>
      <c r="Q1572" s="3">
        <v>90</v>
      </c>
      <c r="R1572" s="3">
        <v>11.700000000000001</v>
      </c>
      <c r="S1572" s="3">
        <v>0</v>
      </c>
      <c r="T1572" s="3">
        <v>0</v>
      </c>
      <c r="U1572" s="3">
        <v>101.7</v>
      </c>
      <c r="W1572" t="s">
        <v>1</v>
      </c>
    </row>
    <row r="1573" spans="5:23" x14ac:dyDescent="0.25">
      <c r="E1573" t="s">
        <v>639</v>
      </c>
      <c r="F1573" t="s">
        <v>677</v>
      </c>
      <c r="G1573" t="s">
        <v>1</v>
      </c>
      <c r="H1573" t="s">
        <v>0</v>
      </c>
      <c r="I1573" t="s">
        <v>359</v>
      </c>
      <c r="J1573" t="s">
        <v>360</v>
      </c>
      <c r="K1573" s="55" t="s">
        <v>822</v>
      </c>
      <c r="L1573" s="55" t="s">
        <v>822</v>
      </c>
      <c r="M1573" t="s">
        <v>115</v>
      </c>
      <c r="N1573" t="s">
        <v>116</v>
      </c>
      <c r="O1573" s="3">
        <v>0</v>
      </c>
      <c r="P1573" s="3">
        <v>0</v>
      </c>
      <c r="Q1573" s="3">
        <v>168</v>
      </c>
      <c r="R1573" s="3">
        <v>21.84</v>
      </c>
      <c r="S1573" s="3">
        <v>0</v>
      </c>
      <c r="T1573" s="3">
        <v>0</v>
      </c>
      <c r="U1573" s="3">
        <v>189.84</v>
      </c>
      <c r="W1573" t="s">
        <v>1</v>
      </c>
    </row>
    <row r="1574" spans="5:23" x14ac:dyDescent="0.25">
      <c r="E1574" t="s">
        <v>639</v>
      </c>
      <c r="F1574" t="s">
        <v>677</v>
      </c>
      <c r="G1574" t="s">
        <v>1</v>
      </c>
      <c r="H1574" t="s">
        <v>0</v>
      </c>
      <c r="I1574" t="s">
        <v>359</v>
      </c>
      <c r="J1574" t="s">
        <v>360</v>
      </c>
      <c r="K1574" s="55" t="s">
        <v>821</v>
      </c>
      <c r="L1574" s="55" t="s">
        <v>821</v>
      </c>
      <c r="M1574" t="s">
        <v>115</v>
      </c>
      <c r="N1574" t="s">
        <v>116</v>
      </c>
      <c r="O1574" s="3">
        <v>0</v>
      </c>
      <c r="P1574" s="3">
        <v>0</v>
      </c>
      <c r="Q1574" s="3">
        <v>40</v>
      </c>
      <c r="R1574" s="3">
        <v>5.2</v>
      </c>
      <c r="S1574" s="3">
        <v>0</v>
      </c>
      <c r="T1574" s="3">
        <v>0</v>
      </c>
      <c r="U1574" s="3">
        <v>45.2</v>
      </c>
      <c r="W1574" t="s">
        <v>1</v>
      </c>
    </row>
    <row r="1575" spans="5:23" x14ac:dyDescent="0.25">
      <c r="E1575" t="s">
        <v>639</v>
      </c>
      <c r="F1575" t="s">
        <v>677</v>
      </c>
      <c r="G1575" t="s">
        <v>1</v>
      </c>
      <c r="H1575" t="s">
        <v>0</v>
      </c>
      <c r="I1575" t="s">
        <v>359</v>
      </c>
      <c r="J1575" t="s">
        <v>360</v>
      </c>
      <c r="K1575" s="55" t="s">
        <v>820</v>
      </c>
      <c r="L1575" s="55" t="s">
        <v>820</v>
      </c>
      <c r="M1575" t="s">
        <v>607</v>
      </c>
      <c r="N1575" t="s">
        <v>608</v>
      </c>
      <c r="O1575" s="3">
        <v>0</v>
      </c>
      <c r="P1575" s="3">
        <v>0</v>
      </c>
      <c r="Q1575" s="3">
        <v>50</v>
      </c>
      <c r="R1575" s="3">
        <v>6.5</v>
      </c>
      <c r="S1575" s="3">
        <v>0</v>
      </c>
      <c r="T1575" s="3">
        <v>0</v>
      </c>
      <c r="U1575" s="3">
        <v>56.5</v>
      </c>
      <c r="W1575" t="s">
        <v>1</v>
      </c>
    </row>
    <row r="1576" spans="5:23" x14ac:dyDescent="0.25">
      <c r="E1576" t="s">
        <v>639</v>
      </c>
      <c r="F1576" t="s">
        <v>677</v>
      </c>
      <c r="G1576" t="s">
        <v>1</v>
      </c>
      <c r="H1576" t="s">
        <v>0</v>
      </c>
      <c r="I1576" t="s">
        <v>359</v>
      </c>
      <c r="J1576" t="s">
        <v>360</v>
      </c>
      <c r="K1576" s="55" t="s">
        <v>819</v>
      </c>
      <c r="L1576" s="55" t="s">
        <v>819</v>
      </c>
      <c r="M1576" t="s">
        <v>607</v>
      </c>
      <c r="N1576" t="s">
        <v>608</v>
      </c>
      <c r="O1576" s="3">
        <v>0</v>
      </c>
      <c r="P1576" s="3">
        <v>0</v>
      </c>
      <c r="Q1576" s="3">
        <v>69.47</v>
      </c>
      <c r="R1576" s="3">
        <v>9.0311000000000003</v>
      </c>
      <c r="S1576" s="3">
        <v>0</v>
      </c>
      <c r="T1576" s="3">
        <v>0</v>
      </c>
      <c r="U1576" s="3">
        <v>78.501099999999994</v>
      </c>
      <c r="W1576" t="s">
        <v>1</v>
      </c>
    </row>
    <row r="1577" spans="5:23" x14ac:dyDescent="0.25">
      <c r="E1577" t="s">
        <v>639</v>
      </c>
      <c r="F1577" t="s">
        <v>677</v>
      </c>
      <c r="G1577" t="s">
        <v>1</v>
      </c>
      <c r="H1577" t="s">
        <v>0</v>
      </c>
      <c r="I1577" t="s">
        <v>359</v>
      </c>
      <c r="J1577" t="s">
        <v>360</v>
      </c>
      <c r="K1577" s="55" t="s">
        <v>818</v>
      </c>
      <c r="L1577" s="55" t="s">
        <v>818</v>
      </c>
      <c r="M1577" t="s">
        <v>262</v>
      </c>
      <c r="N1577" t="s">
        <v>263</v>
      </c>
      <c r="O1577" s="3">
        <v>0</v>
      </c>
      <c r="P1577" s="3">
        <v>0</v>
      </c>
      <c r="Q1577" s="3">
        <v>40</v>
      </c>
      <c r="R1577" s="3">
        <v>5.2</v>
      </c>
      <c r="S1577" s="3">
        <v>0</v>
      </c>
      <c r="T1577" s="3">
        <v>0</v>
      </c>
      <c r="U1577" s="3">
        <v>45.2</v>
      </c>
      <c r="W1577" t="s">
        <v>1</v>
      </c>
    </row>
    <row r="1578" spans="5:23" x14ac:dyDescent="0.25">
      <c r="E1578" t="s">
        <v>639</v>
      </c>
      <c r="F1578" t="s">
        <v>673</v>
      </c>
      <c r="G1578" t="s">
        <v>1</v>
      </c>
      <c r="H1578" t="s">
        <v>0</v>
      </c>
      <c r="I1578" t="s">
        <v>359</v>
      </c>
      <c r="J1578" t="s">
        <v>360</v>
      </c>
      <c r="K1578" s="55" t="s">
        <v>678</v>
      </c>
      <c r="L1578" s="55" t="s">
        <v>678</v>
      </c>
      <c r="M1578" t="s">
        <v>134</v>
      </c>
      <c r="N1578" t="s">
        <v>135</v>
      </c>
      <c r="O1578" s="3">
        <v>0</v>
      </c>
      <c r="P1578" s="3">
        <v>0</v>
      </c>
      <c r="Q1578" s="3">
        <v>154.85</v>
      </c>
      <c r="R1578" s="3">
        <v>20.130500000000001</v>
      </c>
      <c r="S1578" s="3">
        <v>0</v>
      </c>
      <c r="T1578" s="3">
        <v>0</v>
      </c>
      <c r="U1578" s="3">
        <v>174.98050000000001</v>
      </c>
      <c r="W1578" t="s">
        <v>1</v>
      </c>
    </row>
    <row r="1579" spans="5:23" x14ac:dyDescent="0.25">
      <c r="E1579" t="s">
        <v>639</v>
      </c>
      <c r="F1579" t="s">
        <v>673</v>
      </c>
      <c r="G1579" t="s">
        <v>1</v>
      </c>
      <c r="H1579" t="s">
        <v>0</v>
      </c>
      <c r="I1579" t="s">
        <v>359</v>
      </c>
      <c r="J1579" t="s">
        <v>360</v>
      </c>
      <c r="K1579" s="55" t="s">
        <v>817</v>
      </c>
      <c r="L1579" s="55" t="s">
        <v>817</v>
      </c>
      <c r="M1579" t="s">
        <v>115</v>
      </c>
      <c r="N1579" t="s">
        <v>116</v>
      </c>
      <c r="O1579" s="3">
        <v>0</v>
      </c>
      <c r="P1579" s="3">
        <v>0</v>
      </c>
      <c r="Q1579" s="3">
        <v>20</v>
      </c>
      <c r="R1579" s="3">
        <v>2.6</v>
      </c>
      <c r="S1579" s="3">
        <v>0</v>
      </c>
      <c r="T1579" s="3">
        <v>0</v>
      </c>
      <c r="U1579" s="3">
        <v>22.6</v>
      </c>
      <c r="W1579" t="s">
        <v>1</v>
      </c>
    </row>
    <row r="1580" spans="5:23" x14ac:dyDescent="0.25">
      <c r="E1580" t="s">
        <v>639</v>
      </c>
      <c r="F1580" t="s">
        <v>673</v>
      </c>
      <c r="G1580" t="s">
        <v>1</v>
      </c>
      <c r="H1580" t="s">
        <v>0</v>
      </c>
      <c r="I1580" t="s">
        <v>359</v>
      </c>
      <c r="J1580" t="s">
        <v>360</v>
      </c>
      <c r="K1580" s="55" t="s">
        <v>816</v>
      </c>
      <c r="L1580" s="55" t="s">
        <v>816</v>
      </c>
      <c r="M1580" t="s">
        <v>789</v>
      </c>
      <c r="N1580" t="s">
        <v>790</v>
      </c>
      <c r="O1580" s="3">
        <v>0</v>
      </c>
      <c r="P1580" s="3">
        <v>0</v>
      </c>
      <c r="Q1580" s="3">
        <v>30.97</v>
      </c>
      <c r="R1580" s="3">
        <v>4.0260999999999996</v>
      </c>
      <c r="S1580" s="3">
        <v>0</v>
      </c>
      <c r="T1580" s="3">
        <v>0</v>
      </c>
      <c r="U1580" s="3">
        <v>34.996099999999998</v>
      </c>
      <c r="W1580" t="s">
        <v>1</v>
      </c>
    </row>
    <row r="1581" spans="5:23" x14ac:dyDescent="0.25">
      <c r="E1581" t="s">
        <v>639</v>
      </c>
      <c r="F1581" t="s">
        <v>673</v>
      </c>
      <c r="G1581" t="s">
        <v>1</v>
      </c>
      <c r="H1581" t="s">
        <v>0</v>
      </c>
      <c r="I1581" t="s">
        <v>359</v>
      </c>
      <c r="J1581" t="s">
        <v>360</v>
      </c>
      <c r="K1581" s="55" t="s">
        <v>815</v>
      </c>
      <c r="L1581" s="55" t="s">
        <v>815</v>
      </c>
      <c r="M1581" t="s">
        <v>100</v>
      </c>
      <c r="N1581" t="s">
        <v>101</v>
      </c>
      <c r="O1581" s="3">
        <v>0</v>
      </c>
      <c r="P1581" s="3">
        <v>0</v>
      </c>
      <c r="Q1581" s="3">
        <v>266</v>
      </c>
      <c r="R1581" s="3">
        <v>34.58</v>
      </c>
      <c r="S1581" s="3">
        <v>0</v>
      </c>
      <c r="T1581" s="3">
        <v>0</v>
      </c>
      <c r="U1581" s="3">
        <v>300.58</v>
      </c>
      <c r="W1581" t="s">
        <v>1</v>
      </c>
    </row>
    <row r="1582" spans="5:23" x14ac:dyDescent="0.25">
      <c r="E1582" t="s">
        <v>639</v>
      </c>
      <c r="F1582" t="s">
        <v>673</v>
      </c>
      <c r="G1582" t="s">
        <v>1</v>
      </c>
      <c r="H1582" t="s">
        <v>0</v>
      </c>
      <c r="I1582" t="s">
        <v>359</v>
      </c>
      <c r="J1582" t="s">
        <v>360</v>
      </c>
      <c r="K1582" s="55" t="s">
        <v>812</v>
      </c>
      <c r="L1582" s="55" t="s">
        <v>812</v>
      </c>
      <c r="M1582" t="s">
        <v>813</v>
      </c>
      <c r="N1582" t="s">
        <v>814</v>
      </c>
      <c r="O1582" s="3">
        <v>0</v>
      </c>
      <c r="P1582" s="3">
        <v>0</v>
      </c>
      <c r="Q1582" s="3">
        <v>150</v>
      </c>
      <c r="R1582" s="3">
        <v>19.5</v>
      </c>
      <c r="S1582" s="3">
        <v>0</v>
      </c>
      <c r="T1582" s="3">
        <v>0</v>
      </c>
      <c r="U1582" s="3">
        <v>169.5</v>
      </c>
      <c r="W1582" t="s">
        <v>1</v>
      </c>
    </row>
    <row r="1583" spans="5:23" x14ac:dyDescent="0.25">
      <c r="E1583" t="s">
        <v>639</v>
      </c>
      <c r="F1583" t="s">
        <v>673</v>
      </c>
      <c r="G1583" t="s">
        <v>1</v>
      </c>
      <c r="H1583" t="s">
        <v>0</v>
      </c>
      <c r="I1583" t="s">
        <v>359</v>
      </c>
      <c r="J1583" t="s">
        <v>360</v>
      </c>
      <c r="K1583" s="55" t="s">
        <v>811</v>
      </c>
      <c r="L1583" s="55" t="s">
        <v>811</v>
      </c>
      <c r="M1583" t="s">
        <v>151</v>
      </c>
      <c r="N1583" t="s">
        <v>29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W1583" t="s">
        <v>1</v>
      </c>
    </row>
    <row r="1584" spans="5:23" x14ac:dyDescent="0.25">
      <c r="E1584" t="s">
        <v>639</v>
      </c>
      <c r="F1584" t="s">
        <v>673</v>
      </c>
      <c r="G1584" t="s">
        <v>1</v>
      </c>
      <c r="H1584" t="s">
        <v>0</v>
      </c>
      <c r="I1584" t="s">
        <v>359</v>
      </c>
      <c r="J1584" t="s">
        <v>360</v>
      </c>
      <c r="K1584" s="55" t="s">
        <v>810</v>
      </c>
      <c r="L1584" s="55" t="s">
        <v>810</v>
      </c>
      <c r="M1584" t="s">
        <v>115</v>
      </c>
      <c r="N1584" t="s">
        <v>116</v>
      </c>
      <c r="O1584" s="3">
        <v>0</v>
      </c>
      <c r="P1584" s="3">
        <v>0</v>
      </c>
      <c r="Q1584" s="3">
        <v>44</v>
      </c>
      <c r="R1584" s="3">
        <v>5.7200000000000006</v>
      </c>
      <c r="S1584" s="3">
        <v>0</v>
      </c>
      <c r="T1584" s="3">
        <v>0</v>
      </c>
      <c r="U1584" s="3">
        <v>49.72</v>
      </c>
      <c r="W1584" t="s">
        <v>1</v>
      </c>
    </row>
    <row r="1585" spans="5:23" x14ac:dyDescent="0.25">
      <c r="E1585" t="s">
        <v>639</v>
      </c>
      <c r="F1585" t="s">
        <v>673</v>
      </c>
      <c r="G1585" t="s">
        <v>1</v>
      </c>
      <c r="H1585" t="s">
        <v>0</v>
      </c>
      <c r="I1585" t="s">
        <v>359</v>
      </c>
      <c r="J1585" t="s">
        <v>360</v>
      </c>
      <c r="K1585" s="55" t="s">
        <v>809</v>
      </c>
      <c r="L1585" s="55" t="s">
        <v>809</v>
      </c>
      <c r="M1585" t="s">
        <v>138</v>
      </c>
      <c r="N1585" t="s">
        <v>139</v>
      </c>
      <c r="O1585" s="3">
        <v>0</v>
      </c>
      <c r="P1585" s="3">
        <v>0</v>
      </c>
      <c r="Q1585" s="3">
        <v>12.65</v>
      </c>
      <c r="R1585" s="3">
        <v>1.6445000000000001</v>
      </c>
      <c r="S1585" s="3">
        <v>0</v>
      </c>
      <c r="T1585" s="3">
        <v>0</v>
      </c>
      <c r="U1585" s="3">
        <v>14.294500000000001</v>
      </c>
      <c r="W1585" t="s">
        <v>1</v>
      </c>
    </row>
    <row r="1586" spans="5:23" x14ac:dyDescent="0.25">
      <c r="E1586" t="s">
        <v>639</v>
      </c>
      <c r="F1586" t="s">
        <v>673</v>
      </c>
      <c r="G1586" t="s">
        <v>1</v>
      </c>
      <c r="H1586" t="s">
        <v>0</v>
      </c>
      <c r="I1586" t="s">
        <v>359</v>
      </c>
      <c r="J1586" t="s">
        <v>360</v>
      </c>
      <c r="K1586" s="55" t="s">
        <v>806</v>
      </c>
      <c r="L1586" s="55" t="s">
        <v>806</v>
      </c>
      <c r="N1586" t="s">
        <v>808</v>
      </c>
      <c r="O1586" s="3">
        <v>0</v>
      </c>
      <c r="P1586" s="3">
        <v>0</v>
      </c>
      <c r="Q1586" s="3">
        <v>5.31</v>
      </c>
      <c r="R1586" s="3">
        <v>0.69030000000000002</v>
      </c>
      <c r="S1586" s="3">
        <v>0</v>
      </c>
      <c r="T1586" s="3">
        <v>0</v>
      </c>
      <c r="U1586" s="3">
        <v>6.0002999999999993</v>
      </c>
      <c r="V1586" s="3" t="s">
        <v>807</v>
      </c>
      <c r="W1586" t="s">
        <v>1</v>
      </c>
    </row>
    <row r="1587" spans="5:23" x14ac:dyDescent="0.25">
      <c r="E1587" t="s">
        <v>639</v>
      </c>
      <c r="F1587" t="s">
        <v>673</v>
      </c>
      <c r="G1587" t="s">
        <v>1</v>
      </c>
      <c r="H1587" t="s">
        <v>0</v>
      </c>
      <c r="I1587" t="s">
        <v>359</v>
      </c>
      <c r="J1587" t="s">
        <v>360</v>
      </c>
      <c r="K1587" s="55" t="s">
        <v>805</v>
      </c>
      <c r="L1587" s="55" t="s">
        <v>805</v>
      </c>
      <c r="M1587" t="s">
        <v>801</v>
      </c>
      <c r="N1587" t="s">
        <v>802</v>
      </c>
      <c r="O1587" s="3">
        <v>0</v>
      </c>
      <c r="P1587" s="3">
        <v>0</v>
      </c>
      <c r="Q1587" s="3">
        <v>6.19</v>
      </c>
      <c r="R1587" s="3">
        <v>0.80470000000000008</v>
      </c>
      <c r="S1587" s="3">
        <v>0</v>
      </c>
      <c r="T1587" s="3">
        <v>0</v>
      </c>
      <c r="U1587" s="3">
        <v>6.9947000000000008</v>
      </c>
      <c r="W1587" t="s">
        <v>1</v>
      </c>
    </row>
    <row r="1588" spans="5:23" x14ac:dyDescent="0.25">
      <c r="E1588" t="s">
        <v>639</v>
      </c>
      <c r="F1588" t="s">
        <v>673</v>
      </c>
      <c r="G1588" t="s">
        <v>1</v>
      </c>
      <c r="H1588" t="s">
        <v>0</v>
      </c>
      <c r="I1588" t="s">
        <v>359</v>
      </c>
      <c r="J1588" t="s">
        <v>360</v>
      </c>
      <c r="K1588" s="55" t="s">
        <v>804</v>
      </c>
      <c r="L1588" s="55" t="s">
        <v>804</v>
      </c>
      <c r="M1588" t="s">
        <v>181</v>
      </c>
      <c r="N1588" t="s">
        <v>182</v>
      </c>
      <c r="O1588" s="3">
        <v>0</v>
      </c>
      <c r="P1588" s="3">
        <v>0</v>
      </c>
      <c r="Q1588" s="3">
        <v>86.54</v>
      </c>
      <c r="R1588" s="3">
        <v>11.250200000000001</v>
      </c>
      <c r="S1588" s="3">
        <v>0</v>
      </c>
      <c r="T1588" s="3">
        <v>0</v>
      </c>
      <c r="U1588" s="3">
        <v>97.790200000000013</v>
      </c>
      <c r="W1588" t="s">
        <v>1</v>
      </c>
    </row>
    <row r="1589" spans="5:23" x14ac:dyDescent="0.25">
      <c r="E1589" t="s">
        <v>639</v>
      </c>
      <c r="F1589" t="s">
        <v>673</v>
      </c>
      <c r="G1589" t="s">
        <v>1</v>
      </c>
      <c r="H1589" t="s">
        <v>0</v>
      </c>
      <c r="I1589" t="s">
        <v>359</v>
      </c>
      <c r="J1589" t="s">
        <v>360</v>
      </c>
      <c r="K1589" s="55" t="s">
        <v>803</v>
      </c>
      <c r="L1589" s="55" t="s">
        <v>803</v>
      </c>
      <c r="M1589" t="s">
        <v>166</v>
      </c>
      <c r="N1589" t="s">
        <v>167</v>
      </c>
      <c r="O1589" s="3">
        <v>0</v>
      </c>
      <c r="P1589" s="3">
        <v>0</v>
      </c>
      <c r="Q1589" s="3">
        <v>100</v>
      </c>
      <c r="R1589" s="3">
        <v>13</v>
      </c>
      <c r="S1589" s="3">
        <v>0</v>
      </c>
      <c r="T1589" s="3">
        <v>0</v>
      </c>
      <c r="U1589" s="3">
        <v>113</v>
      </c>
      <c r="W1589" t="s">
        <v>1</v>
      </c>
    </row>
    <row r="1590" spans="5:23" x14ac:dyDescent="0.25">
      <c r="E1590" t="s">
        <v>639</v>
      </c>
      <c r="F1590" t="s">
        <v>673</v>
      </c>
      <c r="G1590" t="s">
        <v>1</v>
      </c>
      <c r="H1590" t="s">
        <v>0</v>
      </c>
      <c r="I1590" t="s">
        <v>359</v>
      </c>
      <c r="J1590" t="s">
        <v>360</v>
      </c>
      <c r="K1590" s="55" t="s">
        <v>800</v>
      </c>
      <c r="L1590" s="55" t="s">
        <v>800</v>
      </c>
      <c r="M1590" t="s">
        <v>801</v>
      </c>
      <c r="N1590" t="s">
        <v>802</v>
      </c>
      <c r="O1590" s="3">
        <v>0</v>
      </c>
      <c r="P1590" s="3">
        <v>0</v>
      </c>
      <c r="Q1590" s="3">
        <v>45</v>
      </c>
      <c r="R1590" s="3">
        <v>5.8500000000000005</v>
      </c>
      <c r="S1590" s="3">
        <v>0</v>
      </c>
      <c r="T1590" s="3">
        <v>0</v>
      </c>
      <c r="U1590" s="3">
        <v>50.85</v>
      </c>
      <c r="W1590" t="s">
        <v>1</v>
      </c>
    </row>
    <row r="1591" spans="5:23" x14ac:dyDescent="0.25">
      <c r="E1591" t="s">
        <v>639</v>
      </c>
      <c r="F1591" t="s">
        <v>673</v>
      </c>
      <c r="G1591" t="s">
        <v>1</v>
      </c>
      <c r="H1591" t="s">
        <v>0</v>
      </c>
      <c r="I1591" t="s">
        <v>359</v>
      </c>
      <c r="J1591" t="s">
        <v>360</v>
      </c>
      <c r="K1591" s="55" t="s">
        <v>799</v>
      </c>
      <c r="L1591" s="55" t="s">
        <v>799</v>
      </c>
      <c r="M1591" t="s">
        <v>226</v>
      </c>
      <c r="N1591" t="s">
        <v>227</v>
      </c>
      <c r="O1591" s="3">
        <v>0</v>
      </c>
      <c r="P1591" s="3">
        <v>0</v>
      </c>
      <c r="Q1591" s="3">
        <v>12</v>
      </c>
      <c r="R1591" s="3">
        <v>1.56</v>
      </c>
      <c r="S1591" s="3">
        <v>0</v>
      </c>
      <c r="T1591" s="3">
        <v>0</v>
      </c>
      <c r="U1591" s="3">
        <v>13.56</v>
      </c>
      <c r="W1591" t="s">
        <v>1</v>
      </c>
    </row>
    <row r="1592" spans="5:23" x14ac:dyDescent="0.25">
      <c r="E1592" t="s">
        <v>639</v>
      </c>
      <c r="F1592" t="s">
        <v>673</v>
      </c>
      <c r="G1592" t="s">
        <v>1</v>
      </c>
      <c r="H1592" t="s">
        <v>0</v>
      </c>
      <c r="I1592" t="s">
        <v>359</v>
      </c>
      <c r="J1592" t="s">
        <v>360</v>
      </c>
      <c r="K1592" s="55" t="s">
        <v>798</v>
      </c>
      <c r="L1592" s="55" t="s">
        <v>798</v>
      </c>
      <c r="M1592" t="s">
        <v>115</v>
      </c>
      <c r="N1592" t="s">
        <v>116</v>
      </c>
      <c r="O1592" s="3">
        <v>0</v>
      </c>
      <c r="P1592" s="3">
        <v>0</v>
      </c>
      <c r="Q1592" s="3">
        <v>75</v>
      </c>
      <c r="R1592" s="3">
        <v>9.75</v>
      </c>
      <c r="S1592" s="3">
        <v>0</v>
      </c>
      <c r="T1592" s="3">
        <v>0</v>
      </c>
      <c r="U1592" s="3">
        <v>84.75</v>
      </c>
      <c r="W1592" t="s">
        <v>1</v>
      </c>
    </row>
    <row r="1593" spans="5:23" x14ac:dyDescent="0.25">
      <c r="E1593" t="s">
        <v>639</v>
      </c>
      <c r="F1593" t="s">
        <v>673</v>
      </c>
      <c r="G1593" t="s">
        <v>1</v>
      </c>
      <c r="H1593" t="s">
        <v>0</v>
      </c>
      <c r="I1593" t="s">
        <v>359</v>
      </c>
      <c r="J1593" t="s">
        <v>360</v>
      </c>
      <c r="K1593" s="55" t="s">
        <v>797</v>
      </c>
      <c r="L1593" s="55" t="s">
        <v>797</v>
      </c>
      <c r="M1593" t="s">
        <v>115</v>
      </c>
      <c r="N1593" t="s">
        <v>116</v>
      </c>
      <c r="O1593" s="3">
        <v>0</v>
      </c>
      <c r="P1593" s="3">
        <v>0</v>
      </c>
      <c r="Q1593" s="3">
        <v>132</v>
      </c>
      <c r="R1593" s="3">
        <v>17.16</v>
      </c>
      <c r="S1593" s="3">
        <v>0</v>
      </c>
      <c r="T1593" s="3">
        <v>0</v>
      </c>
      <c r="U1593" s="3">
        <v>149.16</v>
      </c>
      <c r="W1593" t="s">
        <v>1</v>
      </c>
    </row>
    <row r="1594" spans="5:23" x14ac:dyDescent="0.25">
      <c r="E1594" t="s">
        <v>639</v>
      </c>
      <c r="F1594" t="s">
        <v>673</v>
      </c>
      <c r="G1594" t="s">
        <v>1</v>
      </c>
      <c r="H1594" t="s">
        <v>0</v>
      </c>
      <c r="I1594" t="s">
        <v>359</v>
      </c>
      <c r="J1594" t="s">
        <v>360</v>
      </c>
      <c r="K1594" s="55" t="s">
        <v>796</v>
      </c>
      <c r="L1594" s="55" t="s">
        <v>796</v>
      </c>
      <c r="M1594" t="s">
        <v>115</v>
      </c>
      <c r="N1594" t="s">
        <v>116</v>
      </c>
      <c r="O1594" s="3">
        <v>0</v>
      </c>
      <c r="P1594" s="3">
        <v>0</v>
      </c>
      <c r="Q1594" s="3">
        <v>48</v>
      </c>
      <c r="R1594" s="3">
        <v>6.24</v>
      </c>
      <c r="S1594" s="3">
        <v>0</v>
      </c>
      <c r="T1594" s="3">
        <v>0</v>
      </c>
      <c r="U1594" s="3">
        <v>54.24</v>
      </c>
      <c r="W1594" t="s">
        <v>1</v>
      </c>
    </row>
    <row r="1595" spans="5:23" x14ac:dyDescent="0.25">
      <c r="E1595" t="s">
        <v>639</v>
      </c>
      <c r="F1595" t="s">
        <v>673</v>
      </c>
      <c r="G1595" t="s">
        <v>1</v>
      </c>
      <c r="H1595" t="s">
        <v>0</v>
      </c>
      <c r="I1595" t="s">
        <v>359</v>
      </c>
      <c r="J1595" t="s">
        <v>360</v>
      </c>
      <c r="K1595" s="55" t="s">
        <v>795</v>
      </c>
      <c r="L1595" s="55" t="s">
        <v>795</v>
      </c>
      <c r="M1595" t="s">
        <v>281</v>
      </c>
      <c r="N1595" t="s">
        <v>282</v>
      </c>
      <c r="O1595" s="3">
        <v>0</v>
      </c>
      <c r="P1595" s="3">
        <v>0</v>
      </c>
      <c r="Q1595" s="3">
        <v>64</v>
      </c>
      <c r="R1595" s="3">
        <v>8.32</v>
      </c>
      <c r="S1595" s="3">
        <v>0</v>
      </c>
      <c r="T1595" s="3">
        <v>0</v>
      </c>
      <c r="U1595" s="3">
        <v>72.319999999999993</v>
      </c>
      <c r="W1595" t="s">
        <v>1</v>
      </c>
    </row>
    <row r="1596" spans="5:23" x14ac:dyDescent="0.25">
      <c r="E1596" t="s">
        <v>639</v>
      </c>
      <c r="F1596" t="s">
        <v>673</v>
      </c>
      <c r="G1596" t="s">
        <v>1</v>
      </c>
      <c r="H1596" t="s">
        <v>0</v>
      </c>
      <c r="I1596" t="s">
        <v>359</v>
      </c>
      <c r="J1596" t="s">
        <v>360</v>
      </c>
      <c r="K1596" s="55" t="s">
        <v>794</v>
      </c>
      <c r="L1596" s="55" t="s">
        <v>794</v>
      </c>
      <c r="M1596" t="s">
        <v>151</v>
      </c>
      <c r="N1596" t="s">
        <v>29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W1596" t="s">
        <v>1</v>
      </c>
    </row>
    <row r="1597" spans="5:23" x14ac:dyDescent="0.25">
      <c r="E1597" t="s">
        <v>639</v>
      </c>
      <c r="F1597" t="s">
        <v>673</v>
      </c>
      <c r="G1597" t="s">
        <v>1</v>
      </c>
      <c r="H1597" t="s">
        <v>0</v>
      </c>
      <c r="I1597" t="s">
        <v>359</v>
      </c>
      <c r="J1597" t="s">
        <v>360</v>
      </c>
      <c r="K1597" s="55" t="s">
        <v>793</v>
      </c>
      <c r="L1597" s="55" t="s">
        <v>793</v>
      </c>
      <c r="M1597" t="s">
        <v>100</v>
      </c>
      <c r="N1597" t="s">
        <v>101</v>
      </c>
      <c r="O1597" s="3">
        <v>0</v>
      </c>
      <c r="P1597" s="3">
        <v>0</v>
      </c>
      <c r="Q1597" s="3">
        <v>252</v>
      </c>
      <c r="R1597" s="3">
        <v>32.76</v>
      </c>
      <c r="S1597" s="3">
        <v>0</v>
      </c>
      <c r="T1597" s="3">
        <v>0</v>
      </c>
      <c r="U1597" s="3">
        <v>284.76</v>
      </c>
      <c r="W1597" t="s">
        <v>1</v>
      </c>
    </row>
    <row r="1598" spans="5:23" x14ac:dyDescent="0.25">
      <c r="E1598" t="s">
        <v>639</v>
      </c>
      <c r="F1598" t="s">
        <v>670</v>
      </c>
      <c r="G1598" t="s">
        <v>1</v>
      </c>
      <c r="H1598" t="s">
        <v>0</v>
      </c>
      <c r="I1598" t="s">
        <v>359</v>
      </c>
      <c r="J1598" t="s">
        <v>360</v>
      </c>
      <c r="K1598" s="55" t="s">
        <v>792</v>
      </c>
      <c r="L1598" s="55" t="s">
        <v>792</v>
      </c>
      <c r="M1598" t="s">
        <v>491</v>
      </c>
      <c r="N1598" t="s">
        <v>492</v>
      </c>
      <c r="O1598" s="3">
        <v>0</v>
      </c>
      <c r="P1598" s="3">
        <v>0</v>
      </c>
      <c r="Q1598" s="3">
        <v>125</v>
      </c>
      <c r="R1598" s="3">
        <v>16.25</v>
      </c>
      <c r="S1598" s="3">
        <v>0</v>
      </c>
      <c r="T1598" s="3">
        <v>0</v>
      </c>
      <c r="U1598" s="3">
        <v>141.25</v>
      </c>
      <c r="W1598" t="s">
        <v>1</v>
      </c>
    </row>
    <row r="1599" spans="5:23" x14ac:dyDescent="0.25">
      <c r="E1599" t="s">
        <v>639</v>
      </c>
      <c r="F1599" t="s">
        <v>670</v>
      </c>
      <c r="G1599" t="s">
        <v>1</v>
      </c>
      <c r="H1599" t="s">
        <v>0</v>
      </c>
      <c r="I1599" t="s">
        <v>359</v>
      </c>
      <c r="J1599" t="s">
        <v>360</v>
      </c>
      <c r="K1599" s="55" t="s">
        <v>791</v>
      </c>
      <c r="L1599" s="55" t="s">
        <v>791</v>
      </c>
      <c r="M1599" t="s">
        <v>206</v>
      </c>
      <c r="N1599" t="s">
        <v>207</v>
      </c>
      <c r="O1599" s="3">
        <v>0</v>
      </c>
      <c r="P1599" s="3">
        <v>0</v>
      </c>
      <c r="Q1599" s="3">
        <v>79.650000000000006</v>
      </c>
      <c r="R1599" s="3">
        <v>10.354500000000002</v>
      </c>
      <c r="S1599" s="3">
        <v>0</v>
      </c>
      <c r="T1599" s="3">
        <v>0</v>
      </c>
      <c r="U1599" s="3">
        <v>90.004500000000007</v>
      </c>
      <c r="W1599" t="s">
        <v>1</v>
      </c>
    </row>
    <row r="1600" spans="5:23" x14ac:dyDescent="0.25">
      <c r="E1600" t="s">
        <v>639</v>
      </c>
      <c r="F1600" t="s">
        <v>670</v>
      </c>
      <c r="G1600" t="s">
        <v>1</v>
      </c>
      <c r="H1600" t="s">
        <v>0</v>
      </c>
      <c r="I1600" t="s">
        <v>359</v>
      </c>
      <c r="J1600" t="s">
        <v>360</v>
      </c>
      <c r="K1600" s="55" t="s">
        <v>788</v>
      </c>
      <c r="L1600" s="55" t="s">
        <v>788</v>
      </c>
      <c r="M1600" t="s">
        <v>789</v>
      </c>
      <c r="N1600" t="s">
        <v>790</v>
      </c>
      <c r="O1600" s="3">
        <v>0</v>
      </c>
      <c r="P1600" s="3">
        <v>0</v>
      </c>
      <c r="Q1600" s="3">
        <v>70.8</v>
      </c>
      <c r="R1600" s="3">
        <v>9.2040000000000006</v>
      </c>
      <c r="S1600" s="3">
        <v>0</v>
      </c>
      <c r="T1600" s="3">
        <v>0</v>
      </c>
      <c r="U1600" s="3">
        <v>80.003999999999991</v>
      </c>
      <c r="W1600" t="s">
        <v>1</v>
      </c>
    </row>
    <row r="1601" spans="5:23" x14ac:dyDescent="0.25">
      <c r="E1601" t="s">
        <v>639</v>
      </c>
      <c r="F1601" t="s">
        <v>670</v>
      </c>
      <c r="G1601" t="s">
        <v>1</v>
      </c>
      <c r="H1601" t="s">
        <v>0</v>
      </c>
      <c r="I1601" t="s">
        <v>359</v>
      </c>
      <c r="J1601" t="s">
        <v>360</v>
      </c>
      <c r="K1601" s="55" t="s">
        <v>787</v>
      </c>
      <c r="L1601" s="55" t="s">
        <v>787</v>
      </c>
      <c r="M1601" t="s">
        <v>208</v>
      </c>
      <c r="N1601" t="s">
        <v>209</v>
      </c>
      <c r="O1601" s="3">
        <v>0</v>
      </c>
      <c r="P1601" s="3">
        <v>0</v>
      </c>
      <c r="Q1601" s="3">
        <v>35</v>
      </c>
      <c r="R1601" s="3">
        <v>4.55</v>
      </c>
      <c r="S1601" s="3">
        <v>0</v>
      </c>
      <c r="T1601" s="3">
        <v>0</v>
      </c>
      <c r="U1601" s="3">
        <v>39.549999999999997</v>
      </c>
      <c r="W1601" t="s">
        <v>1</v>
      </c>
    </row>
    <row r="1602" spans="5:23" x14ac:dyDescent="0.25">
      <c r="E1602" t="s">
        <v>639</v>
      </c>
      <c r="F1602" t="s">
        <v>670</v>
      </c>
      <c r="G1602" t="s">
        <v>1</v>
      </c>
      <c r="H1602" t="s">
        <v>0</v>
      </c>
      <c r="I1602" t="s">
        <v>359</v>
      </c>
      <c r="J1602" t="s">
        <v>360</v>
      </c>
      <c r="K1602" s="55" t="s">
        <v>786</v>
      </c>
      <c r="L1602" s="55" t="s">
        <v>786</v>
      </c>
      <c r="M1602" t="s">
        <v>607</v>
      </c>
      <c r="N1602" t="s">
        <v>608</v>
      </c>
      <c r="O1602" s="3">
        <v>0</v>
      </c>
      <c r="P1602" s="3">
        <v>0</v>
      </c>
      <c r="Q1602" s="3">
        <v>48.67</v>
      </c>
      <c r="R1602" s="3">
        <v>6.3271000000000006</v>
      </c>
      <c r="S1602" s="3">
        <v>0</v>
      </c>
      <c r="T1602" s="3">
        <v>0</v>
      </c>
      <c r="U1602" s="3">
        <v>54.997100000000003</v>
      </c>
      <c r="W1602" t="s">
        <v>1</v>
      </c>
    </row>
    <row r="1603" spans="5:23" x14ac:dyDescent="0.25">
      <c r="E1603" t="s">
        <v>639</v>
      </c>
      <c r="F1603" t="s">
        <v>670</v>
      </c>
      <c r="G1603" t="s">
        <v>1</v>
      </c>
      <c r="H1603" t="s">
        <v>0</v>
      </c>
      <c r="I1603" t="s">
        <v>359</v>
      </c>
      <c r="J1603" t="s">
        <v>360</v>
      </c>
      <c r="K1603" s="55" t="s">
        <v>785</v>
      </c>
      <c r="L1603" s="55" t="s">
        <v>785</v>
      </c>
      <c r="M1603" t="s">
        <v>607</v>
      </c>
      <c r="N1603" t="s">
        <v>608</v>
      </c>
      <c r="O1603" s="3">
        <v>0</v>
      </c>
      <c r="P1603" s="3">
        <v>0</v>
      </c>
      <c r="Q1603" s="3">
        <v>35</v>
      </c>
      <c r="R1603" s="3">
        <v>4.55</v>
      </c>
      <c r="S1603" s="3">
        <v>0</v>
      </c>
      <c r="T1603" s="3">
        <v>0</v>
      </c>
      <c r="U1603" s="3">
        <v>39.549999999999997</v>
      </c>
      <c r="W1603" t="s">
        <v>1</v>
      </c>
    </row>
    <row r="1604" spans="5:23" x14ac:dyDescent="0.25">
      <c r="E1604" t="s">
        <v>639</v>
      </c>
      <c r="F1604" t="s">
        <v>670</v>
      </c>
      <c r="G1604" t="s">
        <v>1</v>
      </c>
      <c r="H1604" t="s">
        <v>0</v>
      </c>
      <c r="I1604" t="s">
        <v>359</v>
      </c>
      <c r="J1604" t="s">
        <v>360</v>
      </c>
      <c r="K1604" s="55" t="s">
        <v>784</v>
      </c>
      <c r="L1604" s="55" t="s">
        <v>784</v>
      </c>
      <c r="M1604" t="s">
        <v>607</v>
      </c>
      <c r="N1604" t="s">
        <v>608</v>
      </c>
      <c r="O1604" s="3">
        <v>0</v>
      </c>
      <c r="P1604" s="3">
        <v>0</v>
      </c>
      <c r="Q1604" s="3">
        <v>45</v>
      </c>
      <c r="R1604" s="3">
        <v>5.8500000000000005</v>
      </c>
      <c r="S1604" s="3">
        <v>0</v>
      </c>
      <c r="T1604" s="3">
        <v>0</v>
      </c>
      <c r="U1604" s="3">
        <v>50.85</v>
      </c>
      <c r="W1604" t="s">
        <v>1</v>
      </c>
    </row>
    <row r="1605" spans="5:23" x14ac:dyDescent="0.25">
      <c r="E1605" t="s">
        <v>639</v>
      </c>
      <c r="F1605" t="s">
        <v>670</v>
      </c>
      <c r="G1605" t="s">
        <v>1</v>
      </c>
      <c r="H1605" t="s">
        <v>0</v>
      </c>
      <c r="I1605" t="s">
        <v>359</v>
      </c>
      <c r="J1605" t="s">
        <v>360</v>
      </c>
      <c r="K1605" s="55" t="s">
        <v>783</v>
      </c>
      <c r="L1605" s="55" t="s">
        <v>783</v>
      </c>
      <c r="M1605" t="s">
        <v>113</v>
      </c>
      <c r="N1605" t="s">
        <v>114</v>
      </c>
      <c r="O1605" s="3">
        <v>0</v>
      </c>
      <c r="P1605" s="3">
        <v>0</v>
      </c>
      <c r="Q1605" s="3">
        <v>35</v>
      </c>
      <c r="R1605" s="3">
        <v>4.55</v>
      </c>
      <c r="S1605" s="3">
        <v>0</v>
      </c>
      <c r="T1605" s="3">
        <v>0</v>
      </c>
      <c r="U1605" s="3">
        <v>39.549999999999997</v>
      </c>
      <c r="W1605" t="s">
        <v>1</v>
      </c>
    </row>
    <row r="1606" spans="5:23" x14ac:dyDescent="0.25">
      <c r="E1606" t="s">
        <v>639</v>
      </c>
      <c r="F1606" t="s">
        <v>670</v>
      </c>
      <c r="G1606" t="s">
        <v>1</v>
      </c>
      <c r="H1606" t="s">
        <v>0</v>
      </c>
      <c r="I1606" t="s">
        <v>359</v>
      </c>
      <c r="J1606" t="s">
        <v>360</v>
      </c>
      <c r="K1606" s="55" t="s">
        <v>782</v>
      </c>
      <c r="L1606" s="55" t="s">
        <v>782</v>
      </c>
      <c r="M1606" t="s">
        <v>115</v>
      </c>
      <c r="N1606" t="s">
        <v>116</v>
      </c>
      <c r="O1606" s="3">
        <v>0</v>
      </c>
      <c r="P1606" s="3">
        <v>0</v>
      </c>
      <c r="Q1606" s="3">
        <v>22</v>
      </c>
      <c r="R1606" s="3">
        <v>2.8600000000000003</v>
      </c>
      <c r="S1606" s="3">
        <v>0</v>
      </c>
      <c r="T1606" s="3">
        <v>0</v>
      </c>
      <c r="U1606" s="3">
        <v>24.86</v>
      </c>
      <c r="W1606" t="s">
        <v>1</v>
      </c>
    </row>
    <row r="1607" spans="5:23" x14ac:dyDescent="0.25">
      <c r="E1607" t="s">
        <v>639</v>
      </c>
      <c r="F1607" t="s">
        <v>670</v>
      </c>
      <c r="G1607" t="s">
        <v>1</v>
      </c>
      <c r="H1607" t="s">
        <v>0</v>
      </c>
      <c r="I1607" t="s">
        <v>359</v>
      </c>
      <c r="J1607" t="s">
        <v>360</v>
      </c>
      <c r="K1607" s="55" t="s">
        <v>781</v>
      </c>
      <c r="L1607" s="55" t="s">
        <v>781</v>
      </c>
      <c r="M1607" t="s">
        <v>147</v>
      </c>
      <c r="N1607" t="s">
        <v>148</v>
      </c>
      <c r="O1607" s="3">
        <v>0</v>
      </c>
      <c r="P1607" s="3">
        <v>0</v>
      </c>
      <c r="Q1607" s="3">
        <v>99</v>
      </c>
      <c r="R1607" s="3">
        <v>12.870000000000001</v>
      </c>
      <c r="S1607" s="3">
        <v>0</v>
      </c>
      <c r="T1607" s="3">
        <v>0</v>
      </c>
      <c r="U1607" s="3">
        <v>111.87</v>
      </c>
      <c r="W1607" t="s">
        <v>1</v>
      </c>
    </row>
    <row r="1608" spans="5:23" x14ac:dyDescent="0.25">
      <c r="E1608" t="s">
        <v>639</v>
      </c>
      <c r="F1608" t="s">
        <v>670</v>
      </c>
      <c r="G1608" t="s">
        <v>1</v>
      </c>
      <c r="H1608" t="s">
        <v>0</v>
      </c>
      <c r="I1608" t="s">
        <v>359</v>
      </c>
      <c r="J1608" t="s">
        <v>360</v>
      </c>
      <c r="K1608" s="55" t="s">
        <v>780</v>
      </c>
      <c r="L1608" s="55" t="s">
        <v>780</v>
      </c>
      <c r="M1608" t="s">
        <v>160</v>
      </c>
      <c r="N1608" t="s">
        <v>161</v>
      </c>
      <c r="O1608" s="3">
        <v>0</v>
      </c>
      <c r="P1608" s="3">
        <v>0</v>
      </c>
      <c r="Q1608" s="3">
        <v>60</v>
      </c>
      <c r="R1608" s="3">
        <v>7.8000000000000007</v>
      </c>
      <c r="S1608" s="3">
        <v>0</v>
      </c>
      <c r="T1608" s="3">
        <v>0</v>
      </c>
      <c r="U1608" s="3">
        <v>67.8</v>
      </c>
      <c r="W1608" t="s">
        <v>1</v>
      </c>
    </row>
    <row r="1609" spans="5:23" x14ac:dyDescent="0.25">
      <c r="E1609" t="s">
        <v>639</v>
      </c>
      <c r="F1609" t="s">
        <v>670</v>
      </c>
      <c r="G1609" t="s">
        <v>1</v>
      </c>
      <c r="H1609" t="s">
        <v>0</v>
      </c>
      <c r="I1609" t="s">
        <v>359</v>
      </c>
      <c r="J1609" t="s">
        <v>360</v>
      </c>
      <c r="K1609" s="55" t="s">
        <v>779</v>
      </c>
      <c r="L1609" s="55" t="s">
        <v>779</v>
      </c>
      <c r="M1609" t="s">
        <v>742</v>
      </c>
      <c r="N1609" t="s">
        <v>743</v>
      </c>
      <c r="O1609" s="3">
        <v>0</v>
      </c>
      <c r="P1609" s="3">
        <v>0</v>
      </c>
      <c r="Q1609" s="3">
        <v>200</v>
      </c>
      <c r="R1609" s="3">
        <v>26</v>
      </c>
      <c r="S1609" s="3">
        <v>0</v>
      </c>
      <c r="T1609" s="3">
        <v>0</v>
      </c>
      <c r="U1609" s="3">
        <v>226</v>
      </c>
      <c r="W1609" t="s">
        <v>1</v>
      </c>
    </row>
    <row r="1610" spans="5:23" x14ac:dyDescent="0.25">
      <c r="E1610" t="s">
        <v>639</v>
      </c>
      <c r="F1610" t="s">
        <v>670</v>
      </c>
      <c r="G1610" t="s">
        <v>1</v>
      </c>
      <c r="H1610" t="s">
        <v>0</v>
      </c>
      <c r="I1610" t="s">
        <v>359</v>
      </c>
      <c r="J1610" t="s">
        <v>360</v>
      </c>
      <c r="K1610" s="55" t="s">
        <v>778</v>
      </c>
      <c r="L1610" s="55" t="s">
        <v>778</v>
      </c>
      <c r="M1610" t="s">
        <v>100</v>
      </c>
      <c r="N1610" t="s">
        <v>101</v>
      </c>
      <c r="O1610" s="3">
        <v>0</v>
      </c>
      <c r="P1610" s="3">
        <v>0</v>
      </c>
      <c r="Q1610" s="3">
        <v>219</v>
      </c>
      <c r="R1610" s="3">
        <v>28.470000000000002</v>
      </c>
      <c r="S1610" s="3">
        <v>0</v>
      </c>
      <c r="T1610" s="3">
        <v>0</v>
      </c>
      <c r="U1610" s="3">
        <v>247.47</v>
      </c>
      <c r="W1610" t="s">
        <v>1</v>
      </c>
    </row>
    <row r="1611" spans="5:23" x14ac:dyDescent="0.25">
      <c r="E1611" t="s">
        <v>639</v>
      </c>
      <c r="F1611" t="s">
        <v>669</v>
      </c>
      <c r="G1611" t="s">
        <v>1</v>
      </c>
      <c r="H1611" t="s">
        <v>0</v>
      </c>
      <c r="I1611" t="s">
        <v>359</v>
      </c>
      <c r="J1611" t="s">
        <v>360</v>
      </c>
      <c r="K1611" s="55" t="s">
        <v>777</v>
      </c>
      <c r="L1611" s="55" t="s">
        <v>777</v>
      </c>
      <c r="M1611" t="s">
        <v>775</v>
      </c>
      <c r="N1611" t="s">
        <v>776</v>
      </c>
      <c r="O1611" s="3">
        <v>0</v>
      </c>
      <c r="P1611" s="3">
        <v>0</v>
      </c>
      <c r="Q1611" s="3">
        <v>18.579999999999998</v>
      </c>
      <c r="R1611" s="3">
        <v>2.4154</v>
      </c>
      <c r="S1611" s="3">
        <v>0</v>
      </c>
      <c r="T1611" s="3">
        <v>0</v>
      </c>
      <c r="U1611" s="3">
        <v>20.995399999999997</v>
      </c>
      <c r="W1611" t="s">
        <v>1</v>
      </c>
    </row>
    <row r="1612" spans="5:23" x14ac:dyDescent="0.25">
      <c r="E1612" t="s">
        <v>639</v>
      </c>
      <c r="F1612" t="s">
        <v>669</v>
      </c>
      <c r="G1612" t="s">
        <v>1</v>
      </c>
      <c r="H1612" t="s">
        <v>0</v>
      </c>
      <c r="I1612" t="s">
        <v>359</v>
      </c>
      <c r="J1612" t="s">
        <v>360</v>
      </c>
      <c r="K1612" s="55" t="s">
        <v>774</v>
      </c>
      <c r="L1612" s="55" t="s">
        <v>774</v>
      </c>
      <c r="M1612" t="s">
        <v>775</v>
      </c>
      <c r="N1612" t="s">
        <v>776</v>
      </c>
      <c r="O1612" s="3">
        <v>0</v>
      </c>
      <c r="P1612" s="3">
        <v>0</v>
      </c>
      <c r="Q1612" s="3">
        <v>53.1</v>
      </c>
      <c r="R1612" s="3">
        <v>6.9030000000000005</v>
      </c>
      <c r="S1612" s="3">
        <v>0</v>
      </c>
      <c r="T1612" s="3">
        <v>0</v>
      </c>
      <c r="U1612" s="3">
        <v>60.003</v>
      </c>
      <c r="W1612" t="s">
        <v>1</v>
      </c>
    </row>
    <row r="1613" spans="5:23" x14ac:dyDescent="0.25">
      <c r="E1613" t="s">
        <v>639</v>
      </c>
      <c r="F1613" t="s">
        <v>669</v>
      </c>
      <c r="G1613" t="s">
        <v>1</v>
      </c>
      <c r="H1613" t="s">
        <v>0</v>
      </c>
      <c r="I1613" t="s">
        <v>359</v>
      </c>
      <c r="J1613" t="s">
        <v>360</v>
      </c>
      <c r="K1613" s="55" t="s">
        <v>773</v>
      </c>
      <c r="L1613" s="55" t="s">
        <v>773</v>
      </c>
      <c r="M1613" t="s">
        <v>106</v>
      </c>
      <c r="N1613" t="s">
        <v>107</v>
      </c>
      <c r="O1613" s="3">
        <v>0</v>
      </c>
      <c r="P1613" s="3">
        <v>0</v>
      </c>
      <c r="Q1613" s="3">
        <v>250</v>
      </c>
      <c r="R1613" s="3">
        <v>32.5</v>
      </c>
      <c r="S1613" s="3">
        <v>0</v>
      </c>
      <c r="T1613" s="3">
        <v>0</v>
      </c>
      <c r="U1613" s="3">
        <v>282.5</v>
      </c>
      <c r="W1613" t="s">
        <v>1</v>
      </c>
    </row>
    <row r="1614" spans="5:23" x14ac:dyDescent="0.25">
      <c r="E1614" t="s">
        <v>639</v>
      </c>
      <c r="F1614" t="s">
        <v>669</v>
      </c>
      <c r="G1614" t="s">
        <v>1</v>
      </c>
      <c r="H1614" t="s">
        <v>0</v>
      </c>
      <c r="I1614" t="s">
        <v>359</v>
      </c>
      <c r="J1614" t="s">
        <v>360</v>
      </c>
      <c r="K1614" s="55" t="s">
        <v>772</v>
      </c>
      <c r="L1614" s="55" t="s">
        <v>772</v>
      </c>
      <c r="M1614" t="s">
        <v>100</v>
      </c>
      <c r="N1614" t="s">
        <v>101</v>
      </c>
      <c r="O1614" s="3">
        <v>0</v>
      </c>
      <c r="P1614" s="3">
        <v>0</v>
      </c>
      <c r="Q1614" s="3">
        <v>462.5</v>
      </c>
      <c r="R1614" s="3">
        <v>60.125</v>
      </c>
      <c r="S1614" s="3">
        <v>0</v>
      </c>
      <c r="T1614" s="3">
        <v>0</v>
      </c>
      <c r="U1614" s="3">
        <v>522.625</v>
      </c>
      <c r="W1614" t="s">
        <v>1</v>
      </c>
    </row>
    <row r="1615" spans="5:23" x14ac:dyDescent="0.25">
      <c r="E1615" t="s">
        <v>639</v>
      </c>
      <c r="F1615" t="s">
        <v>669</v>
      </c>
      <c r="G1615" t="s">
        <v>1</v>
      </c>
      <c r="H1615" t="s">
        <v>0</v>
      </c>
      <c r="I1615" t="s">
        <v>359</v>
      </c>
      <c r="J1615" t="s">
        <v>360</v>
      </c>
      <c r="K1615" s="55" t="s">
        <v>771</v>
      </c>
      <c r="L1615" s="55" t="s">
        <v>771</v>
      </c>
      <c r="M1615" t="s">
        <v>234</v>
      </c>
      <c r="N1615" t="s">
        <v>235</v>
      </c>
      <c r="O1615" s="3">
        <v>0</v>
      </c>
      <c r="P1615" s="3">
        <v>0</v>
      </c>
      <c r="Q1615" s="3">
        <v>86.28</v>
      </c>
      <c r="R1615" s="3">
        <v>11.2164</v>
      </c>
      <c r="S1615" s="3">
        <v>0</v>
      </c>
      <c r="T1615" s="3">
        <v>0</v>
      </c>
      <c r="U1615" s="3">
        <v>97.496399999999994</v>
      </c>
      <c r="W1615" t="s">
        <v>1</v>
      </c>
    </row>
    <row r="1616" spans="5:23" x14ac:dyDescent="0.25">
      <c r="E1616" t="s">
        <v>639</v>
      </c>
      <c r="F1616" t="s">
        <v>669</v>
      </c>
      <c r="G1616" t="s">
        <v>1</v>
      </c>
      <c r="H1616" t="s">
        <v>0</v>
      </c>
      <c r="I1616" t="s">
        <v>359</v>
      </c>
      <c r="J1616" t="s">
        <v>360</v>
      </c>
      <c r="K1616" s="55" t="s">
        <v>770</v>
      </c>
      <c r="L1616" s="55" t="s">
        <v>770</v>
      </c>
      <c r="M1616" t="s">
        <v>187</v>
      </c>
      <c r="N1616" t="s">
        <v>188</v>
      </c>
      <c r="O1616" s="3">
        <v>0</v>
      </c>
      <c r="P1616" s="3">
        <v>0</v>
      </c>
      <c r="Q1616" s="3">
        <v>43.36</v>
      </c>
      <c r="R1616" s="3">
        <v>5.6368</v>
      </c>
      <c r="S1616" s="3">
        <v>0</v>
      </c>
      <c r="T1616" s="3">
        <v>0</v>
      </c>
      <c r="U1616" s="3">
        <v>48.9968</v>
      </c>
      <c r="W1616" t="s">
        <v>1</v>
      </c>
    </row>
    <row r="1617" spans="5:23" x14ac:dyDescent="0.25">
      <c r="E1617" t="s">
        <v>639</v>
      </c>
      <c r="F1617" t="s">
        <v>665</v>
      </c>
      <c r="G1617" t="s">
        <v>1</v>
      </c>
      <c r="H1617" t="s">
        <v>0</v>
      </c>
      <c r="I1617" t="s">
        <v>359</v>
      </c>
      <c r="J1617" t="s">
        <v>360</v>
      </c>
      <c r="K1617" s="55" t="s">
        <v>769</v>
      </c>
      <c r="L1617" s="55" t="s">
        <v>769</v>
      </c>
      <c r="M1617" t="s">
        <v>115</v>
      </c>
      <c r="N1617" t="s">
        <v>116</v>
      </c>
      <c r="O1617" s="3">
        <v>0</v>
      </c>
      <c r="P1617" s="3">
        <v>0</v>
      </c>
      <c r="Q1617" s="3">
        <v>20</v>
      </c>
      <c r="R1617" s="3">
        <v>2.6</v>
      </c>
      <c r="S1617" s="3">
        <v>0</v>
      </c>
      <c r="T1617" s="3">
        <v>0</v>
      </c>
      <c r="U1617" s="3">
        <v>22.6</v>
      </c>
      <c r="W1617" t="s">
        <v>1</v>
      </c>
    </row>
    <row r="1618" spans="5:23" x14ac:dyDescent="0.25">
      <c r="E1618" t="s">
        <v>639</v>
      </c>
      <c r="F1618" t="s">
        <v>665</v>
      </c>
      <c r="G1618" t="s">
        <v>1</v>
      </c>
      <c r="H1618" t="s">
        <v>0</v>
      </c>
      <c r="I1618" t="s">
        <v>359</v>
      </c>
      <c r="J1618" t="s">
        <v>360</v>
      </c>
      <c r="K1618" s="55" t="s">
        <v>768</v>
      </c>
      <c r="L1618" s="55" t="s">
        <v>768</v>
      </c>
      <c r="M1618" t="s">
        <v>115</v>
      </c>
      <c r="N1618" t="s">
        <v>116</v>
      </c>
      <c r="O1618" s="3">
        <v>0</v>
      </c>
      <c r="P1618" s="3">
        <v>0</v>
      </c>
      <c r="Q1618" s="3">
        <v>30</v>
      </c>
      <c r="R1618" s="3">
        <v>3.9000000000000004</v>
      </c>
      <c r="S1618" s="3">
        <v>0</v>
      </c>
      <c r="T1618" s="3">
        <v>0</v>
      </c>
      <c r="U1618" s="3">
        <v>33.9</v>
      </c>
      <c r="W1618" t="s">
        <v>1</v>
      </c>
    </row>
    <row r="1619" spans="5:23" x14ac:dyDescent="0.25">
      <c r="E1619" t="s">
        <v>639</v>
      </c>
      <c r="F1619" t="s">
        <v>665</v>
      </c>
      <c r="G1619" t="s">
        <v>1</v>
      </c>
      <c r="H1619" t="s">
        <v>0</v>
      </c>
      <c r="I1619" t="s">
        <v>359</v>
      </c>
      <c r="J1619" t="s">
        <v>360</v>
      </c>
      <c r="K1619" s="55" t="s">
        <v>767</v>
      </c>
      <c r="L1619" s="55" t="s">
        <v>767</v>
      </c>
      <c r="M1619" t="s">
        <v>115</v>
      </c>
      <c r="N1619" t="s">
        <v>116</v>
      </c>
      <c r="O1619" s="3">
        <v>0</v>
      </c>
      <c r="P1619" s="3">
        <v>0</v>
      </c>
      <c r="Q1619" s="3">
        <v>72</v>
      </c>
      <c r="R1619" s="3">
        <v>9.36</v>
      </c>
      <c r="S1619" s="3">
        <v>0</v>
      </c>
      <c r="T1619" s="3">
        <v>0</v>
      </c>
      <c r="U1619" s="3">
        <v>81.36</v>
      </c>
      <c r="W1619" t="s">
        <v>1</v>
      </c>
    </row>
    <row r="1620" spans="5:23" x14ac:dyDescent="0.25">
      <c r="E1620" t="s">
        <v>639</v>
      </c>
      <c r="F1620" t="s">
        <v>665</v>
      </c>
      <c r="G1620" t="s">
        <v>1</v>
      </c>
      <c r="H1620" t="s">
        <v>0</v>
      </c>
      <c r="I1620" t="s">
        <v>359</v>
      </c>
      <c r="J1620" t="s">
        <v>360</v>
      </c>
      <c r="K1620" s="55" t="s">
        <v>766</v>
      </c>
      <c r="L1620" s="55" t="s">
        <v>766</v>
      </c>
      <c r="M1620" t="s">
        <v>115</v>
      </c>
      <c r="N1620" t="s">
        <v>116</v>
      </c>
      <c r="O1620" s="3">
        <v>0</v>
      </c>
      <c r="P1620" s="3">
        <v>0</v>
      </c>
      <c r="Q1620" s="3">
        <v>135</v>
      </c>
      <c r="R1620" s="3">
        <v>17.55</v>
      </c>
      <c r="S1620" s="3">
        <v>0</v>
      </c>
      <c r="T1620" s="3">
        <v>0</v>
      </c>
      <c r="U1620" s="3">
        <v>152.55000000000001</v>
      </c>
      <c r="W1620" t="s">
        <v>1</v>
      </c>
    </row>
    <row r="1621" spans="5:23" x14ac:dyDescent="0.25">
      <c r="E1621" t="s">
        <v>639</v>
      </c>
      <c r="F1621" t="s">
        <v>665</v>
      </c>
      <c r="G1621" t="s">
        <v>1</v>
      </c>
      <c r="H1621" t="s">
        <v>0</v>
      </c>
      <c r="I1621" t="s">
        <v>359</v>
      </c>
      <c r="J1621" t="s">
        <v>360</v>
      </c>
      <c r="K1621" s="55" t="s">
        <v>765</v>
      </c>
      <c r="L1621" s="55" t="s">
        <v>765</v>
      </c>
      <c r="M1621" t="s">
        <v>694</v>
      </c>
      <c r="N1621" t="s">
        <v>695</v>
      </c>
      <c r="O1621" s="3">
        <v>0</v>
      </c>
      <c r="P1621" s="3">
        <v>0</v>
      </c>
      <c r="Q1621" s="3">
        <v>13.17</v>
      </c>
      <c r="R1621" s="3">
        <v>1.7121</v>
      </c>
      <c r="S1621" s="3">
        <v>0</v>
      </c>
      <c r="T1621" s="3">
        <v>0</v>
      </c>
      <c r="U1621" s="3">
        <v>14.882099999999999</v>
      </c>
      <c r="W1621" t="s">
        <v>1</v>
      </c>
    </row>
    <row r="1622" spans="5:23" x14ac:dyDescent="0.25">
      <c r="E1622" t="s">
        <v>639</v>
      </c>
      <c r="F1622" t="s">
        <v>665</v>
      </c>
      <c r="G1622" t="s">
        <v>1</v>
      </c>
      <c r="H1622" t="s">
        <v>0</v>
      </c>
      <c r="I1622" t="s">
        <v>359</v>
      </c>
      <c r="J1622" t="s">
        <v>360</v>
      </c>
      <c r="K1622" s="55" t="s">
        <v>764</v>
      </c>
      <c r="L1622" s="55" t="s">
        <v>764</v>
      </c>
      <c r="M1622" t="s">
        <v>220</v>
      </c>
      <c r="N1622" t="s">
        <v>221</v>
      </c>
      <c r="O1622" s="3">
        <v>0</v>
      </c>
      <c r="P1622" s="3">
        <v>0</v>
      </c>
      <c r="Q1622" s="3">
        <v>30</v>
      </c>
      <c r="R1622" s="3">
        <v>3.9000000000000004</v>
      </c>
      <c r="S1622" s="3">
        <v>0</v>
      </c>
      <c r="T1622" s="3">
        <v>0</v>
      </c>
      <c r="U1622" s="3">
        <v>33.9</v>
      </c>
      <c r="W1622" t="s">
        <v>1</v>
      </c>
    </row>
    <row r="1623" spans="5:23" x14ac:dyDescent="0.25">
      <c r="E1623" t="s">
        <v>639</v>
      </c>
      <c r="F1623" t="s">
        <v>665</v>
      </c>
      <c r="G1623" t="s">
        <v>1</v>
      </c>
      <c r="H1623" t="s">
        <v>0</v>
      </c>
      <c r="I1623" t="s">
        <v>359</v>
      </c>
      <c r="J1623" t="s">
        <v>360</v>
      </c>
      <c r="K1623" s="55" t="s">
        <v>763</v>
      </c>
      <c r="L1623" s="55" t="s">
        <v>763</v>
      </c>
      <c r="M1623" t="s">
        <v>281</v>
      </c>
      <c r="N1623" t="s">
        <v>282</v>
      </c>
      <c r="O1623" s="3">
        <v>0</v>
      </c>
      <c r="P1623" s="3">
        <v>0</v>
      </c>
      <c r="Q1623" s="3">
        <v>453.5</v>
      </c>
      <c r="R1623" s="3">
        <v>58.955000000000005</v>
      </c>
      <c r="S1623" s="3">
        <v>0</v>
      </c>
      <c r="T1623" s="3">
        <v>0</v>
      </c>
      <c r="U1623" s="3">
        <v>512.45500000000004</v>
      </c>
      <c r="W1623" t="s">
        <v>1</v>
      </c>
    </row>
    <row r="1624" spans="5:23" x14ac:dyDescent="0.25">
      <c r="E1624" t="s">
        <v>639</v>
      </c>
      <c r="F1624" t="s">
        <v>665</v>
      </c>
      <c r="G1624" t="s">
        <v>1</v>
      </c>
      <c r="H1624" t="s">
        <v>0</v>
      </c>
      <c r="I1624" t="s">
        <v>359</v>
      </c>
      <c r="J1624" t="s">
        <v>360</v>
      </c>
      <c r="K1624" s="55" t="s">
        <v>762</v>
      </c>
      <c r="L1624" s="55" t="s">
        <v>762</v>
      </c>
      <c r="M1624" t="s">
        <v>151</v>
      </c>
      <c r="N1624" t="s">
        <v>29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W1624" t="s">
        <v>1</v>
      </c>
    </row>
    <row r="1625" spans="5:23" x14ac:dyDescent="0.25">
      <c r="E1625" t="s">
        <v>639</v>
      </c>
      <c r="F1625" t="s">
        <v>665</v>
      </c>
      <c r="G1625" t="s">
        <v>1</v>
      </c>
      <c r="H1625" t="s">
        <v>0</v>
      </c>
      <c r="I1625" t="s">
        <v>359</v>
      </c>
      <c r="J1625" t="s">
        <v>360</v>
      </c>
      <c r="K1625" s="55" t="s">
        <v>761</v>
      </c>
      <c r="L1625" s="55" t="s">
        <v>761</v>
      </c>
      <c r="M1625" t="s">
        <v>106</v>
      </c>
      <c r="N1625" t="s">
        <v>107</v>
      </c>
      <c r="O1625" s="3">
        <v>0</v>
      </c>
      <c r="P1625" s="3">
        <v>0</v>
      </c>
      <c r="Q1625" s="3">
        <v>140</v>
      </c>
      <c r="R1625" s="3">
        <v>18.2</v>
      </c>
      <c r="S1625" s="3">
        <v>0</v>
      </c>
      <c r="T1625" s="3">
        <v>0</v>
      </c>
      <c r="U1625" s="3">
        <v>158.19999999999999</v>
      </c>
      <c r="W1625" t="s">
        <v>1</v>
      </c>
    </row>
    <row r="1626" spans="5:23" x14ac:dyDescent="0.25">
      <c r="E1626" t="s">
        <v>639</v>
      </c>
      <c r="F1626" t="s">
        <v>665</v>
      </c>
      <c r="G1626" t="s">
        <v>1</v>
      </c>
      <c r="H1626" t="s">
        <v>0</v>
      </c>
      <c r="I1626" t="s">
        <v>359</v>
      </c>
      <c r="J1626" t="s">
        <v>360</v>
      </c>
      <c r="K1626" s="55" t="s">
        <v>760</v>
      </c>
      <c r="L1626" s="55" t="s">
        <v>760</v>
      </c>
      <c r="M1626" t="s">
        <v>106</v>
      </c>
      <c r="N1626" t="s">
        <v>107</v>
      </c>
      <c r="O1626" s="3">
        <v>0</v>
      </c>
      <c r="P1626" s="3">
        <v>0</v>
      </c>
      <c r="Q1626" s="3">
        <v>125</v>
      </c>
      <c r="R1626" s="3">
        <v>16.25</v>
      </c>
      <c r="S1626" s="3">
        <v>0</v>
      </c>
      <c r="T1626" s="3">
        <v>0</v>
      </c>
      <c r="U1626" s="3">
        <v>141.25</v>
      </c>
      <c r="W1626" t="s">
        <v>1</v>
      </c>
    </row>
    <row r="1627" spans="5:23" x14ac:dyDescent="0.25">
      <c r="E1627" t="s">
        <v>639</v>
      </c>
      <c r="F1627" t="s">
        <v>665</v>
      </c>
      <c r="G1627" t="s">
        <v>1</v>
      </c>
      <c r="H1627" t="s">
        <v>0</v>
      </c>
      <c r="I1627" t="s">
        <v>359</v>
      </c>
      <c r="J1627" t="s">
        <v>360</v>
      </c>
      <c r="K1627" s="55" t="s">
        <v>757</v>
      </c>
      <c r="L1627" s="55" t="s">
        <v>757</v>
      </c>
      <c r="M1627" t="s">
        <v>758</v>
      </c>
      <c r="N1627" t="s">
        <v>759</v>
      </c>
      <c r="O1627" s="3">
        <v>0</v>
      </c>
      <c r="P1627" s="3">
        <v>0</v>
      </c>
      <c r="Q1627" s="3">
        <v>70.8</v>
      </c>
      <c r="R1627" s="3">
        <v>9.2040000000000006</v>
      </c>
      <c r="S1627" s="3">
        <v>0</v>
      </c>
      <c r="T1627" s="3">
        <v>0</v>
      </c>
      <c r="U1627" s="3">
        <v>80.003999999999991</v>
      </c>
      <c r="W1627" t="s">
        <v>1</v>
      </c>
    </row>
    <row r="1628" spans="5:23" x14ac:dyDescent="0.25">
      <c r="E1628" t="s">
        <v>639</v>
      </c>
      <c r="F1628" t="s">
        <v>665</v>
      </c>
      <c r="G1628" t="s">
        <v>1</v>
      </c>
      <c r="H1628" t="s">
        <v>0</v>
      </c>
      <c r="I1628" t="s">
        <v>359</v>
      </c>
      <c r="J1628" t="s">
        <v>360</v>
      </c>
      <c r="K1628" s="55" t="s">
        <v>756</v>
      </c>
      <c r="L1628" s="55" t="s">
        <v>756</v>
      </c>
      <c r="M1628" t="s">
        <v>170</v>
      </c>
      <c r="N1628" t="s">
        <v>171</v>
      </c>
      <c r="O1628" s="3">
        <v>0</v>
      </c>
      <c r="P1628" s="3">
        <v>0</v>
      </c>
      <c r="Q1628" s="3">
        <v>88.5</v>
      </c>
      <c r="R1628" s="3">
        <v>11.505000000000001</v>
      </c>
      <c r="S1628" s="3">
        <v>0</v>
      </c>
      <c r="T1628" s="3">
        <v>0</v>
      </c>
      <c r="U1628" s="3">
        <v>100.005</v>
      </c>
      <c r="W1628" t="s">
        <v>1</v>
      </c>
    </row>
    <row r="1629" spans="5:23" x14ac:dyDescent="0.25">
      <c r="E1629" t="s">
        <v>639</v>
      </c>
      <c r="F1629" t="s">
        <v>663</v>
      </c>
      <c r="G1629" t="s">
        <v>1</v>
      </c>
      <c r="H1629" t="s">
        <v>0</v>
      </c>
      <c r="I1629" t="s">
        <v>359</v>
      </c>
      <c r="J1629" t="s">
        <v>360</v>
      </c>
      <c r="K1629" s="55" t="s">
        <v>755</v>
      </c>
      <c r="L1629" s="55" t="s">
        <v>755</v>
      </c>
      <c r="M1629" t="s">
        <v>694</v>
      </c>
      <c r="N1629" t="s">
        <v>695</v>
      </c>
      <c r="O1629" s="3">
        <v>0</v>
      </c>
      <c r="P1629" s="3">
        <v>0</v>
      </c>
      <c r="Q1629" s="3">
        <v>74.34</v>
      </c>
      <c r="R1629" s="3">
        <v>9.664200000000001</v>
      </c>
      <c r="S1629" s="3">
        <v>0</v>
      </c>
      <c r="T1629" s="3">
        <v>0</v>
      </c>
      <c r="U1629" s="3">
        <v>84.004199999999997</v>
      </c>
      <c r="W1629" t="s">
        <v>1</v>
      </c>
    </row>
    <row r="1630" spans="5:23" x14ac:dyDescent="0.25">
      <c r="E1630" t="s">
        <v>639</v>
      </c>
      <c r="F1630" t="s">
        <v>661</v>
      </c>
      <c r="G1630" t="s">
        <v>1</v>
      </c>
      <c r="H1630" t="s">
        <v>0</v>
      </c>
      <c r="I1630" t="s">
        <v>359</v>
      </c>
      <c r="J1630" t="s">
        <v>360</v>
      </c>
      <c r="K1630" s="55" t="s">
        <v>754</v>
      </c>
      <c r="L1630" s="55" t="s">
        <v>754</v>
      </c>
      <c r="M1630" t="s">
        <v>201</v>
      </c>
      <c r="N1630" t="s">
        <v>202</v>
      </c>
      <c r="O1630" s="3">
        <v>0</v>
      </c>
      <c r="P1630" s="3">
        <v>0</v>
      </c>
      <c r="Q1630" s="3">
        <v>6.2</v>
      </c>
      <c r="R1630" s="3">
        <v>0.80600000000000005</v>
      </c>
      <c r="S1630" s="3">
        <v>0</v>
      </c>
      <c r="T1630" s="3">
        <v>0</v>
      </c>
      <c r="U1630" s="3">
        <v>7.0060000000000002</v>
      </c>
      <c r="W1630" t="s">
        <v>1</v>
      </c>
    </row>
    <row r="1631" spans="5:23" x14ac:dyDescent="0.25">
      <c r="E1631" t="s">
        <v>639</v>
      </c>
      <c r="F1631" t="s">
        <v>661</v>
      </c>
      <c r="G1631" t="s">
        <v>1</v>
      </c>
      <c r="H1631" t="s">
        <v>0</v>
      </c>
      <c r="I1631" t="s">
        <v>359</v>
      </c>
      <c r="J1631" t="s">
        <v>360</v>
      </c>
      <c r="K1631" s="55" t="s">
        <v>753</v>
      </c>
      <c r="L1631" s="55" t="s">
        <v>753</v>
      </c>
      <c r="M1631" t="s">
        <v>197</v>
      </c>
      <c r="N1631" t="s">
        <v>198</v>
      </c>
      <c r="O1631" s="3">
        <v>0</v>
      </c>
      <c r="P1631" s="3">
        <v>0</v>
      </c>
      <c r="Q1631" s="3">
        <v>42.03</v>
      </c>
      <c r="R1631" s="3">
        <v>5.4639000000000006</v>
      </c>
      <c r="S1631" s="3">
        <v>0</v>
      </c>
      <c r="T1631" s="3">
        <v>0</v>
      </c>
      <c r="U1631" s="3">
        <v>47.493900000000004</v>
      </c>
      <c r="W1631" t="s">
        <v>1</v>
      </c>
    </row>
    <row r="1632" spans="5:23" x14ac:dyDescent="0.25">
      <c r="E1632" t="s">
        <v>639</v>
      </c>
      <c r="F1632" t="s">
        <v>661</v>
      </c>
      <c r="G1632" t="s">
        <v>1</v>
      </c>
      <c r="H1632" t="s">
        <v>0</v>
      </c>
      <c r="I1632" t="s">
        <v>359</v>
      </c>
      <c r="J1632" t="s">
        <v>360</v>
      </c>
      <c r="K1632" s="55" t="s">
        <v>752</v>
      </c>
      <c r="L1632" s="55" t="s">
        <v>752</v>
      </c>
      <c r="M1632" t="s">
        <v>244</v>
      </c>
      <c r="N1632" t="s">
        <v>245</v>
      </c>
      <c r="O1632" s="3">
        <v>0</v>
      </c>
      <c r="P1632" s="3">
        <v>0</v>
      </c>
      <c r="Q1632" s="3">
        <v>2.64</v>
      </c>
      <c r="R1632" s="3">
        <v>0.34320000000000001</v>
      </c>
      <c r="S1632" s="3">
        <v>0</v>
      </c>
      <c r="T1632" s="3">
        <v>0</v>
      </c>
      <c r="U1632" s="3">
        <v>2.9832000000000001</v>
      </c>
      <c r="W1632" t="s">
        <v>1</v>
      </c>
    </row>
    <row r="1633" spans="5:23" x14ac:dyDescent="0.25">
      <c r="E1633" t="s">
        <v>639</v>
      </c>
      <c r="F1633" t="s">
        <v>661</v>
      </c>
      <c r="G1633" t="s">
        <v>1</v>
      </c>
      <c r="H1633" t="s">
        <v>0</v>
      </c>
      <c r="I1633" t="s">
        <v>359</v>
      </c>
      <c r="J1633" t="s">
        <v>360</v>
      </c>
      <c r="K1633" s="55" t="s">
        <v>751</v>
      </c>
      <c r="L1633" s="55" t="s">
        <v>751</v>
      </c>
      <c r="M1633" t="s">
        <v>244</v>
      </c>
      <c r="N1633" t="s">
        <v>245</v>
      </c>
      <c r="O1633" s="3">
        <v>0</v>
      </c>
      <c r="P1633" s="3">
        <v>0</v>
      </c>
      <c r="Q1633" s="3">
        <v>2.64</v>
      </c>
      <c r="R1633" s="3">
        <v>0.34320000000000001</v>
      </c>
      <c r="S1633" s="3">
        <v>0</v>
      </c>
      <c r="T1633" s="3">
        <v>0</v>
      </c>
      <c r="U1633" s="3">
        <v>2.9832000000000001</v>
      </c>
      <c r="W1633" t="s">
        <v>1</v>
      </c>
    </row>
    <row r="1634" spans="5:23" x14ac:dyDescent="0.25">
      <c r="E1634" t="s">
        <v>639</v>
      </c>
      <c r="F1634" t="s">
        <v>661</v>
      </c>
      <c r="G1634" t="s">
        <v>1</v>
      </c>
      <c r="H1634" t="s">
        <v>0</v>
      </c>
      <c r="I1634" t="s">
        <v>359</v>
      </c>
      <c r="J1634" t="s">
        <v>360</v>
      </c>
      <c r="K1634" s="55" t="s">
        <v>750</v>
      </c>
      <c r="L1634" s="55" t="s">
        <v>750</v>
      </c>
      <c r="M1634" t="s">
        <v>147</v>
      </c>
      <c r="N1634" t="s">
        <v>148</v>
      </c>
      <c r="O1634" s="3">
        <v>0</v>
      </c>
      <c r="P1634" s="3">
        <v>0</v>
      </c>
      <c r="Q1634" s="3">
        <v>60</v>
      </c>
      <c r="R1634" s="3">
        <v>7.8000000000000007</v>
      </c>
      <c r="S1634" s="3">
        <v>0</v>
      </c>
      <c r="T1634" s="3">
        <v>0</v>
      </c>
      <c r="U1634" s="3">
        <v>67.8</v>
      </c>
      <c r="W1634" t="s">
        <v>1</v>
      </c>
    </row>
    <row r="1635" spans="5:23" x14ac:dyDescent="0.25">
      <c r="E1635" t="s">
        <v>639</v>
      </c>
      <c r="F1635" t="s">
        <v>661</v>
      </c>
      <c r="G1635" t="s">
        <v>1</v>
      </c>
      <c r="H1635" t="s">
        <v>0</v>
      </c>
      <c r="I1635" t="s">
        <v>359</v>
      </c>
      <c r="J1635" t="s">
        <v>360</v>
      </c>
      <c r="K1635" s="55" t="s">
        <v>747</v>
      </c>
      <c r="L1635" s="55" t="s">
        <v>747</v>
      </c>
      <c r="N1635" t="s">
        <v>749</v>
      </c>
      <c r="O1635" s="3">
        <v>0</v>
      </c>
      <c r="P1635" s="3">
        <v>0</v>
      </c>
      <c r="Q1635" s="3">
        <v>102.65</v>
      </c>
      <c r="R1635" s="3">
        <v>13.344500000000002</v>
      </c>
      <c r="S1635" s="3">
        <v>0</v>
      </c>
      <c r="T1635" s="3">
        <v>0</v>
      </c>
      <c r="U1635" s="3">
        <v>115.9945</v>
      </c>
      <c r="V1635" s="3" t="s">
        <v>748</v>
      </c>
      <c r="W1635" t="s">
        <v>1</v>
      </c>
    </row>
    <row r="1636" spans="5:23" x14ac:dyDescent="0.25">
      <c r="E1636" t="s">
        <v>639</v>
      </c>
      <c r="F1636" t="s">
        <v>661</v>
      </c>
      <c r="G1636" t="s">
        <v>1</v>
      </c>
      <c r="H1636" t="s">
        <v>0</v>
      </c>
      <c r="I1636" t="s">
        <v>359</v>
      </c>
      <c r="J1636" t="s">
        <v>360</v>
      </c>
      <c r="K1636" s="55" t="s">
        <v>746</v>
      </c>
      <c r="L1636" s="55" t="s">
        <v>746</v>
      </c>
      <c r="M1636" t="s">
        <v>113</v>
      </c>
      <c r="N1636" t="s">
        <v>114</v>
      </c>
      <c r="O1636" s="3">
        <v>0</v>
      </c>
      <c r="P1636" s="3">
        <v>0</v>
      </c>
      <c r="Q1636" s="3">
        <v>24</v>
      </c>
      <c r="R1636" s="3">
        <v>3.12</v>
      </c>
      <c r="S1636" s="3">
        <v>0</v>
      </c>
      <c r="T1636" s="3">
        <v>0</v>
      </c>
      <c r="U1636" s="3">
        <v>27.12</v>
      </c>
      <c r="W1636" t="s">
        <v>1</v>
      </c>
    </row>
    <row r="1637" spans="5:23" x14ac:dyDescent="0.25">
      <c r="E1637" t="s">
        <v>639</v>
      </c>
      <c r="F1637" t="s">
        <v>661</v>
      </c>
      <c r="G1637" t="s">
        <v>1</v>
      </c>
      <c r="H1637" t="s">
        <v>0</v>
      </c>
      <c r="I1637" t="s">
        <v>359</v>
      </c>
      <c r="J1637" t="s">
        <v>360</v>
      </c>
      <c r="K1637" s="55" t="s">
        <v>745</v>
      </c>
      <c r="L1637" s="55" t="s">
        <v>745</v>
      </c>
      <c r="M1637" t="s">
        <v>115</v>
      </c>
      <c r="N1637" t="s">
        <v>116</v>
      </c>
      <c r="O1637" s="3">
        <v>0</v>
      </c>
      <c r="P1637" s="3">
        <v>0</v>
      </c>
      <c r="Q1637" s="3">
        <v>60</v>
      </c>
      <c r="R1637" s="3">
        <v>7.8000000000000007</v>
      </c>
      <c r="S1637" s="3">
        <v>0</v>
      </c>
      <c r="T1637" s="3">
        <v>0</v>
      </c>
      <c r="U1637" s="3">
        <v>67.8</v>
      </c>
      <c r="W1637" t="s">
        <v>1</v>
      </c>
    </row>
    <row r="1638" spans="5:23" x14ac:dyDescent="0.25">
      <c r="E1638" t="s">
        <v>639</v>
      </c>
      <c r="F1638" t="s">
        <v>661</v>
      </c>
      <c r="G1638" t="s">
        <v>1</v>
      </c>
      <c r="H1638" t="s">
        <v>0</v>
      </c>
      <c r="I1638" t="s">
        <v>359</v>
      </c>
      <c r="J1638" t="s">
        <v>360</v>
      </c>
      <c r="K1638" s="55" t="s">
        <v>744</v>
      </c>
      <c r="L1638" s="55" t="s">
        <v>744</v>
      </c>
      <c r="M1638" t="s">
        <v>607</v>
      </c>
      <c r="N1638" t="s">
        <v>608</v>
      </c>
      <c r="O1638" s="3">
        <v>0</v>
      </c>
      <c r="P1638" s="3">
        <v>0</v>
      </c>
      <c r="Q1638" s="3">
        <v>20</v>
      </c>
      <c r="R1638" s="3">
        <v>2.6</v>
      </c>
      <c r="S1638" s="3">
        <v>0</v>
      </c>
      <c r="T1638" s="3">
        <v>0</v>
      </c>
      <c r="U1638" s="3">
        <v>22.6</v>
      </c>
      <c r="W1638" t="s">
        <v>1</v>
      </c>
    </row>
    <row r="1639" spans="5:23" x14ac:dyDescent="0.25">
      <c r="E1639" t="s">
        <v>639</v>
      </c>
      <c r="F1639" t="s">
        <v>661</v>
      </c>
      <c r="G1639" t="s">
        <v>1</v>
      </c>
      <c r="H1639" t="s">
        <v>0</v>
      </c>
      <c r="I1639" t="s">
        <v>359</v>
      </c>
      <c r="J1639" t="s">
        <v>360</v>
      </c>
      <c r="K1639" s="55" t="s">
        <v>741</v>
      </c>
      <c r="L1639" s="55" t="s">
        <v>741</v>
      </c>
      <c r="M1639" t="s">
        <v>742</v>
      </c>
      <c r="N1639" t="s">
        <v>743</v>
      </c>
      <c r="O1639" s="3">
        <v>0</v>
      </c>
      <c r="P1639" s="3">
        <v>0</v>
      </c>
      <c r="Q1639" s="3">
        <v>240</v>
      </c>
      <c r="R1639" s="3">
        <v>31.200000000000003</v>
      </c>
      <c r="S1639" s="3">
        <v>0</v>
      </c>
      <c r="T1639" s="3">
        <v>0</v>
      </c>
      <c r="U1639" s="3">
        <v>271.2</v>
      </c>
      <c r="W1639" t="s">
        <v>1</v>
      </c>
    </row>
    <row r="1640" spans="5:23" x14ac:dyDescent="0.25">
      <c r="E1640" t="s">
        <v>639</v>
      </c>
      <c r="F1640" t="s">
        <v>661</v>
      </c>
      <c r="G1640" t="s">
        <v>1</v>
      </c>
      <c r="H1640" t="s">
        <v>0</v>
      </c>
      <c r="I1640" t="s">
        <v>359</v>
      </c>
      <c r="J1640" t="s">
        <v>360</v>
      </c>
      <c r="K1640" s="55" t="s">
        <v>740</v>
      </c>
      <c r="L1640" s="55" t="s">
        <v>740</v>
      </c>
      <c r="M1640" t="s">
        <v>174</v>
      </c>
      <c r="N1640" t="s">
        <v>175</v>
      </c>
      <c r="O1640" s="3">
        <v>0</v>
      </c>
      <c r="P1640" s="3">
        <v>0</v>
      </c>
      <c r="Q1640" s="3">
        <v>12.39</v>
      </c>
      <c r="R1640" s="3">
        <v>1.6107</v>
      </c>
      <c r="S1640" s="3">
        <v>0</v>
      </c>
      <c r="T1640" s="3">
        <v>0</v>
      </c>
      <c r="U1640" s="3">
        <v>14.0007</v>
      </c>
      <c r="W1640" t="s">
        <v>1</v>
      </c>
    </row>
    <row r="1641" spans="5:23" x14ac:dyDescent="0.25">
      <c r="E1641" t="s">
        <v>639</v>
      </c>
      <c r="F1641" t="s">
        <v>661</v>
      </c>
      <c r="G1641" t="s">
        <v>1</v>
      </c>
      <c r="H1641" t="s">
        <v>0</v>
      </c>
      <c r="I1641" t="s">
        <v>359</v>
      </c>
      <c r="J1641" t="s">
        <v>360</v>
      </c>
      <c r="K1641" s="55" t="s">
        <v>739</v>
      </c>
      <c r="L1641" s="55" t="s">
        <v>739</v>
      </c>
      <c r="M1641" t="s">
        <v>160</v>
      </c>
      <c r="N1641" t="s">
        <v>161</v>
      </c>
      <c r="O1641" s="3">
        <v>0</v>
      </c>
      <c r="P1641" s="3">
        <v>0</v>
      </c>
      <c r="Q1641" s="3">
        <v>105</v>
      </c>
      <c r="R1641" s="3">
        <v>13.65</v>
      </c>
      <c r="S1641" s="3">
        <v>0</v>
      </c>
      <c r="T1641" s="3">
        <v>0</v>
      </c>
      <c r="U1641" s="3">
        <v>118.65</v>
      </c>
      <c r="W1641" t="s">
        <v>1</v>
      </c>
    </row>
    <row r="1642" spans="5:23" x14ac:dyDescent="0.25">
      <c r="E1642" t="s">
        <v>639</v>
      </c>
      <c r="F1642" t="s">
        <v>661</v>
      </c>
      <c r="G1642" t="s">
        <v>1</v>
      </c>
      <c r="H1642" t="s">
        <v>0</v>
      </c>
      <c r="I1642" t="s">
        <v>359</v>
      </c>
      <c r="J1642" t="s">
        <v>360</v>
      </c>
      <c r="K1642" s="55" t="s">
        <v>738</v>
      </c>
      <c r="L1642" s="55" t="s">
        <v>738</v>
      </c>
      <c r="M1642" t="s">
        <v>607</v>
      </c>
      <c r="N1642" t="s">
        <v>608</v>
      </c>
      <c r="O1642" s="3">
        <v>0</v>
      </c>
      <c r="P1642" s="3">
        <v>0</v>
      </c>
      <c r="Q1642" s="3">
        <v>66.37</v>
      </c>
      <c r="R1642" s="3">
        <v>8.6281000000000017</v>
      </c>
      <c r="S1642" s="3">
        <v>0</v>
      </c>
      <c r="T1642" s="3">
        <v>0</v>
      </c>
      <c r="U1642" s="3">
        <v>74.998100000000008</v>
      </c>
      <c r="W1642" t="s">
        <v>1</v>
      </c>
    </row>
    <row r="1643" spans="5:23" x14ac:dyDescent="0.25">
      <c r="E1643" t="s">
        <v>639</v>
      </c>
      <c r="F1643" t="s">
        <v>661</v>
      </c>
      <c r="G1643" t="s">
        <v>1</v>
      </c>
      <c r="H1643" t="s">
        <v>0</v>
      </c>
      <c r="I1643" t="s">
        <v>359</v>
      </c>
      <c r="J1643" t="s">
        <v>360</v>
      </c>
      <c r="K1643" s="55" t="s">
        <v>737</v>
      </c>
      <c r="L1643" s="55" t="s">
        <v>737</v>
      </c>
      <c r="M1643" t="s">
        <v>607</v>
      </c>
      <c r="N1643" t="s">
        <v>608</v>
      </c>
      <c r="O1643" s="3">
        <v>0</v>
      </c>
      <c r="P1643" s="3">
        <v>0</v>
      </c>
      <c r="Q1643" s="3">
        <v>66.37</v>
      </c>
      <c r="R1643" s="3">
        <v>8.6281000000000017</v>
      </c>
      <c r="S1643" s="3">
        <v>0</v>
      </c>
      <c r="T1643" s="3">
        <v>0</v>
      </c>
      <c r="U1643" s="3">
        <v>74.998100000000008</v>
      </c>
      <c r="W1643" t="s">
        <v>1</v>
      </c>
    </row>
    <row r="1644" spans="5:23" x14ac:dyDescent="0.25">
      <c r="E1644" t="s">
        <v>639</v>
      </c>
      <c r="F1644" t="s">
        <v>661</v>
      </c>
      <c r="G1644" t="s">
        <v>1</v>
      </c>
      <c r="H1644" t="s">
        <v>0</v>
      </c>
      <c r="I1644" t="s">
        <v>359</v>
      </c>
      <c r="J1644" t="s">
        <v>360</v>
      </c>
      <c r="K1644" s="55" t="s">
        <v>736</v>
      </c>
      <c r="L1644" s="55" t="s">
        <v>736</v>
      </c>
      <c r="M1644" t="s">
        <v>100</v>
      </c>
      <c r="N1644" t="s">
        <v>101</v>
      </c>
      <c r="O1644" s="3">
        <v>0</v>
      </c>
      <c r="P1644" s="3">
        <v>0</v>
      </c>
      <c r="Q1644" s="3">
        <v>350</v>
      </c>
      <c r="R1644" s="3">
        <v>45.5</v>
      </c>
      <c r="S1644" s="3">
        <v>0</v>
      </c>
      <c r="T1644" s="3">
        <v>0</v>
      </c>
      <c r="U1644" s="3">
        <v>395.5</v>
      </c>
      <c r="W1644" t="s">
        <v>1</v>
      </c>
    </row>
    <row r="1645" spans="5:23" x14ac:dyDescent="0.25">
      <c r="E1645" t="s">
        <v>639</v>
      </c>
      <c r="F1645" t="s">
        <v>656</v>
      </c>
      <c r="G1645" t="s">
        <v>1</v>
      </c>
      <c r="H1645" t="s">
        <v>0</v>
      </c>
      <c r="I1645" t="s">
        <v>359</v>
      </c>
      <c r="J1645" t="s">
        <v>360</v>
      </c>
      <c r="K1645" s="55" t="s">
        <v>735</v>
      </c>
      <c r="L1645" s="55" t="s">
        <v>735</v>
      </c>
      <c r="M1645" t="s">
        <v>607</v>
      </c>
      <c r="N1645" t="s">
        <v>608</v>
      </c>
      <c r="O1645" s="3">
        <v>0</v>
      </c>
      <c r="P1645" s="3">
        <v>0</v>
      </c>
      <c r="Q1645" s="3">
        <v>39.82</v>
      </c>
      <c r="R1645" s="3">
        <v>5.1766000000000005</v>
      </c>
      <c r="S1645" s="3">
        <v>0</v>
      </c>
      <c r="T1645" s="3">
        <v>0</v>
      </c>
      <c r="U1645" s="3">
        <v>44.996600000000001</v>
      </c>
      <c r="W1645" t="s">
        <v>1</v>
      </c>
    </row>
    <row r="1646" spans="5:23" x14ac:dyDescent="0.25">
      <c r="E1646" t="s">
        <v>639</v>
      </c>
      <c r="F1646" t="s">
        <v>656</v>
      </c>
      <c r="G1646" t="s">
        <v>1</v>
      </c>
      <c r="H1646" t="s">
        <v>0</v>
      </c>
      <c r="I1646" t="s">
        <v>359</v>
      </c>
      <c r="J1646" t="s">
        <v>360</v>
      </c>
      <c r="K1646" s="55" t="s">
        <v>734</v>
      </c>
      <c r="L1646" s="55" t="s">
        <v>734</v>
      </c>
      <c r="M1646" t="s">
        <v>365</v>
      </c>
      <c r="N1646" t="s">
        <v>112</v>
      </c>
      <c r="O1646" s="3">
        <v>0</v>
      </c>
      <c r="P1646" s="3">
        <v>0</v>
      </c>
      <c r="Q1646" s="3">
        <v>230</v>
      </c>
      <c r="R1646" s="3">
        <v>29.900000000000002</v>
      </c>
      <c r="S1646" s="3">
        <v>0</v>
      </c>
      <c r="T1646" s="3">
        <v>0</v>
      </c>
      <c r="U1646" s="3">
        <v>259.89999999999998</v>
      </c>
      <c r="W1646" t="s">
        <v>1</v>
      </c>
    </row>
    <row r="1647" spans="5:23" x14ac:dyDescent="0.25">
      <c r="E1647" t="s">
        <v>639</v>
      </c>
      <c r="F1647" t="s">
        <v>656</v>
      </c>
      <c r="G1647" t="s">
        <v>1</v>
      </c>
      <c r="H1647" t="s">
        <v>0</v>
      </c>
      <c r="I1647" t="s">
        <v>359</v>
      </c>
      <c r="J1647" t="s">
        <v>360</v>
      </c>
      <c r="K1647" s="55" t="s">
        <v>733</v>
      </c>
      <c r="L1647" s="55" t="s">
        <v>733</v>
      </c>
      <c r="M1647" t="s">
        <v>281</v>
      </c>
      <c r="N1647" t="s">
        <v>282</v>
      </c>
      <c r="O1647" s="3">
        <v>0</v>
      </c>
      <c r="P1647" s="3">
        <v>0</v>
      </c>
      <c r="Q1647" s="3">
        <v>64</v>
      </c>
      <c r="R1647" s="3">
        <v>8.32</v>
      </c>
      <c r="S1647" s="3">
        <v>0</v>
      </c>
      <c r="T1647" s="3">
        <v>0</v>
      </c>
      <c r="U1647" s="3">
        <v>72.319999999999993</v>
      </c>
      <c r="W1647" t="s">
        <v>1</v>
      </c>
    </row>
    <row r="1648" spans="5:23" x14ac:dyDescent="0.25">
      <c r="E1648" t="s">
        <v>639</v>
      </c>
      <c r="F1648" t="s">
        <v>656</v>
      </c>
      <c r="G1648" t="s">
        <v>1</v>
      </c>
      <c r="H1648" t="s">
        <v>0</v>
      </c>
      <c r="I1648" t="s">
        <v>359</v>
      </c>
      <c r="J1648" t="s">
        <v>360</v>
      </c>
      <c r="K1648" s="55" t="s">
        <v>675</v>
      </c>
      <c r="L1648" s="55" t="s">
        <v>675</v>
      </c>
      <c r="M1648" t="s">
        <v>113</v>
      </c>
      <c r="N1648" t="s">
        <v>114</v>
      </c>
      <c r="O1648" s="3">
        <v>0</v>
      </c>
      <c r="P1648" s="3">
        <v>0</v>
      </c>
      <c r="Q1648" s="3">
        <v>280</v>
      </c>
      <c r="R1648" s="3">
        <v>36.4</v>
      </c>
      <c r="S1648" s="3">
        <v>0</v>
      </c>
      <c r="T1648" s="3">
        <v>0</v>
      </c>
      <c r="U1648" s="3">
        <v>316.39999999999998</v>
      </c>
      <c r="W1648" t="s">
        <v>1</v>
      </c>
    </row>
    <row r="1649" spans="5:23" x14ac:dyDescent="0.25">
      <c r="E1649" t="s">
        <v>639</v>
      </c>
      <c r="F1649" t="s">
        <v>656</v>
      </c>
      <c r="G1649" t="s">
        <v>1</v>
      </c>
      <c r="H1649" t="s">
        <v>0</v>
      </c>
      <c r="I1649" t="s">
        <v>359</v>
      </c>
      <c r="J1649" t="s">
        <v>360</v>
      </c>
      <c r="K1649" s="55" t="s">
        <v>732</v>
      </c>
      <c r="L1649" s="55" t="s">
        <v>732</v>
      </c>
      <c r="M1649" t="s">
        <v>100</v>
      </c>
      <c r="N1649" t="s">
        <v>101</v>
      </c>
      <c r="O1649" s="3">
        <v>0</v>
      </c>
      <c r="P1649" s="3">
        <v>0</v>
      </c>
      <c r="Q1649" s="3">
        <v>371.6</v>
      </c>
      <c r="R1649" s="3">
        <v>48.308000000000007</v>
      </c>
      <c r="S1649" s="3">
        <v>0</v>
      </c>
      <c r="T1649" s="3">
        <v>0</v>
      </c>
      <c r="U1649" s="3">
        <v>419.90800000000002</v>
      </c>
      <c r="W1649" t="s">
        <v>1</v>
      </c>
    </row>
    <row r="1650" spans="5:23" x14ac:dyDescent="0.25">
      <c r="E1650" t="s">
        <v>639</v>
      </c>
      <c r="F1650" t="s">
        <v>656</v>
      </c>
      <c r="G1650" t="s">
        <v>1</v>
      </c>
      <c r="H1650" t="s">
        <v>0</v>
      </c>
      <c r="I1650" t="s">
        <v>359</v>
      </c>
      <c r="J1650" t="s">
        <v>360</v>
      </c>
      <c r="K1650" s="55" t="s">
        <v>731</v>
      </c>
      <c r="L1650" s="55" t="s">
        <v>731</v>
      </c>
      <c r="M1650" t="s">
        <v>160</v>
      </c>
      <c r="N1650" t="s">
        <v>161</v>
      </c>
      <c r="O1650" s="3">
        <v>0</v>
      </c>
      <c r="P1650" s="3">
        <v>0</v>
      </c>
      <c r="Q1650" s="3">
        <v>235</v>
      </c>
      <c r="R1650" s="3">
        <v>30.55</v>
      </c>
      <c r="S1650" s="3">
        <v>0</v>
      </c>
      <c r="T1650" s="3">
        <v>0</v>
      </c>
      <c r="U1650" s="3">
        <v>265.55</v>
      </c>
      <c r="W1650" t="s">
        <v>1</v>
      </c>
    </row>
    <row r="1651" spans="5:23" x14ac:dyDescent="0.25">
      <c r="E1651" t="s">
        <v>639</v>
      </c>
      <c r="F1651" t="s">
        <v>656</v>
      </c>
      <c r="G1651" t="s">
        <v>1</v>
      </c>
      <c r="H1651" t="s">
        <v>0</v>
      </c>
      <c r="I1651" t="s">
        <v>359</v>
      </c>
      <c r="J1651" t="s">
        <v>360</v>
      </c>
      <c r="K1651" s="55" t="s">
        <v>730</v>
      </c>
      <c r="L1651" s="55" t="s">
        <v>730</v>
      </c>
      <c r="M1651" t="s">
        <v>322</v>
      </c>
      <c r="N1651" t="s">
        <v>323</v>
      </c>
      <c r="O1651" s="3">
        <v>0</v>
      </c>
      <c r="P1651" s="3">
        <v>0</v>
      </c>
      <c r="Q1651" s="3">
        <v>6</v>
      </c>
      <c r="R1651" s="3">
        <v>0.78</v>
      </c>
      <c r="S1651" s="3">
        <v>0</v>
      </c>
      <c r="T1651" s="3">
        <v>0</v>
      </c>
      <c r="U1651" s="3">
        <v>6.78</v>
      </c>
      <c r="W1651" t="s">
        <v>1</v>
      </c>
    </row>
    <row r="1652" spans="5:23" x14ac:dyDescent="0.25">
      <c r="E1652" t="s">
        <v>639</v>
      </c>
      <c r="F1652" t="s">
        <v>656</v>
      </c>
      <c r="G1652" t="s">
        <v>1</v>
      </c>
      <c r="H1652" t="s">
        <v>0</v>
      </c>
      <c r="I1652" t="s">
        <v>359</v>
      </c>
      <c r="J1652" t="s">
        <v>360</v>
      </c>
      <c r="K1652" s="55" t="s">
        <v>729</v>
      </c>
      <c r="L1652" s="55" t="s">
        <v>729</v>
      </c>
      <c r="M1652" t="s">
        <v>134</v>
      </c>
      <c r="N1652" t="s">
        <v>135</v>
      </c>
      <c r="O1652" s="3">
        <v>0</v>
      </c>
      <c r="P1652" s="3">
        <v>0</v>
      </c>
      <c r="Q1652" s="3">
        <v>97.5</v>
      </c>
      <c r="R1652" s="3">
        <v>12.675000000000001</v>
      </c>
      <c r="S1652" s="3">
        <v>0</v>
      </c>
      <c r="T1652" s="3">
        <v>0</v>
      </c>
      <c r="U1652" s="3">
        <v>110.175</v>
      </c>
      <c r="W1652" t="s">
        <v>1</v>
      </c>
    </row>
    <row r="1653" spans="5:23" x14ac:dyDescent="0.25">
      <c r="E1653" t="s">
        <v>639</v>
      </c>
      <c r="F1653" t="s">
        <v>656</v>
      </c>
      <c r="G1653" t="s">
        <v>1</v>
      </c>
      <c r="H1653" t="s">
        <v>0</v>
      </c>
      <c r="I1653" t="s">
        <v>359</v>
      </c>
      <c r="J1653" t="s">
        <v>360</v>
      </c>
      <c r="K1653" s="55" t="s">
        <v>725</v>
      </c>
      <c r="L1653" s="55" t="s">
        <v>725</v>
      </c>
      <c r="M1653" t="s">
        <v>174</v>
      </c>
      <c r="N1653" t="s">
        <v>175</v>
      </c>
      <c r="O1653" s="3">
        <v>0</v>
      </c>
      <c r="P1653" s="3">
        <v>0</v>
      </c>
      <c r="Q1653" s="3">
        <v>6.19</v>
      </c>
      <c r="R1653" s="3">
        <v>0.80470000000000008</v>
      </c>
      <c r="S1653" s="3">
        <v>0</v>
      </c>
      <c r="T1653" s="3">
        <v>0</v>
      </c>
      <c r="U1653" s="3">
        <v>6.9947000000000008</v>
      </c>
      <c r="W1653" t="s">
        <v>1</v>
      </c>
    </row>
    <row r="1654" spans="5:23" x14ac:dyDescent="0.25">
      <c r="E1654" t="s">
        <v>639</v>
      </c>
      <c r="F1654" t="s">
        <v>656</v>
      </c>
      <c r="G1654" t="s">
        <v>1</v>
      </c>
      <c r="H1654" t="s">
        <v>0</v>
      </c>
      <c r="I1654" t="s">
        <v>359</v>
      </c>
      <c r="J1654" t="s">
        <v>360</v>
      </c>
      <c r="K1654" s="55" t="s">
        <v>726</v>
      </c>
      <c r="L1654" s="55" t="s">
        <v>726</v>
      </c>
      <c r="N1654" t="s">
        <v>728</v>
      </c>
      <c r="O1654" s="3">
        <v>0</v>
      </c>
      <c r="P1654" s="3">
        <v>0</v>
      </c>
      <c r="Q1654" s="3">
        <v>10.62</v>
      </c>
      <c r="R1654" s="3">
        <v>1.3806</v>
      </c>
      <c r="S1654" s="3">
        <v>0</v>
      </c>
      <c r="T1654" s="3">
        <v>0</v>
      </c>
      <c r="U1654" s="3">
        <v>12.000599999999999</v>
      </c>
      <c r="V1654" s="3" t="s">
        <v>727</v>
      </c>
      <c r="W1654" t="s">
        <v>1</v>
      </c>
    </row>
    <row r="1655" spans="5:23" x14ac:dyDescent="0.25">
      <c r="E1655" t="s">
        <v>639</v>
      </c>
      <c r="F1655" t="s">
        <v>656</v>
      </c>
      <c r="G1655" t="s">
        <v>1</v>
      </c>
      <c r="H1655" t="s">
        <v>0</v>
      </c>
      <c r="I1655" t="s">
        <v>359</v>
      </c>
      <c r="J1655" t="s">
        <v>360</v>
      </c>
      <c r="K1655" s="55" t="s">
        <v>724</v>
      </c>
      <c r="L1655" s="55" t="s">
        <v>724</v>
      </c>
      <c r="M1655" t="s">
        <v>151</v>
      </c>
      <c r="N1655" t="s">
        <v>29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W1655" t="s">
        <v>1</v>
      </c>
    </row>
    <row r="1656" spans="5:23" x14ac:dyDescent="0.25">
      <c r="E1656" t="s">
        <v>639</v>
      </c>
      <c r="F1656" t="s">
        <v>656</v>
      </c>
      <c r="G1656" t="s">
        <v>1</v>
      </c>
      <c r="H1656" t="s">
        <v>0</v>
      </c>
      <c r="I1656" t="s">
        <v>359</v>
      </c>
      <c r="J1656" t="s">
        <v>360</v>
      </c>
      <c r="K1656" s="55" t="s">
        <v>723</v>
      </c>
      <c r="L1656" s="55" t="s">
        <v>723</v>
      </c>
      <c r="M1656" t="s">
        <v>115</v>
      </c>
      <c r="N1656" t="s">
        <v>116</v>
      </c>
      <c r="O1656" s="3">
        <v>0</v>
      </c>
      <c r="P1656" s="3">
        <v>0</v>
      </c>
      <c r="Q1656" s="3">
        <v>30</v>
      </c>
      <c r="R1656" s="3">
        <v>3.9000000000000004</v>
      </c>
      <c r="S1656" s="3">
        <v>0</v>
      </c>
      <c r="T1656" s="3">
        <v>0</v>
      </c>
      <c r="U1656" s="3">
        <v>33.9</v>
      </c>
      <c r="W1656" t="s">
        <v>1</v>
      </c>
    </row>
    <row r="1657" spans="5:23" x14ac:dyDescent="0.25">
      <c r="E1657" t="s">
        <v>639</v>
      </c>
      <c r="F1657" t="s">
        <v>656</v>
      </c>
      <c r="G1657" t="s">
        <v>1</v>
      </c>
      <c r="H1657" t="s">
        <v>0</v>
      </c>
      <c r="I1657" t="s">
        <v>359</v>
      </c>
      <c r="J1657" t="s">
        <v>360</v>
      </c>
      <c r="K1657" s="55" t="s">
        <v>722</v>
      </c>
      <c r="L1657" s="55" t="s">
        <v>722</v>
      </c>
      <c r="M1657" t="s">
        <v>115</v>
      </c>
      <c r="N1657" t="s">
        <v>116</v>
      </c>
      <c r="O1657" s="3">
        <v>0</v>
      </c>
      <c r="P1657" s="3">
        <v>0</v>
      </c>
      <c r="Q1657" s="3">
        <v>20</v>
      </c>
      <c r="R1657" s="3">
        <v>2.6</v>
      </c>
      <c r="S1657" s="3">
        <v>0</v>
      </c>
      <c r="T1657" s="3">
        <v>0</v>
      </c>
      <c r="U1657" s="3">
        <v>22.6</v>
      </c>
      <c r="W1657" t="s">
        <v>1</v>
      </c>
    </row>
    <row r="1658" spans="5:23" x14ac:dyDescent="0.25">
      <c r="E1658" t="s">
        <v>639</v>
      </c>
      <c r="F1658" t="s">
        <v>656</v>
      </c>
      <c r="G1658" t="s">
        <v>1</v>
      </c>
      <c r="H1658" t="s">
        <v>0</v>
      </c>
      <c r="I1658" t="s">
        <v>359</v>
      </c>
      <c r="J1658" t="s">
        <v>360</v>
      </c>
      <c r="K1658" s="55" t="s">
        <v>721</v>
      </c>
      <c r="L1658" s="55" t="s">
        <v>721</v>
      </c>
      <c r="M1658" t="s">
        <v>115</v>
      </c>
      <c r="N1658" t="s">
        <v>116</v>
      </c>
      <c r="O1658" s="3">
        <v>0</v>
      </c>
      <c r="P1658" s="3">
        <v>0</v>
      </c>
      <c r="Q1658" s="3">
        <v>10</v>
      </c>
      <c r="R1658" s="3">
        <v>1.3</v>
      </c>
      <c r="S1658" s="3">
        <v>0</v>
      </c>
      <c r="T1658" s="3">
        <v>0</v>
      </c>
      <c r="U1658" s="3">
        <v>11.3</v>
      </c>
      <c r="W1658" t="s">
        <v>1</v>
      </c>
    </row>
    <row r="1659" spans="5:23" x14ac:dyDescent="0.25">
      <c r="E1659" t="s">
        <v>639</v>
      </c>
      <c r="F1659" t="s">
        <v>656</v>
      </c>
      <c r="G1659" t="s">
        <v>1</v>
      </c>
      <c r="H1659" t="s">
        <v>0</v>
      </c>
      <c r="I1659" t="s">
        <v>359</v>
      </c>
      <c r="J1659" t="s">
        <v>360</v>
      </c>
      <c r="K1659" s="55" t="s">
        <v>720</v>
      </c>
      <c r="L1659" s="55" t="s">
        <v>720</v>
      </c>
      <c r="M1659" t="s">
        <v>226</v>
      </c>
      <c r="N1659" t="s">
        <v>227</v>
      </c>
      <c r="O1659" s="3">
        <v>0</v>
      </c>
      <c r="P1659" s="3">
        <v>0</v>
      </c>
      <c r="Q1659" s="3">
        <v>250</v>
      </c>
      <c r="R1659" s="3">
        <v>32.5</v>
      </c>
      <c r="S1659" s="3">
        <v>0</v>
      </c>
      <c r="T1659" s="3">
        <v>0</v>
      </c>
      <c r="U1659" s="3">
        <v>282.5</v>
      </c>
      <c r="W1659" t="s">
        <v>1</v>
      </c>
    </row>
    <row r="1660" spans="5:23" x14ac:dyDescent="0.25">
      <c r="E1660" t="s">
        <v>639</v>
      </c>
      <c r="F1660" t="s">
        <v>656</v>
      </c>
      <c r="G1660" t="s">
        <v>1</v>
      </c>
      <c r="H1660" t="s">
        <v>0</v>
      </c>
      <c r="I1660" t="s">
        <v>359</v>
      </c>
      <c r="J1660" t="s">
        <v>360</v>
      </c>
      <c r="K1660" s="55" t="s">
        <v>719</v>
      </c>
      <c r="L1660" s="55" t="s">
        <v>719</v>
      </c>
      <c r="M1660" t="s">
        <v>147</v>
      </c>
      <c r="N1660" t="s">
        <v>148</v>
      </c>
      <c r="O1660" s="3">
        <v>0</v>
      </c>
      <c r="P1660" s="3">
        <v>0</v>
      </c>
      <c r="Q1660" s="3">
        <v>120</v>
      </c>
      <c r="R1660" s="3">
        <v>15.600000000000001</v>
      </c>
      <c r="S1660" s="3">
        <v>0</v>
      </c>
      <c r="T1660" s="3">
        <v>0</v>
      </c>
      <c r="U1660" s="3">
        <v>135.6</v>
      </c>
      <c r="W1660" t="s">
        <v>1</v>
      </c>
    </row>
    <row r="1661" spans="5:23" x14ac:dyDescent="0.25">
      <c r="E1661" t="s">
        <v>639</v>
      </c>
      <c r="F1661" t="s">
        <v>652</v>
      </c>
      <c r="G1661" t="s">
        <v>1</v>
      </c>
      <c r="H1661" t="s">
        <v>0</v>
      </c>
      <c r="I1661" t="s">
        <v>359</v>
      </c>
      <c r="J1661" t="s">
        <v>360</v>
      </c>
      <c r="K1661" s="55" t="s">
        <v>718</v>
      </c>
      <c r="L1661" s="55" t="s">
        <v>718</v>
      </c>
      <c r="M1661" t="s">
        <v>151</v>
      </c>
      <c r="N1661" t="s">
        <v>29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W1661" t="s">
        <v>1</v>
      </c>
    </row>
    <row r="1662" spans="5:23" x14ac:dyDescent="0.25">
      <c r="E1662" t="s">
        <v>639</v>
      </c>
      <c r="F1662" t="s">
        <v>652</v>
      </c>
      <c r="G1662" t="s">
        <v>1</v>
      </c>
      <c r="H1662" t="s">
        <v>0</v>
      </c>
      <c r="I1662" t="s">
        <v>359</v>
      </c>
      <c r="J1662" t="s">
        <v>360</v>
      </c>
      <c r="K1662" s="55" t="s">
        <v>717</v>
      </c>
      <c r="L1662" s="55" t="s">
        <v>717</v>
      </c>
      <c r="M1662" t="s">
        <v>201</v>
      </c>
      <c r="N1662" t="s">
        <v>202</v>
      </c>
      <c r="O1662" s="3">
        <v>0</v>
      </c>
      <c r="P1662" s="3">
        <v>0</v>
      </c>
      <c r="Q1662" s="3">
        <v>2.73</v>
      </c>
      <c r="R1662" s="3">
        <v>0.35489999999999999</v>
      </c>
      <c r="S1662" s="3">
        <v>0</v>
      </c>
      <c r="T1662" s="3">
        <v>0</v>
      </c>
      <c r="U1662" s="3">
        <v>3.0849000000000002</v>
      </c>
      <c r="W1662" t="s">
        <v>1</v>
      </c>
    </row>
    <row r="1663" spans="5:23" x14ac:dyDescent="0.25">
      <c r="E1663" t="s">
        <v>639</v>
      </c>
      <c r="F1663" t="s">
        <v>652</v>
      </c>
      <c r="G1663" t="s">
        <v>1</v>
      </c>
      <c r="H1663" t="s">
        <v>0</v>
      </c>
      <c r="I1663" t="s">
        <v>359</v>
      </c>
      <c r="J1663" t="s">
        <v>360</v>
      </c>
      <c r="K1663" s="55" t="s">
        <v>716</v>
      </c>
      <c r="L1663" s="55" t="s">
        <v>716</v>
      </c>
      <c r="M1663" t="s">
        <v>226</v>
      </c>
      <c r="N1663" t="s">
        <v>227</v>
      </c>
      <c r="O1663" s="3">
        <v>0</v>
      </c>
      <c r="P1663" s="3">
        <v>0</v>
      </c>
      <c r="Q1663" s="3">
        <v>15</v>
      </c>
      <c r="R1663" s="3">
        <v>1.9500000000000002</v>
      </c>
      <c r="S1663" s="3">
        <v>0</v>
      </c>
      <c r="T1663" s="3">
        <v>0</v>
      </c>
      <c r="U1663" s="3">
        <v>16.95</v>
      </c>
      <c r="W1663" t="s">
        <v>1</v>
      </c>
    </row>
    <row r="1664" spans="5:23" x14ac:dyDescent="0.25">
      <c r="E1664" t="s">
        <v>639</v>
      </c>
      <c r="F1664" t="s">
        <v>652</v>
      </c>
      <c r="G1664" t="s">
        <v>1</v>
      </c>
      <c r="H1664" t="s">
        <v>0</v>
      </c>
      <c r="I1664" t="s">
        <v>359</v>
      </c>
      <c r="J1664" t="s">
        <v>360</v>
      </c>
      <c r="K1664" s="55" t="s">
        <v>715</v>
      </c>
      <c r="L1664" s="55" t="s">
        <v>715</v>
      </c>
      <c r="M1664" t="s">
        <v>121</v>
      </c>
      <c r="N1664" t="s">
        <v>122</v>
      </c>
      <c r="O1664" s="3">
        <v>0</v>
      </c>
      <c r="P1664" s="3">
        <v>0</v>
      </c>
      <c r="Q1664" s="3">
        <v>30</v>
      </c>
      <c r="R1664" s="3">
        <v>3.9000000000000004</v>
      </c>
      <c r="S1664" s="3">
        <v>0</v>
      </c>
      <c r="T1664" s="3">
        <v>0</v>
      </c>
      <c r="U1664" s="3">
        <v>33.9</v>
      </c>
      <c r="W1664" t="s">
        <v>1</v>
      </c>
    </row>
    <row r="1665" spans="5:23" x14ac:dyDescent="0.25">
      <c r="E1665" t="s">
        <v>639</v>
      </c>
      <c r="F1665" t="s">
        <v>652</v>
      </c>
      <c r="G1665" t="s">
        <v>1</v>
      </c>
      <c r="H1665" t="s">
        <v>0</v>
      </c>
      <c r="I1665" t="s">
        <v>359</v>
      </c>
      <c r="J1665" t="s">
        <v>360</v>
      </c>
      <c r="K1665" s="55" t="s">
        <v>714</v>
      </c>
      <c r="L1665" s="55" t="s">
        <v>714</v>
      </c>
      <c r="M1665" t="s">
        <v>115</v>
      </c>
      <c r="N1665" t="s">
        <v>116</v>
      </c>
      <c r="O1665" s="3">
        <v>0</v>
      </c>
      <c r="P1665" s="3">
        <v>0</v>
      </c>
      <c r="Q1665" s="3">
        <v>45</v>
      </c>
      <c r="R1665" s="3">
        <v>5.8500000000000005</v>
      </c>
      <c r="S1665" s="3">
        <v>0</v>
      </c>
      <c r="T1665" s="3">
        <v>0</v>
      </c>
      <c r="U1665" s="3">
        <v>50.85</v>
      </c>
      <c r="W1665" t="s">
        <v>1</v>
      </c>
    </row>
    <row r="1666" spans="5:23" x14ac:dyDescent="0.25">
      <c r="E1666" t="s">
        <v>639</v>
      </c>
      <c r="F1666" t="s">
        <v>652</v>
      </c>
      <c r="G1666" t="s">
        <v>1</v>
      </c>
      <c r="H1666" t="s">
        <v>0</v>
      </c>
      <c r="I1666" t="s">
        <v>359</v>
      </c>
      <c r="J1666" t="s">
        <v>360</v>
      </c>
      <c r="K1666" s="55" t="s">
        <v>713</v>
      </c>
      <c r="L1666" s="55" t="s">
        <v>713</v>
      </c>
      <c r="M1666" t="s">
        <v>154</v>
      </c>
      <c r="N1666" t="s">
        <v>155</v>
      </c>
      <c r="O1666" s="3">
        <v>0</v>
      </c>
      <c r="P1666" s="3">
        <v>0</v>
      </c>
      <c r="Q1666" s="3">
        <v>10.62</v>
      </c>
      <c r="R1666" s="3">
        <v>1.3806</v>
      </c>
      <c r="S1666" s="3">
        <v>0</v>
      </c>
      <c r="T1666" s="3">
        <v>0</v>
      </c>
      <c r="U1666" s="3">
        <v>12.000599999999999</v>
      </c>
      <c r="W1666" t="s">
        <v>1</v>
      </c>
    </row>
    <row r="1667" spans="5:23" x14ac:dyDescent="0.25">
      <c r="E1667" t="s">
        <v>639</v>
      </c>
      <c r="F1667" t="s">
        <v>652</v>
      </c>
      <c r="G1667" t="s">
        <v>1</v>
      </c>
      <c r="H1667" t="s">
        <v>0</v>
      </c>
      <c r="I1667" t="s">
        <v>359</v>
      </c>
      <c r="J1667" t="s">
        <v>360</v>
      </c>
      <c r="K1667" s="55" t="s">
        <v>712</v>
      </c>
      <c r="L1667" s="55" t="s">
        <v>712</v>
      </c>
      <c r="M1667" t="s">
        <v>115</v>
      </c>
      <c r="N1667" t="s">
        <v>116</v>
      </c>
      <c r="O1667" s="3">
        <v>0</v>
      </c>
      <c r="P1667" s="3">
        <v>0</v>
      </c>
      <c r="Q1667" s="3">
        <v>210</v>
      </c>
      <c r="R1667" s="3">
        <v>27.3</v>
      </c>
      <c r="S1667" s="3">
        <v>0</v>
      </c>
      <c r="T1667" s="3">
        <v>0</v>
      </c>
      <c r="U1667" s="3">
        <v>237.3</v>
      </c>
      <c r="W1667" t="s">
        <v>1</v>
      </c>
    </row>
    <row r="1668" spans="5:23" x14ac:dyDescent="0.25">
      <c r="E1668" t="s">
        <v>639</v>
      </c>
      <c r="F1668" t="s">
        <v>652</v>
      </c>
      <c r="G1668" t="s">
        <v>1</v>
      </c>
      <c r="H1668" t="s">
        <v>0</v>
      </c>
      <c r="I1668" t="s">
        <v>359</v>
      </c>
      <c r="J1668" t="s">
        <v>360</v>
      </c>
      <c r="K1668" s="55" t="s">
        <v>711</v>
      </c>
      <c r="L1668" s="55" t="s">
        <v>711</v>
      </c>
      <c r="M1668" t="s">
        <v>115</v>
      </c>
      <c r="N1668" t="s">
        <v>116</v>
      </c>
      <c r="O1668" s="3">
        <v>0</v>
      </c>
      <c r="P1668" s="3">
        <v>0</v>
      </c>
      <c r="Q1668" s="3">
        <v>210</v>
      </c>
      <c r="R1668" s="3">
        <v>27.3</v>
      </c>
      <c r="S1668" s="3">
        <v>0</v>
      </c>
      <c r="T1668" s="3">
        <v>0</v>
      </c>
      <c r="U1668" s="3">
        <v>237.3</v>
      </c>
      <c r="W1668" t="s">
        <v>1</v>
      </c>
    </row>
    <row r="1669" spans="5:23" x14ac:dyDescent="0.25">
      <c r="E1669" t="s">
        <v>639</v>
      </c>
      <c r="F1669" t="s">
        <v>652</v>
      </c>
      <c r="G1669" t="s">
        <v>1</v>
      </c>
      <c r="H1669" t="s">
        <v>0</v>
      </c>
      <c r="I1669" t="s">
        <v>359</v>
      </c>
      <c r="J1669" t="s">
        <v>360</v>
      </c>
      <c r="K1669" s="55" t="s">
        <v>710</v>
      </c>
      <c r="L1669" s="55" t="s">
        <v>710</v>
      </c>
      <c r="M1669" t="s">
        <v>115</v>
      </c>
      <c r="N1669" t="s">
        <v>116</v>
      </c>
      <c r="O1669" s="3">
        <v>0</v>
      </c>
      <c r="P1669" s="3">
        <v>0</v>
      </c>
      <c r="Q1669" s="3">
        <v>22</v>
      </c>
      <c r="R1669" s="3">
        <v>2.8600000000000003</v>
      </c>
      <c r="S1669" s="3">
        <v>0</v>
      </c>
      <c r="T1669" s="3">
        <v>0</v>
      </c>
      <c r="U1669" s="3">
        <v>24.86</v>
      </c>
      <c r="W1669" t="s">
        <v>1</v>
      </c>
    </row>
    <row r="1670" spans="5:23" x14ac:dyDescent="0.25">
      <c r="E1670" t="s">
        <v>639</v>
      </c>
      <c r="F1670" t="s">
        <v>648</v>
      </c>
      <c r="G1670" t="s">
        <v>1</v>
      </c>
      <c r="H1670" t="s">
        <v>0</v>
      </c>
      <c r="I1670" t="s">
        <v>359</v>
      </c>
      <c r="J1670" t="s">
        <v>360</v>
      </c>
      <c r="K1670" s="55" t="s">
        <v>708</v>
      </c>
      <c r="L1670" s="55" t="s">
        <v>708</v>
      </c>
      <c r="N1670" t="s">
        <v>280</v>
      </c>
      <c r="O1670" s="3">
        <v>0</v>
      </c>
      <c r="P1670" s="3">
        <v>0</v>
      </c>
      <c r="Q1670" s="3">
        <v>30</v>
      </c>
      <c r="R1670" s="3">
        <v>3.9000000000000004</v>
      </c>
      <c r="S1670" s="3">
        <v>0</v>
      </c>
      <c r="T1670" s="3">
        <v>0</v>
      </c>
      <c r="U1670" s="3">
        <v>33.9</v>
      </c>
      <c r="V1670" s="3" t="s">
        <v>709</v>
      </c>
      <c r="W1670" t="s">
        <v>1</v>
      </c>
    </row>
    <row r="1671" spans="5:23" x14ac:dyDescent="0.25">
      <c r="E1671" t="s">
        <v>639</v>
      </c>
      <c r="F1671" t="s">
        <v>648</v>
      </c>
      <c r="G1671" t="s">
        <v>1</v>
      </c>
      <c r="H1671" t="s">
        <v>0</v>
      </c>
      <c r="I1671" t="s">
        <v>359</v>
      </c>
      <c r="J1671" t="s">
        <v>360</v>
      </c>
      <c r="K1671" s="55" t="s">
        <v>705</v>
      </c>
      <c r="L1671" s="55" t="s">
        <v>705</v>
      </c>
      <c r="M1671" t="s">
        <v>706</v>
      </c>
      <c r="N1671" t="s">
        <v>707</v>
      </c>
      <c r="O1671" s="3">
        <v>0</v>
      </c>
      <c r="P1671" s="3">
        <v>0</v>
      </c>
      <c r="Q1671" s="3">
        <v>2.64</v>
      </c>
      <c r="R1671" s="3">
        <v>0.34320000000000001</v>
      </c>
      <c r="S1671" s="3">
        <v>0</v>
      </c>
      <c r="T1671" s="3">
        <v>0</v>
      </c>
      <c r="U1671" s="3">
        <v>2.9832000000000001</v>
      </c>
      <c r="W1671" t="s">
        <v>1</v>
      </c>
    </row>
    <row r="1672" spans="5:23" x14ac:dyDescent="0.25">
      <c r="E1672" t="s">
        <v>639</v>
      </c>
      <c r="F1672" t="s">
        <v>648</v>
      </c>
      <c r="G1672" t="s">
        <v>1</v>
      </c>
      <c r="H1672" t="s">
        <v>0</v>
      </c>
      <c r="I1672" t="s">
        <v>359</v>
      </c>
      <c r="J1672" t="s">
        <v>360</v>
      </c>
      <c r="K1672" s="55" t="s">
        <v>704</v>
      </c>
      <c r="L1672" s="55" t="s">
        <v>704</v>
      </c>
      <c r="M1672" t="s">
        <v>115</v>
      </c>
      <c r="N1672" t="s">
        <v>116</v>
      </c>
      <c r="O1672" s="3">
        <v>0</v>
      </c>
      <c r="P1672" s="3">
        <v>0</v>
      </c>
      <c r="Q1672" s="3">
        <v>151</v>
      </c>
      <c r="R1672" s="3">
        <v>19.63</v>
      </c>
      <c r="S1672" s="3">
        <v>0</v>
      </c>
      <c r="T1672" s="3">
        <v>0</v>
      </c>
      <c r="U1672" s="3">
        <v>170.63</v>
      </c>
      <c r="W1672" t="s">
        <v>1</v>
      </c>
    </row>
    <row r="1673" spans="5:23" x14ac:dyDescent="0.25">
      <c r="E1673" t="s">
        <v>639</v>
      </c>
      <c r="F1673" t="s">
        <v>648</v>
      </c>
      <c r="G1673" t="s">
        <v>1</v>
      </c>
      <c r="H1673" t="s">
        <v>0</v>
      </c>
      <c r="I1673" t="s">
        <v>359</v>
      </c>
      <c r="J1673" t="s">
        <v>360</v>
      </c>
      <c r="K1673" s="55" t="s">
        <v>703</v>
      </c>
      <c r="L1673" s="55" t="s">
        <v>703</v>
      </c>
      <c r="M1673" t="s">
        <v>365</v>
      </c>
      <c r="N1673" t="s">
        <v>112</v>
      </c>
      <c r="O1673" s="3">
        <v>0</v>
      </c>
      <c r="P1673" s="3">
        <v>0</v>
      </c>
      <c r="Q1673" s="3">
        <v>691.94</v>
      </c>
      <c r="R1673" s="3">
        <v>89.952200000000005</v>
      </c>
      <c r="S1673" s="3">
        <v>0</v>
      </c>
      <c r="T1673" s="3">
        <v>0</v>
      </c>
      <c r="U1673" s="3">
        <v>781.8922</v>
      </c>
      <c r="W1673" t="s">
        <v>1</v>
      </c>
    </row>
    <row r="1674" spans="5:23" x14ac:dyDescent="0.25">
      <c r="E1674" t="s">
        <v>639</v>
      </c>
      <c r="F1674" t="s">
        <v>648</v>
      </c>
      <c r="G1674" t="s">
        <v>1</v>
      </c>
      <c r="H1674" t="s">
        <v>0</v>
      </c>
      <c r="I1674" t="s">
        <v>359</v>
      </c>
      <c r="J1674" t="s">
        <v>360</v>
      </c>
      <c r="K1674" s="55" t="s">
        <v>701</v>
      </c>
      <c r="L1674" s="55" t="s">
        <v>701</v>
      </c>
      <c r="N1674" t="s">
        <v>133</v>
      </c>
      <c r="O1674" s="3">
        <v>0</v>
      </c>
      <c r="P1674" s="3">
        <v>0</v>
      </c>
      <c r="Q1674" s="3">
        <v>3.98</v>
      </c>
      <c r="R1674" s="3">
        <v>0.51739999999999997</v>
      </c>
      <c r="S1674" s="3">
        <v>0</v>
      </c>
      <c r="T1674" s="3">
        <v>0</v>
      </c>
      <c r="U1674" s="3">
        <v>4.4973999999999998</v>
      </c>
      <c r="V1674" s="3" t="s">
        <v>702</v>
      </c>
      <c r="W1674" t="s">
        <v>1</v>
      </c>
    </row>
    <row r="1675" spans="5:23" x14ac:dyDescent="0.25">
      <c r="E1675" t="s">
        <v>639</v>
      </c>
      <c r="F1675" t="s">
        <v>648</v>
      </c>
      <c r="G1675" t="s">
        <v>1</v>
      </c>
      <c r="H1675" t="s">
        <v>0</v>
      </c>
      <c r="I1675" t="s">
        <v>359</v>
      </c>
      <c r="J1675" t="s">
        <v>360</v>
      </c>
      <c r="K1675" s="55" t="s">
        <v>700</v>
      </c>
      <c r="L1675" s="55" t="s">
        <v>700</v>
      </c>
      <c r="M1675" t="s">
        <v>220</v>
      </c>
      <c r="N1675" t="s">
        <v>221</v>
      </c>
      <c r="O1675" s="3">
        <v>0</v>
      </c>
      <c r="P1675" s="3">
        <v>0</v>
      </c>
      <c r="Q1675" s="3">
        <v>15</v>
      </c>
      <c r="R1675" s="3">
        <v>1.9500000000000002</v>
      </c>
      <c r="S1675" s="3">
        <v>0</v>
      </c>
      <c r="T1675" s="3">
        <v>0</v>
      </c>
      <c r="U1675" s="3">
        <v>16.95</v>
      </c>
      <c r="W1675" t="s">
        <v>1</v>
      </c>
    </row>
    <row r="1676" spans="5:23" x14ac:dyDescent="0.25">
      <c r="E1676" t="s">
        <v>639</v>
      </c>
      <c r="F1676" t="s">
        <v>648</v>
      </c>
      <c r="G1676" t="s">
        <v>1</v>
      </c>
      <c r="H1676" t="s">
        <v>0</v>
      </c>
      <c r="I1676" t="s">
        <v>359</v>
      </c>
      <c r="J1676" t="s">
        <v>360</v>
      </c>
      <c r="K1676" s="55" t="s">
        <v>700</v>
      </c>
      <c r="L1676" s="55" t="s">
        <v>700</v>
      </c>
      <c r="M1676" t="s">
        <v>154</v>
      </c>
      <c r="N1676" t="s">
        <v>155</v>
      </c>
      <c r="O1676" s="3">
        <v>0</v>
      </c>
      <c r="P1676" s="3">
        <v>0</v>
      </c>
      <c r="Q1676" s="3">
        <v>15</v>
      </c>
      <c r="R1676" s="3">
        <v>1.9500000000000002</v>
      </c>
      <c r="S1676" s="3">
        <v>0</v>
      </c>
      <c r="T1676" s="3">
        <v>0</v>
      </c>
      <c r="U1676" s="3">
        <v>16.95</v>
      </c>
      <c r="W1676" t="s">
        <v>1</v>
      </c>
    </row>
    <row r="1677" spans="5:23" x14ac:dyDescent="0.25">
      <c r="E1677" t="s">
        <v>639</v>
      </c>
      <c r="F1677" t="s">
        <v>648</v>
      </c>
      <c r="G1677" t="s">
        <v>1</v>
      </c>
      <c r="H1677" t="s">
        <v>0</v>
      </c>
      <c r="I1677" t="s">
        <v>359</v>
      </c>
      <c r="J1677" t="s">
        <v>360</v>
      </c>
      <c r="K1677" s="55" t="s">
        <v>699</v>
      </c>
      <c r="L1677" s="55" t="s">
        <v>699</v>
      </c>
      <c r="M1677" t="s">
        <v>154</v>
      </c>
      <c r="N1677" t="s">
        <v>155</v>
      </c>
      <c r="O1677" s="3">
        <v>0</v>
      </c>
      <c r="P1677" s="3">
        <v>0</v>
      </c>
      <c r="Q1677" s="3">
        <v>5.31</v>
      </c>
      <c r="R1677" s="3">
        <v>0.69030000000000002</v>
      </c>
      <c r="S1677" s="3">
        <v>0</v>
      </c>
      <c r="T1677" s="3">
        <v>0</v>
      </c>
      <c r="U1677" s="3">
        <v>6.0002999999999993</v>
      </c>
      <c r="W1677" t="s">
        <v>1</v>
      </c>
    </row>
    <row r="1678" spans="5:23" x14ac:dyDescent="0.25">
      <c r="E1678" t="s">
        <v>639</v>
      </c>
      <c r="F1678" t="s">
        <v>648</v>
      </c>
      <c r="G1678" t="s">
        <v>1</v>
      </c>
      <c r="H1678" t="s">
        <v>0</v>
      </c>
      <c r="I1678" t="s">
        <v>359</v>
      </c>
      <c r="J1678" t="s">
        <v>360</v>
      </c>
      <c r="K1678" s="55" t="s">
        <v>698</v>
      </c>
      <c r="L1678" s="55" t="s">
        <v>698</v>
      </c>
      <c r="M1678" t="s">
        <v>134</v>
      </c>
      <c r="N1678" t="s">
        <v>135</v>
      </c>
      <c r="O1678" s="3">
        <v>0</v>
      </c>
      <c r="P1678" s="3">
        <v>0</v>
      </c>
      <c r="Q1678" s="3">
        <v>20</v>
      </c>
      <c r="R1678" s="3">
        <v>2.6</v>
      </c>
      <c r="S1678" s="3">
        <v>0</v>
      </c>
      <c r="T1678" s="3">
        <v>0</v>
      </c>
      <c r="U1678" s="3">
        <v>22.6</v>
      </c>
      <c r="W1678" t="s">
        <v>1</v>
      </c>
    </row>
    <row r="1679" spans="5:23" x14ac:dyDescent="0.25">
      <c r="E1679" t="s">
        <v>639</v>
      </c>
      <c r="F1679" t="s">
        <v>648</v>
      </c>
      <c r="G1679" t="s">
        <v>1</v>
      </c>
      <c r="H1679" t="s">
        <v>0</v>
      </c>
      <c r="I1679" t="s">
        <v>359</v>
      </c>
      <c r="J1679" t="s">
        <v>360</v>
      </c>
      <c r="K1679" s="55" t="s">
        <v>697</v>
      </c>
      <c r="L1679" s="55" t="s">
        <v>697</v>
      </c>
      <c r="M1679" t="s">
        <v>100</v>
      </c>
      <c r="N1679" t="s">
        <v>101</v>
      </c>
      <c r="O1679" s="3">
        <v>0</v>
      </c>
      <c r="P1679" s="3">
        <v>0</v>
      </c>
      <c r="Q1679" s="3">
        <v>33.299999999999997</v>
      </c>
      <c r="R1679" s="3">
        <v>4.3289999999999997</v>
      </c>
      <c r="S1679" s="3">
        <v>0</v>
      </c>
      <c r="T1679" s="3">
        <v>0</v>
      </c>
      <c r="U1679" s="3">
        <v>37.628999999999998</v>
      </c>
      <c r="W1679" t="s">
        <v>1</v>
      </c>
    </row>
    <row r="1680" spans="5:23" x14ac:dyDescent="0.25">
      <c r="E1680" t="s">
        <v>639</v>
      </c>
      <c r="F1680" t="s">
        <v>643</v>
      </c>
      <c r="G1680" t="s">
        <v>1</v>
      </c>
      <c r="H1680" t="s">
        <v>0</v>
      </c>
      <c r="I1680" t="s">
        <v>359</v>
      </c>
      <c r="J1680" t="s">
        <v>360</v>
      </c>
      <c r="K1680" s="55" t="s">
        <v>696</v>
      </c>
      <c r="L1680" s="55" t="s">
        <v>696</v>
      </c>
      <c r="M1680" t="s">
        <v>226</v>
      </c>
      <c r="N1680" t="s">
        <v>227</v>
      </c>
      <c r="O1680" s="3">
        <v>0</v>
      </c>
      <c r="P1680" s="3">
        <v>0</v>
      </c>
      <c r="Q1680" s="3">
        <v>20</v>
      </c>
      <c r="R1680" s="3">
        <v>2.6</v>
      </c>
      <c r="S1680" s="3">
        <v>0</v>
      </c>
      <c r="T1680" s="3">
        <v>0</v>
      </c>
      <c r="U1680" s="3">
        <v>22.6</v>
      </c>
      <c r="W1680" t="s">
        <v>1</v>
      </c>
    </row>
    <row r="1681" spans="5:23" x14ac:dyDescent="0.25">
      <c r="E1681" t="s">
        <v>639</v>
      </c>
      <c r="F1681" t="s">
        <v>643</v>
      </c>
      <c r="G1681" t="s">
        <v>1</v>
      </c>
      <c r="H1681" t="s">
        <v>0</v>
      </c>
      <c r="I1681" t="s">
        <v>359</v>
      </c>
      <c r="J1681" t="s">
        <v>360</v>
      </c>
      <c r="K1681" s="55" t="s">
        <v>693</v>
      </c>
      <c r="L1681" s="55" t="s">
        <v>693</v>
      </c>
      <c r="M1681" t="s">
        <v>694</v>
      </c>
      <c r="N1681" t="s">
        <v>695</v>
      </c>
      <c r="O1681" s="3">
        <v>0</v>
      </c>
      <c r="P1681" s="3">
        <v>0</v>
      </c>
      <c r="Q1681" s="3">
        <v>6.9</v>
      </c>
      <c r="R1681" s="3">
        <v>0.89700000000000013</v>
      </c>
      <c r="S1681" s="3">
        <v>0</v>
      </c>
      <c r="T1681" s="3">
        <v>0</v>
      </c>
      <c r="U1681" s="3">
        <v>7.7970000000000006</v>
      </c>
      <c r="W1681" t="s">
        <v>1</v>
      </c>
    </row>
    <row r="1682" spans="5:23" x14ac:dyDescent="0.25">
      <c r="E1682" t="s">
        <v>639</v>
      </c>
      <c r="F1682" t="s">
        <v>643</v>
      </c>
      <c r="G1682" t="s">
        <v>1</v>
      </c>
      <c r="H1682" t="s">
        <v>0</v>
      </c>
      <c r="I1682" t="s">
        <v>359</v>
      </c>
      <c r="J1682" t="s">
        <v>360</v>
      </c>
      <c r="K1682" s="55" t="s">
        <v>692</v>
      </c>
      <c r="L1682" s="55" t="s">
        <v>692</v>
      </c>
      <c r="M1682" t="s">
        <v>129</v>
      </c>
      <c r="N1682" t="s">
        <v>130</v>
      </c>
      <c r="O1682" s="3">
        <v>0</v>
      </c>
      <c r="P1682" s="3">
        <v>0</v>
      </c>
      <c r="Q1682" s="3">
        <v>45</v>
      </c>
      <c r="R1682" s="3">
        <v>5.8500000000000005</v>
      </c>
      <c r="S1682" s="3">
        <v>0</v>
      </c>
      <c r="T1682" s="3">
        <v>0</v>
      </c>
      <c r="U1682" s="3">
        <v>50.85</v>
      </c>
      <c r="W1682" t="s">
        <v>1</v>
      </c>
    </row>
    <row r="1683" spans="5:23" x14ac:dyDescent="0.25">
      <c r="E1683" t="s">
        <v>639</v>
      </c>
      <c r="F1683" t="s">
        <v>643</v>
      </c>
      <c r="G1683" t="s">
        <v>1</v>
      </c>
      <c r="H1683" t="s">
        <v>0</v>
      </c>
      <c r="I1683" t="s">
        <v>359</v>
      </c>
      <c r="J1683" t="s">
        <v>360</v>
      </c>
      <c r="K1683" s="55" t="s">
        <v>691</v>
      </c>
      <c r="L1683" s="55" t="s">
        <v>691</v>
      </c>
      <c r="M1683" t="s">
        <v>208</v>
      </c>
      <c r="N1683" t="s">
        <v>209</v>
      </c>
      <c r="O1683" s="3">
        <v>0</v>
      </c>
      <c r="P1683" s="3">
        <v>0</v>
      </c>
      <c r="Q1683" s="3">
        <v>48</v>
      </c>
      <c r="R1683" s="3">
        <v>6.24</v>
      </c>
      <c r="S1683" s="3">
        <v>0</v>
      </c>
      <c r="T1683" s="3">
        <v>0</v>
      </c>
      <c r="U1683" s="3">
        <v>54.24</v>
      </c>
      <c r="W1683" t="s">
        <v>1</v>
      </c>
    </row>
    <row r="1684" spans="5:23" x14ac:dyDescent="0.25">
      <c r="E1684" t="s">
        <v>639</v>
      </c>
      <c r="F1684" t="s">
        <v>643</v>
      </c>
      <c r="G1684" t="s">
        <v>1</v>
      </c>
      <c r="H1684" t="s">
        <v>0</v>
      </c>
      <c r="I1684" t="s">
        <v>359</v>
      </c>
      <c r="J1684" t="s">
        <v>360</v>
      </c>
      <c r="K1684" s="55" t="s">
        <v>690</v>
      </c>
      <c r="L1684" s="55" t="s">
        <v>690</v>
      </c>
      <c r="M1684" t="s">
        <v>134</v>
      </c>
      <c r="N1684" t="s">
        <v>135</v>
      </c>
      <c r="O1684" s="3">
        <v>0</v>
      </c>
      <c r="P1684" s="3">
        <v>0</v>
      </c>
      <c r="Q1684" s="3">
        <v>8</v>
      </c>
      <c r="R1684" s="3">
        <v>1.04</v>
      </c>
      <c r="S1684" s="3">
        <v>0</v>
      </c>
      <c r="T1684" s="3">
        <v>0</v>
      </c>
      <c r="U1684" s="3">
        <v>9.0399999999999991</v>
      </c>
      <c r="W1684" t="s">
        <v>1</v>
      </c>
    </row>
    <row r="1685" spans="5:23" x14ac:dyDescent="0.25">
      <c r="E1685" t="s">
        <v>639</v>
      </c>
      <c r="F1685" t="s">
        <v>643</v>
      </c>
      <c r="G1685" t="s">
        <v>1</v>
      </c>
      <c r="H1685" t="s">
        <v>0</v>
      </c>
      <c r="I1685" t="s">
        <v>359</v>
      </c>
      <c r="J1685" t="s">
        <v>360</v>
      </c>
      <c r="K1685" s="55" t="s">
        <v>689</v>
      </c>
      <c r="L1685" s="55" t="s">
        <v>689</v>
      </c>
      <c r="M1685" t="s">
        <v>134</v>
      </c>
      <c r="N1685" t="s">
        <v>135</v>
      </c>
      <c r="O1685" s="3">
        <v>0</v>
      </c>
      <c r="P1685" s="3">
        <v>0</v>
      </c>
      <c r="Q1685" s="3">
        <v>35</v>
      </c>
      <c r="R1685" s="3">
        <v>4.55</v>
      </c>
      <c r="S1685" s="3">
        <v>0</v>
      </c>
      <c r="T1685" s="3">
        <v>0</v>
      </c>
      <c r="U1685" s="3">
        <v>39.549999999999997</v>
      </c>
      <c r="W1685" t="s">
        <v>1</v>
      </c>
    </row>
    <row r="1686" spans="5:23" x14ac:dyDescent="0.25">
      <c r="E1686" t="s">
        <v>639</v>
      </c>
      <c r="F1686" t="s">
        <v>643</v>
      </c>
      <c r="G1686" t="s">
        <v>1</v>
      </c>
      <c r="H1686" t="s">
        <v>0</v>
      </c>
      <c r="I1686" t="s">
        <v>359</v>
      </c>
      <c r="J1686" t="s">
        <v>360</v>
      </c>
      <c r="K1686" s="55" t="s">
        <v>688</v>
      </c>
      <c r="L1686" s="55" t="s">
        <v>688</v>
      </c>
      <c r="M1686" t="s">
        <v>115</v>
      </c>
      <c r="N1686" t="s">
        <v>116</v>
      </c>
      <c r="O1686" s="3">
        <v>0</v>
      </c>
      <c r="P1686" s="3">
        <v>0</v>
      </c>
      <c r="Q1686" s="3">
        <v>12</v>
      </c>
      <c r="R1686" s="3">
        <v>1.56</v>
      </c>
      <c r="S1686" s="3">
        <v>0</v>
      </c>
      <c r="T1686" s="3">
        <v>0</v>
      </c>
      <c r="U1686" s="3">
        <v>13.56</v>
      </c>
      <c r="W1686" t="s">
        <v>1</v>
      </c>
    </row>
    <row r="1687" spans="5:23" x14ac:dyDescent="0.25">
      <c r="E1687" t="s">
        <v>639</v>
      </c>
      <c r="F1687" t="s">
        <v>643</v>
      </c>
      <c r="G1687" t="s">
        <v>1</v>
      </c>
      <c r="H1687" t="s">
        <v>0</v>
      </c>
      <c r="I1687" t="s">
        <v>359</v>
      </c>
      <c r="J1687" t="s">
        <v>360</v>
      </c>
      <c r="K1687" s="55" t="s">
        <v>687</v>
      </c>
      <c r="L1687" s="55" t="s">
        <v>687</v>
      </c>
      <c r="M1687" t="s">
        <v>113</v>
      </c>
      <c r="N1687" t="s">
        <v>114</v>
      </c>
      <c r="O1687" s="3">
        <v>0</v>
      </c>
      <c r="P1687" s="3">
        <v>0</v>
      </c>
      <c r="Q1687" s="3">
        <v>56</v>
      </c>
      <c r="R1687" s="3">
        <v>7.28</v>
      </c>
      <c r="S1687" s="3">
        <v>0</v>
      </c>
      <c r="T1687" s="3">
        <v>0</v>
      </c>
      <c r="U1687" s="3">
        <v>63.28</v>
      </c>
      <c r="W1687" t="s">
        <v>1</v>
      </c>
    </row>
    <row r="1688" spans="5:23" x14ac:dyDescent="0.25">
      <c r="E1688" t="s">
        <v>639</v>
      </c>
      <c r="F1688" t="s">
        <v>643</v>
      </c>
      <c r="G1688" t="s">
        <v>1</v>
      </c>
      <c r="H1688" t="s">
        <v>0</v>
      </c>
      <c r="I1688" t="s">
        <v>359</v>
      </c>
      <c r="J1688" t="s">
        <v>360</v>
      </c>
      <c r="K1688" s="55" t="s">
        <v>686</v>
      </c>
      <c r="L1688" s="55" t="s">
        <v>686</v>
      </c>
      <c r="M1688" t="s">
        <v>134</v>
      </c>
      <c r="N1688" t="s">
        <v>135</v>
      </c>
      <c r="O1688" s="3">
        <v>0</v>
      </c>
      <c r="P1688" s="3">
        <v>0</v>
      </c>
      <c r="Q1688" s="3">
        <v>75</v>
      </c>
      <c r="R1688" s="3">
        <v>9.75</v>
      </c>
      <c r="S1688" s="3">
        <v>0</v>
      </c>
      <c r="T1688" s="3">
        <v>0</v>
      </c>
      <c r="U1688" s="3">
        <v>84.75</v>
      </c>
      <c r="W1688" t="s">
        <v>1</v>
      </c>
    </row>
    <row r="1689" spans="5:23" x14ac:dyDescent="0.25">
      <c r="E1689" t="s">
        <v>639</v>
      </c>
      <c r="F1689" t="s">
        <v>643</v>
      </c>
      <c r="G1689" t="s">
        <v>1</v>
      </c>
      <c r="H1689" t="s">
        <v>0</v>
      </c>
      <c r="I1689" t="s">
        <v>359</v>
      </c>
      <c r="J1689" t="s">
        <v>360</v>
      </c>
      <c r="K1689" s="55" t="s">
        <v>644</v>
      </c>
      <c r="L1689" s="55" t="s">
        <v>644</v>
      </c>
      <c r="N1689" t="s">
        <v>685</v>
      </c>
      <c r="O1689" s="3">
        <v>0</v>
      </c>
      <c r="P1689" s="3">
        <v>0</v>
      </c>
      <c r="Q1689" s="3">
        <v>66.37</v>
      </c>
      <c r="R1689" s="3">
        <v>8.6281000000000017</v>
      </c>
      <c r="S1689" s="3">
        <v>0</v>
      </c>
      <c r="T1689" s="3">
        <v>0</v>
      </c>
      <c r="U1689" s="3">
        <v>74.998100000000008</v>
      </c>
      <c r="V1689" s="3" t="s">
        <v>645</v>
      </c>
      <c r="W1689" t="s">
        <v>1</v>
      </c>
    </row>
    <row r="1690" spans="5:23" x14ac:dyDescent="0.25">
      <c r="E1690" t="s">
        <v>639</v>
      </c>
      <c r="F1690" t="s">
        <v>643</v>
      </c>
      <c r="G1690" t="s">
        <v>1</v>
      </c>
      <c r="H1690" t="s">
        <v>0</v>
      </c>
      <c r="I1690" t="s">
        <v>359</v>
      </c>
      <c r="J1690" t="s">
        <v>360</v>
      </c>
      <c r="K1690" s="55" t="s">
        <v>640</v>
      </c>
      <c r="L1690" s="55" t="s">
        <v>640</v>
      </c>
      <c r="M1690" t="s">
        <v>641</v>
      </c>
      <c r="N1690" t="s">
        <v>642</v>
      </c>
      <c r="O1690" s="3">
        <v>0</v>
      </c>
      <c r="P1690" s="3">
        <v>0</v>
      </c>
      <c r="Q1690" s="3">
        <v>20.350000000000001</v>
      </c>
      <c r="R1690" s="3">
        <v>2.6455000000000002</v>
      </c>
      <c r="S1690" s="3">
        <v>0</v>
      </c>
      <c r="T1690" s="3">
        <v>0</v>
      </c>
      <c r="U1690" s="3">
        <v>22.9955</v>
      </c>
      <c r="W1690" t="s">
        <v>1</v>
      </c>
    </row>
    <row r="1691" spans="5:23" x14ac:dyDescent="0.25">
      <c r="E1691" t="s">
        <v>484</v>
      </c>
      <c r="F1691" t="s">
        <v>601</v>
      </c>
      <c r="G1691" t="s">
        <v>1</v>
      </c>
      <c r="H1691" t="s">
        <v>0</v>
      </c>
      <c r="I1691" t="s">
        <v>359</v>
      </c>
      <c r="J1691" t="s">
        <v>360</v>
      </c>
      <c r="K1691" s="55" t="s">
        <v>620</v>
      </c>
      <c r="L1691" s="55" t="s">
        <v>620</v>
      </c>
      <c r="M1691" t="s">
        <v>281</v>
      </c>
      <c r="N1691" t="s">
        <v>282</v>
      </c>
      <c r="O1691" s="3">
        <v>0</v>
      </c>
      <c r="P1691" s="3">
        <v>0</v>
      </c>
      <c r="Q1691" s="3">
        <v>51.76</v>
      </c>
      <c r="R1691" s="3">
        <v>6.7287999999999997</v>
      </c>
      <c r="S1691" s="3">
        <v>0</v>
      </c>
      <c r="T1691" s="3">
        <v>0</v>
      </c>
      <c r="U1691" s="3">
        <v>58.488799999999998</v>
      </c>
      <c r="W1691" t="s">
        <v>1</v>
      </c>
    </row>
    <row r="1692" spans="5:23" x14ac:dyDescent="0.25">
      <c r="E1692" t="s">
        <v>484</v>
      </c>
      <c r="F1692" t="s">
        <v>601</v>
      </c>
      <c r="G1692" t="s">
        <v>1</v>
      </c>
      <c r="H1692" t="s">
        <v>0</v>
      </c>
      <c r="I1692" t="s">
        <v>359</v>
      </c>
      <c r="J1692" t="s">
        <v>360</v>
      </c>
      <c r="K1692" s="55" t="s">
        <v>619</v>
      </c>
      <c r="L1692" s="55" t="s">
        <v>619</v>
      </c>
      <c r="M1692" t="s">
        <v>134</v>
      </c>
      <c r="N1692" t="s">
        <v>135</v>
      </c>
      <c r="O1692" s="3">
        <v>0</v>
      </c>
      <c r="P1692" s="3">
        <v>0</v>
      </c>
      <c r="Q1692" s="3">
        <v>12</v>
      </c>
      <c r="R1692" s="3">
        <v>1.56</v>
      </c>
      <c r="S1692" s="3">
        <v>0</v>
      </c>
      <c r="T1692" s="3">
        <v>0</v>
      </c>
      <c r="U1692" s="3">
        <v>13.56</v>
      </c>
      <c r="W1692" t="s">
        <v>1</v>
      </c>
    </row>
    <row r="1693" spans="5:23" x14ac:dyDescent="0.25">
      <c r="E1693" t="s">
        <v>484</v>
      </c>
      <c r="F1693" t="s">
        <v>601</v>
      </c>
      <c r="G1693" t="s">
        <v>1</v>
      </c>
      <c r="H1693" t="s">
        <v>0</v>
      </c>
      <c r="I1693" t="s">
        <v>359</v>
      </c>
      <c r="J1693" t="s">
        <v>360</v>
      </c>
      <c r="K1693" s="55" t="s">
        <v>618</v>
      </c>
      <c r="L1693" s="55" t="s">
        <v>618</v>
      </c>
      <c r="M1693" t="s">
        <v>160</v>
      </c>
      <c r="N1693" t="s">
        <v>161</v>
      </c>
      <c r="O1693" s="3">
        <v>0</v>
      </c>
      <c r="P1693" s="3">
        <v>0</v>
      </c>
      <c r="Q1693" s="3">
        <v>65</v>
      </c>
      <c r="R1693" s="3">
        <v>8.4500000000000011</v>
      </c>
      <c r="S1693" s="3">
        <v>0</v>
      </c>
      <c r="T1693" s="3">
        <v>0</v>
      </c>
      <c r="U1693" s="3">
        <v>73.45</v>
      </c>
      <c r="W1693" t="s">
        <v>1</v>
      </c>
    </row>
    <row r="1694" spans="5:23" x14ac:dyDescent="0.25">
      <c r="E1694" t="s">
        <v>484</v>
      </c>
      <c r="F1694" t="s">
        <v>601</v>
      </c>
      <c r="G1694" t="s">
        <v>1</v>
      </c>
      <c r="H1694" t="s">
        <v>0</v>
      </c>
      <c r="I1694" t="s">
        <v>359</v>
      </c>
      <c r="J1694" t="s">
        <v>360</v>
      </c>
      <c r="K1694" s="55" t="s">
        <v>617</v>
      </c>
      <c r="L1694" s="55" t="s">
        <v>617</v>
      </c>
      <c r="M1694" t="s">
        <v>281</v>
      </c>
      <c r="N1694" t="s">
        <v>282</v>
      </c>
      <c r="O1694" s="3">
        <v>0</v>
      </c>
      <c r="P1694" s="3">
        <v>0</v>
      </c>
      <c r="Q1694" s="3">
        <v>110</v>
      </c>
      <c r="R1694" s="3">
        <v>14.3</v>
      </c>
      <c r="S1694" s="3">
        <v>0</v>
      </c>
      <c r="T1694" s="3">
        <v>0</v>
      </c>
      <c r="U1694" s="3">
        <v>124.3</v>
      </c>
      <c r="W1694" t="s">
        <v>1</v>
      </c>
    </row>
    <row r="1695" spans="5:23" x14ac:dyDescent="0.25">
      <c r="E1695" t="s">
        <v>484</v>
      </c>
      <c r="F1695" t="s">
        <v>601</v>
      </c>
      <c r="G1695" t="s">
        <v>1</v>
      </c>
      <c r="H1695" t="s">
        <v>0</v>
      </c>
      <c r="I1695" t="s">
        <v>359</v>
      </c>
      <c r="J1695" t="s">
        <v>360</v>
      </c>
      <c r="K1695" s="55" t="s">
        <v>616</v>
      </c>
      <c r="L1695" s="55" t="s">
        <v>616</v>
      </c>
      <c r="M1695" t="s">
        <v>262</v>
      </c>
      <c r="N1695" t="s">
        <v>263</v>
      </c>
      <c r="O1695" s="3">
        <v>0</v>
      </c>
      <c r="P1695" s="3">
        <v>0</v>
      </c>
      <c r="Q1695" s="3">
        <v>72</v>
      </c>
      <c r="R1695" s="3">
        <v>9.36</v>
      </c>
      <c r="S1695" s="3">
        <v>0</v>
      </c>
      <c r="T1695" s="3">
        <v>0</v>
      </c>
      <c r="U1695" s="3">
        <v>81.36</v>
      </c>
      <c r="W1695" t="s">
        <v>1</v>
      </c>
    </row>
    <row r="1696" spans="5:23" x14ac:dyDescent="0.25">
      <c r="E1696" t="s">
        <v>484</v>
      </c>
      <c r="F1696" t="s">
        <v>601</v>
      </c>
      <c r="G1696" t="s">
        <v>1</v>
      </c>
      <c r="H1696" t="s">
        <v>0</v>
      </c>
      <c r="I1696" t="s">
        <v>359</v>
      </c>
      <c r="J1696" t="s">
        <v>360</v>
      </c>
      <c r="K1696" s="55" t="s">
        <v>615</v>
      </c>
      <c r="L1696" s="55" t="s">
        <v>615</v>
      </c>
      <c r="M1696" t="s">
        <v>206</v>
      </c>
      <c r="N1696" t="s">
        <v>207</v>
      </c>
      <c r="O1696" s="3">
        <v>0</v>
      </c>
      <c r="P1696" s="3">
        <v>0</v>
      </c>
      <c r="Q1696" s="3">
        <v>4.95</v>
      </c>
      <c r="R1696" s="3">
        <v>0.64350000000000007</v>
      </c>
      <c r="S1696" s="3">
        <v>0</v>
      </c>
      <c r="T1696" s="3">
        <v>0</v>
      </c>
      <c r="U1696" s="3">
        <v>5.5935000000000006</v>
      </c>
      <c r="W1696" t="s">
        <v>1</v>
      </c>
    </row>
    <row r="1697" spans="5:23" x14ac:dyDescent="0.25">
      <c r="E1697" t="s">
        <v>484</v>
      </c>
      <c r="F1697" t="s">
        <v>601</v>
      </c>
      <c r="G1697" t="s">
        <v>1</v>
      </c>
      <c r="H1697" t="s">
        <v>0</v>
      </c>
      <c r="I1697" t="s">
        <v>359</v>
      </c>
      <c r="J1697" t="s">
        <v>360</v>
      </c>
      <c r="K1697" s="55" t="s">
        <v>614</v>
      </c>
      <c r="L1697" s="55" t="s">
        <v>614</v>
      </c>
      <c r="M1697" t="s">
        <v>201</v>
      </c>
      <c r="N1697" t="s">
        <v>202</v>
      </c>
      <c r="O1697" s="3">
        <v>0</v>
      </c>
      <c r="P1697" s="3">
        <v>0</v>
      </c>
      <c r="Q1697" s="3">
        <v>21.68</v>
      </c>
      <c r="R1697" s="3">
        <v>2.8184</v>
      </c>
      <c r="S1697" s="3">
        <v>0</v>
      </c>
      <c r="T1697" s="3">
        <v>0</v>
      </c>
      <c r="U1697" s="3">
        <v>24.4984</v>
      </c>
      <c r="W1697" t="s">
        <v>1</v>
      </c>
    </row>
    <row r="1698" spans="5:23" x14ac:dyDescent="0.25">
      <c r="E1698" t="s">
        <v>484</v>
      </c>
      <c r="F1698" t="s">
        <v>601</v>
      </c>
      <c r="G1698" t="s">
        <v>1</v>
      </c>
      <c r="H1698" t="s">
        <v>0</v>
      </c>
      <c r="I1698" t="s">
        <v>359</v>
      </c>
      <c r="J1698" t="s">
        <v>360</v>
      </c>
      <c r="K1698" s="55" t="s">
        <v>613</v>
      </c>
      <c r="L1698" s="55" t="s">
        <v>613</v>
      </c>
      <c r="M1698" t="s">
        <v>201</v>
      </c>
      <c r="N1698" t="s">
        <v>202</v>
      </c>
      <c r="O1698" s="3">
        <v>0</v>
      </c>
      <c r="P1698" s="3">
        <v>0</v>
      </c>
      <c r="Q1698" s="3">
        <v>23.47</v>
      </c>
      <c r="R1698" s="3">
        <v>3.0510999999999999</v>
      </c>
      <c r="S1698" s="3">
        <v>0</v>
      </c>
      <c r="T1698" s="3">
        <v>0</v>
      </c>
      <c r="U1698" s="3">
        <v>26.521099999999997</v>
      </c>
      <c r="W1698" t="s">
        <v>1</v>
      </c>
    </row>
    <row r="1699" spans="5:23" x14ac:dyDescent="0.25">
      <c r="E1699" t="s">
        <v>484</v>
      </c>
      <c r="F1699" t="s">
        <v>601</v>
      </c>
      <c r="G1699" t="s">
        <v>1</v>
      </c>
      <c r="H1699" t="s">
        <v>0</v>
      </c>
      <c r="I1699" t="s">
        <v>359</v>
      </c>
      <c r="J1699" t="s">
        <v>360</v>
      </c>
      <c r="K1699" s="55" t="s">
        <v>612</v>
      </c>
      <c r="L1699" s="55" t="s">
        <v>612</v>
      </c>
      <c r="M1699" t="s">
        <v>201</v>
      </c>
      <c r="N1699" t="s">
        <v>202</v>
      </c>
      <c r="O1699" s="3">
        <v>0</v>
      </c>
      <c r="P1699" s="3">
        <v>0</v>
      </c>
      <c r="Q1699" s="3">
        <v>26.11</v>
      </c>
      <c r="R1699" s="3">
        <v>3.3942999999999999</v>
      </c>
      <c r="S1699" s="3">
        <v>0</v>
      </c>
      <c r="T1699" s="3">
        <v>0</v>
      </c>
      <c r="U1699" s="3">
        <v>29.504300000000001</v>
      </c>
      <c r="W1699" t="s">
        <v>1</v>
      </c>
    </row>
    <row r="1700" spans="5:23" x14ac:dyDescent="0.25">
      <c r="E1700" t="s">
        <v>484</v>
      </c>
      <c r="F1700" t="s">
        <v>601</v>
      </c>
      <c r="G1700" t="s">
        <v>1</v>
      </c>
      <c r="H1700" t="s">
        <v>0</v>
      </c>
      <c r="I1700" t="s">
        <v>359</v>
      </c>
      <c r="J1700" t="s">
        <v>360</v>
      </c>
      <c r="K1700" s="55" t="s">
        <v>611</v>
      </c>
      <c r="L1700" s="55" t="s">
        <v>611</v>
      </c>
      <c r="M1700" t="s">
        <v>607</v>
      </c>
      <c r="N1700" t="s">
        <v>608</v>
      </c>
      <c r="O1700" s="3">
        <v>0</v>
      </c>
      <c r="P1700" s="3">
        <v>0</v>
      </c>
      <c r="Q1700" s="3">
        <v>40</v>
      </c>
      <c r="R1700" s="3">
        <v>5.2</v>
      </c>
      <c r="S1700" s="3">
        <v>0</v>
      </c>
      <c r="T1700" s="3">
        <v>0</v>
      </c>
      <c r="U1700" s="3">
        <v>45.2</v>
      </c>
      <c r="W1700" t="s">
        <v>1</v>
      </c>
    </row>
    <row r="1701" spans="5:23" x14ac:dyDescent="0.25">
      <c r="E1701" t="s">
        <v>484</v>
      </c>
      <c r="F1701" t="s">
        <v>601</v>
      </c>
      <c r="G1701" t="s">
        <v>1</v>
      </c>
      <c r="H1701" t="s">
        <v>0</v>
      </c>
      <c r="I1701" t="s">
        <v>359</v>
      </c>
      <c r="J1701" t="s">
        <v>360</v>
      </c>
      <c r="K1701" s="55" t="s">
        <v>610</v>
      </c>
      <c r="L1701" s="55" t="s">
        <v>610</v>
      </c>
      <c r="M1701" t="s">
        <v>607</v>
      </c>
      <c r="N1701" t="s">
        <v>608</v>
      </c>
      <c r="O1701" s="3">
        <v>0</v>
      </c>
      <c r="P1701" s="3">
        <v>0</v>
      </c>
      <c r="Q1701" s="3">
        <v>15</v>
      </c>
      <c r="R1701" s="3">
        <v>1.9500000000000002</v>
      </c>
      <c r="S1701" s="3">
        <v>0</v>
      </c>
      <c r="T1701" s="3">
        <v>0</v>
      </c>
      <c r="U1701" s="3">
        <v>16.95</v>
      </c>
      <c r="W1701" t="s">
        <v>1</v>
      </c>
    </row>
    <row r="1702" spans="5:23" x14ac:dyDescent="0.25">
      <c r="E1702" t="s">
        <v>484</v>
      </c>
      <c r="F1702" t="s">
        <v>601</v>
      </c>
      <c r="G1702" t="s">
        <v>1</v>
      </c>
      <c r="H1702" t="s">
        <v>0</v>
      </c>
      <c r="I1702" t="s">
        <v>359</v>
      </c>
      <c r="J1702" t="s">
        <v>360</v>
      </c>
      <c r="K1702" s="55" t="s">
        <v>609</v>
      </c>
      <c r="L1702" s="55" t="s">
        <v>609</v>
      </c>
      <c r="M1702" t="s">
        <v>607</v>
      </c>
      <c r="N1702" t="s">
        <v>608</v>
      </c>
      <c r="O1702" s="3">
        <v>0</v>
      </c>
      <c r="P1702" s="3">
        <v>0</v>
      </c>
      <c r="Q1702" s="3">
        <v>15</v>
      </c>
      <c r="R1702" s="3">
        <v>1.9500000000000002</v>
      </c>
      <c r="S1702" s="3">
        <v>0</v>
      </c>
      <c r="T1702" s="3">
        <v>0</v>
      </c>
      <c r="U1702" s="3">
        <v>16.95</v>
      </c>
      <c r="W1702" t="s">
        <v>1</v>
      </c>
    </row>
    <row r="1703" spans="5:23" x14ac:dyDescent="0.25">
      <c r="E1703" t="s">
        <v>484</v>
      </c>
      <c r="F1703" t="s">
        <v>601</v>
      </c>
      <c r="G1703" t="s">
        <v>1</v>
      </c>
      <c r="H1703" t="s">
        <v>0</v>
      </c>
      <c r="I1703" t="s">
        <v>359</v>
      </c>
      <c r="J1703" t="s">
        <v>360</v>
      </c>
      <c r="K1703" s="55" t="s">
        <v>604</v>
      </c>
      <c r="L1703" s="55" t="s">
        <v>604</v>
      </c>
      <c r="N1703" t="s">
        <v>606</v>
      </c>
      <c r="O1703" s="3">
        <v>0</v>
      </c>
      <c r="P1703" s="3">
        <v>0</v>
      </c>
      <c r="Q1703" s="3">
        <v>30.97</v>
      </c>
      <c r="R1703" s="3">
        <v>4.0260999999999996</v>
      </c>
      <c r="S1703" s="3">
        <v>0</v>
      </c>
      <c r="T1703" s="3">
        <v>0</v>
      </c>
      <c r="U1703" s="3">
        <v>34.996099999999998</v>
      </c>
      <c r="V1703" s="3" t="s">
        <v>605</v>
      </c>
      <c r="W1703" t="s">
        <v>1</v>
      </c>
    </row>
    <row r="1704" spans="5:23" x14ac:dyDescent="0.25">
      <c r="E1704" t="s">
        <v>484</v>
      </c>
      <c r="F1704" t="s">
        <v>601</v>
      </c>
      <c r="G1704" t="s">
        <v>1</v>
      </c>
      <c r="H1704" t="s">
        <v>0</v>
      </c>
      <c r="I1704" t="s">
        <v>359</v>
      </c>
      <c r="J1704" t="s">
        <v>360</v>
      </c>
      <c r="K1704" s="55" t="s">
        <v>603</v>
      </c>
      <c r="L1704" s="55" t="s">
        <v>603</v>
      </c>
      <c r="M1704" t="s">
        <v>220</v>
      </c>
      <c r="N1704" t="s">
        <v>221</v>
      </c>
      <c r="O1704" s="3">
        <v>0</v>
      </c>
      <c r="P1704" s="3">
        <v>0</v>
      </c>
      <c r="Q1704" s="3">
        <v>30</v>
      </c>
      <c r="R1704" s="3">
        <v>3.9000000000000004</v>
      </c>
      <c r="S1704" s="3">
        <v>0</v>
      </c>
      <c r="T1704" s="3">
        <v>0</v>
      </c>
      <c r="U1704" s="3">
        <v>33.9</v>
      </c>
      <c r="W1704" t="s">
        <v>1</v>
      </c>
    </row>
    <row r="1705" spans="5:23" x14ac:dyDescent="0.25">
      <c r="E1705" t="s">
        <v>484</v>
      </c>
      <c r="F1705" t="s">
        <v>601</v>
      </c>
      <c r="G1705" t="s">
        <v>1</v>
      </c>
      <c r="H1705" t="s">
        <v>0</v>
      </c>
      <c r="I1705" t="s">
        <v>359</v>
      </c>
      <c r="J1705" t="s">
        <v>360</v>
      </c>
      <c r="K1705" s="55" t="s">
        <v>602</v>
      </c>
      <c r="L1705" s="55" t="s">
        <v>602</v>
      </c>
      <c r="M1705" t="s">
        <v>115</v>
      </c>
      <c r="N1705" t="s">
        <v>116</v>
      </c>
      <c r="O1705" s="3">
        <v>0</v>
      </c>
      <c r="P1705" s="3">
        <v>0</v>
      </c>
      <c r="Q1705" s="3">
        <v>36</v>
      </c>
      <c r="R1705" s="3">
        <v>4.68</v>
      </c>
      <c r="S1705" s="3">
        <v>0</v>
      </c>
      <c r="T1705" s="3">
        <v>0</v>
      </c>
      <c r="U1705" s="3">
        <v>40.68</v>
      </c>
      <c r="W1705" t="s">
        <v>1</v>
      </c>
    </row>
    <row r="1706" spans="5:23" x14ac:dyDescent="0.25">
      <c r="E1706" t="s">
        <v>484</v>
      </c>
      <c r="F1706" t="s">
        <v>586</v>
      </c>
      <c r="G1706" t="s">
        <v>1</v>
      </c>
      <c r="H1706" t="s">
        <v>0</v>
      </c>
      <c r="I1706" t="s">
        <v>359</v>
      </c>
      <c r="J1706" t="s">
        <v>360</v>
      </c>
      <c r="K1706" s="55" t="s">
        <v>600</v>
      </c>
      <c r="L1706" s="55" t="s">
        <v>600</v>
      </c>
      <c r="M1706" t="s">
        <v>166</v>
      </c>
      <c r="N1706" t="s">
        <v>167</v>
      </c>
      <c r="O1706" s="3">
        <v>0</v>
      </c>
      <c r="P1706" s="3">
        <v>0</v>
      </c>
      <c r="Q1706" s="3">
        <v>143</v>
      </c>
      <c r="R1706" s="3">
        <v>18.59</v>
      </c>
      <c r="S1706" s="3">
        <v>0</v>
      </c>
      <c r="T1706" s="3">
        <v>0</v>
      </c>
      <c r="U1706" s="3">
        <v>161.59</v>
      </c>
      <c r="W1706" t="s">
        <v>1</v>
      </c>
    </row>
    <row r="1707" spans="5:23" x14ac:dyDescent="0.25">
      <c r="E1707" t="s">
        <v>484</v>
      </c>
      <c r="F1707" t="s">
        <v>586</v>
      </c>
      <c r="G1707" t="s">
        <v>1</v>
      </c>
      <c r="H1707" t="s">
        <v>0</v>
      </c>
      <c r="I1707" t="s">
        <v>359</v>
      </c>
      <c r="J1707" t="s">
        <v>360</v>
      </c>
      <c r="K1707" s="55" t="s">
        <v>599</v>
      </c>
      <c r="L1707" s="55" t="s">
        <v>599</v>
      </c>
      <c r="M1707" t="s">
        <v>166</v>
      </c>
      <c r="N1707" t="s">
        <v>167</v>
      </c>
      <c r="O1707" s="3">
        <v>0</v>
      </c>
      <c r="P1707" s="3">
        <v>0</v>
      </c>
      <c r="Q1707" s="3">
        <v>152.85</v>
      </c>
      <c r="R1707" s="3">
        <v>19.8705</v>
      </c>
      <c r="S1707" s="3">
        <v>0</v>
      </c>
      <c r="T1707" s="3">
        <v>0</v>
      </c>
      <c r="U1707" s="3">
        <v>172.72049999999999</v>
      </c>
      <c r="W1707" t="s">
        <v>1</v>
      </c>
    </row>
    <row r="1708" spans="5:23" x14ac:dyDescent="0.25">
      <c r="E1708" t="s">
        <v>484</v>
      </c>
      <c r="F1708" t="s">
        <v>586</v>
      </c>
      <c r="G1708" t="s">
        <v>1</v>
      </c>
      <c r="H1708" t="s">
        <v>0</v>
      </c>
      <c r="I1708" t="s">
        <v>359</v>
      </c>
      <c r="J1708" t="s">
        <v>360</v>
      </c>
      <c r="K1708" s="55" t="s">
        <v>597</v>
      </c>
      <c r="L1708" s="55" t="s">
        <v>597</v>
      </c>
      <c r="M1708" t="s">
        <v>166</v>
      </c>
      <c r="N1708" t="s">
        <v>167</v>
      </c>
      <c r="O1708" s="3">
        <v>0</v>
      </c>
      <c r="P1708" s="3">
        <v>0</v>
      </c>
      <c r="Q1708" s="3">
        <v>25.5</v>
      </c>
      <c r="R1708" s="3">
        <v>3.3149999999999999</v>
      </c>
      <c r="S1708" s="3">
        <v>0</v>
      </c>
      <c r="T1708" s="3">
        <v>0</v>
      </c>
      <c r="U1708" s="3">
        <v>28.815000000000001</v>
      </c>
      <c r="W1708" t="s">
        <v>1</v>
      </c>
    </row>
    <row r="1709" spans="5:23" x14ac:dyDescent="0.25">
      <c r="E1709" t="s">
        <v>484</v>
      </c>
      <c r="F1709" t="s">
        <v>586</v>
      </c>
      <c r="G1709" t="s">
        <v>1</v>
      </c>
      <c r="H1709" t="s">
        <v>0</v>
      </c>
      <c r="I1709" t="s">
        <v>359</v>
      </c>
      <c r="J1709" t="s">
        <v>360</v>
      </c>
      <c r="K1709" s="55" t="s">
        <v>596</v>
      </c>
      <c r="L1709" s="55" t="s">
        <v>596</v>
      </c>
      <c r="M1709" t="s">
        <v>166</v>
      </c>
      <c r="N1709" t="s">
        <v>167</v>
      </c>
      <c r="O1709" s="3">
        <v>0</v>
      </c>
      <c r="P1709" s="3">
        <v>0</v>
      </c>
      <c r="Q1709" s="3">
        <v>25.5</v>
      </c>
      <c r="R1709" s="3">
        <v>3.3149999999999999</v>
      </c>
      <c r="S1709" s="3">
        <v>0</v>
      </c>
      <c r="T1709" s="3">
        <v>0</v>
      </c>
      <c r="U1709" s="3">
        <v>28.815000000000001</v>
      </c>
      <c r="W1709" t="s">
        <v>1</v>
      </c>
    </row>
    <row r="1710" spans="5:23" x14ac:dyDescent="0.25">
      <c r="E1710" t="s">
        <v>484</v>
      </c>
      <c r="F1710" t="s">
        <v>586</v>
      </c>
      <c r="G1710" t="s">
        <v>1</v>
      </c>
      <c r="H1710" t="s">
        <v>0</v>
      </c>
      <c r="I1710" t="s">
        <v>359</v>
      </c>
      <c r="J1710" t="s">
        <v>360</v>
      </c>
      <c r="K1710" s="55" t="s">
        <v>594</v>
      </c>
      <c r="L1710" s="55" t="s">
        <v>594</v>
      </c>
      <c r="N1710" t="s">
        <v>595</v>
      </c>
      <c r="O1710" s="3">
        <v>0</v>
      </c>
      <c r="P1710" s="3">
        <v>0</v>
      </c>
      <c r="Q1710" s="3">
        <v>4.87</v>
      </c>
      <c r="R1710" s="3">
        <v>0.6331</v>
      </c>
      <c r="S1710" s="3">
        <v>0</v>
      </c>
      <c r="T1710" s="3">
        <v>0</v>
      </c>
      <c r="U1710" s="3">
        <v>5.5030999999999999</v>
      </c>
      <c r="V1710" s="3" t="s">
        <v>584</v>
      </c>
      <c r="W1710" t="s">
        <v>1</v>
      </c>
    </row>
    <row r="1711" spans="5:23" x14ac:dyDescent="0.25">
      <c r="E1711" t="s">
        <v>484</v>
      </c>
      <c r="F1711" t="s">
        <v>586</v>
      </c>
      <c r="G1711" t="s">
        <v>1</v>
      </c>
      <c r="H1711" t="s">
        <v>0</v>
      </c>
      <c r="I1711" t="s">
        <v>359</v>
      </c>
      <c r="J1711" t="s">
        <v>360</v>
      </c>
      <c r="K1711" s="55" t="s">
        <v>593</v>
      </c>
      <c r="L1711" s="55" t="s">
        <v>593</v>
      </c>
      <c r="M1711" t="s">
        <v>172</v>
      </c>
      <c r="N1711" t="s">
        <v>173</v>
      </c>
      <c r="O1711" s="3">
        <v>0</v>
      </c>
      <c r="P1711" s="3">
        <v>0</v>
      </c>
      <c r="Q1711" s="3">
        <v>145</v>
      </c>
      <c r="R1711" s="3">
        <v>18.850000000000001</v>
      </c>
      <c r="S1711" s="3">
        <v>0</v>
      </c>
      <c r="T1711" s="3">
        <v>0</v>
      </c>
      <c r="U1711" s="3">
        <v>163.85</v>
      </c>
      <c r="W1711" t="s">
        <v>1</v>
      </c>
    </row>
    <row r="1712" spans="5:23" x14ac:dyDescent="0.25">
      <c r="E1712" t="s">
        <v>484</v>
      </c>
      <c r="F1712" t="s">
        <v>586</v>
      </c>
      <c r="G1712" t="s">
        <v>1</v>
      </c>
      <c r="H1712" t="s">
        <v>0</v>
      </c>
      <c r="I1712" t="s">
        <v>359</v>
      </c>
      <c r="J1712" t="s">
        <v>360</v>
      </c>
      <c r="K1712" s="55" t="s">
        <v>592</v>
      </c>
      <c r="L1712" s="55" t="s">
        <v>592</v>
      </c>
      <c r="M1712" t="s">
        <v>134</v>
      </c>
      <c r="N1712" t="s">
        <v>135</v>
      </c>
      <c r="O1712" s="3">
        <v>0</v>
      </c>
      <c r="P1712" s="3">
        <v>0</v>
      </c>
      <c r="Q1712" s="3">
        <v>121</v>
      </c>
      <c r="R1712" s="3">
        <v>15.73</v>
      </c>
      <c r="S1712" s="3">
        <v>0</v>
      </c>
      <c r="T1712" s="3">
        <v>0</v>
      </c>
      <c r="U1712" s="3">
        <v>136.72999999999999</v>
      </c>
      <c r="W1712" t="s">
        <v>1</v>
      </c>
    </row>
    <row r="1713" spans="5:23" x14ac:dyDescent="0.25">
      <c r="E1713" t="s">
        <v>484</v>
      </c>
      <c r="F1713" t="s">
        <v>586</v>
      </c>
      <c r="G1713" t="s">
        <v>1</v>
      </c>
      <c r="H1713" t="s">
        <v>0</v>
      </c>
      <c r="I1713" t="s">
        <v>359</v>
      </c>
      <c r="J1713" t="s">
        <v>360</v>
      </c>
      <c r="K1713" s="55" t="s">
        <v>591</v>
      </c>
      <c r="L1713" s="55" t="s">
        <v>591</v>
      </c>
      <c r="M1713" t="s">
        <v>220</v>
      </c>
      <c r="N1713" t="s">
        <v>221</v>
      </c>
      <c r="O1713" s="3">
        <v>0</v>
      </c>
      <c r="P1713" s="3">
        <v>0</v>
      </c>
      <c r="Q1713" s="3">
        <v>24</v>
      </c>
      <c r="R1713" s="3">
        <v>3.12</v>
      </c>
      <c r="S1713" s="3">
        <v>0</v>
      </c>
      <c r="T1713" s="3">
        <v>0</v>
      </c>
      <c r="U1713" s="3">
        <v>27.12</v>
      </c>
      <c r="W1713" t="s">
        <v>1</v>
      </c>
    </row>
    <row r="1714" spans="5:23" x14ac:dyDescent="0.25">
      <c r="E1714" t="s">
        <v>484</v>
      </c>
      <c r="F1714" t="s">
        <v>586</v>
      </c>
      <c r="G1714" t="s">
        <v>1</v>
      </c>
      <c r="H1714" t="s">
        <v>0</v>
      </c>
      <c r="I1714" t="s">
        <v>359</v>
      </c>
      <c r="J1714" t="s">
        <v>360</v>
      </c>
      <c r="K1714" s="55" t="s">
        <v>590</v>
      </c>
      <c r="L1714" s="55" t="s">
        <v>590</v>
      </c>
      <c r="M1714" t="s">
        <v>201</v>
      </c>
      <c r="N1714" t="s">
        <v>202</v>
      </c>
      <c r="O1714" s="3">
        <v>0</v>
      </c>
      <c r="P1714" s="3">
        <v>0</v>
      </c>
      <c r="Q1714" s="3">
        <v>4.13</v>
      </c>
      <c r="R1714" s="3">
        <v>0.53690000000000004</v>
      </c>
      <c r="S1714" s="3">
        <v>0</v>
      </c>
      <c r="T1714" s="3">
        <v>0</v>
      </c>
      <c r="U1714" s="3">
        <v>4.6669</v>
      </c>
      <c r="W1714" t="s">
        <v>1</v>
      </c>
    </row>
    <row r="1715" spans="5:23" x14ac:dyDescent="0.25">
      <c r="E1715" t="s">
        <v>484</v>
      </c>
      <c r="F1715" t="s">
        <v>586</v>
      </c>
      <c r="G1715" t="s">
        <v>1</v>
      </c>
      <c r="H1715" t="s">
        <v>0</v>
      </c>
      <c r="I1715" t="s">
        <v>359</v>
      </c>
      <c r="J1715" t="s">
        <v>360</v>
      </c>
      <c r="K1715" s="55" t="s">
        <v>589</v>
      </c>
      <c r="L1715" s="55" t="s">
        <v>589</v>
      </c>
      <c r="M1715" t="s">
        <v>115</v>
      </c>
      <c r="N1715" t="s">
        <v>116</v>
      </c>
      <c r="O1715" s="3">
        <v>0</v>
      </c>
      <c r="P1715" s="3">
        <v>0</v>
      </c>
      <c r="Q1715" s="3">
        <v>11.15</v>
      </c>
      <c r="R1715" s="3">
        <v>1.4495</v>
      </c>
      <c r="S1715" s="3">
        <v>0</v>
      </c>
      <c r="T1715" s="3">
        <v>0</v>
      </c>
      <c r="U1715" s="3">
        <v>12.599500000000001</v>
      </c>
      <c r="W1715" t="s">
        <v>1</v>
      </c>
    </row>
    <row r="1716" spans="5:23" x14ac:dyDescent="0.25">
      <c r="E1716" t="s">
        <v>484</v>
      </c>
      <c r="F1716" t="s">
        <v>586</v>
      </c>
      <c r="G1716" t="s">
        <v>1</v>
      </c>
      <c r="H1716" t="s">
        <v>0</v>
      </c>
      <c r="I1716" t="s">
        <v>359</v>
      </c>
      <c r="J1716" t="s">
        <v>360</v>
      </c>
      <c r="K1716" s="55" t="s">
        <v>588</v>
      </c>
      <c r="L1716" s="55" t="s">
        <v>588</v>
      </c>
      <c r="M1716" t="s">
        <v>115</v>
      </c>
      <c r="N1716" t="s">
        <v>116</v>
      </c>
      <c r="O1716" s="3">
        <v>0</v>
      </c>
      <c r="P1716" s="3">
        <v>0</v>
      </c>
      <c r="Q1716" s="3">
        <v>100</v>
      </c>
      <c r="R1716" s="3">
        <v>13</v>
      </c>
      <c r="S1716" s="3">
        <v>0</v>
      </c>
      <c r="T1716" s="3">
        <v>0</v>
      </c>
      <c r="U1716" s="3">
        <v>113</v>
      </c>
      <c r="W1716" t="s">
        <v>1</v>
      </c>
    </row>
    <row r="1717" spans="5:23" x14ac:dyDescent="0.25">
      <c r="E1717" t="s">
        <v>484</v>
      </c>
      <c r="F1717" t="s">
        <v>586</v>
      </c>
      <c r="G1717" t="s">
        <v>1</v>
      </c>
      <c r="H1717" t="s">
        <v>0</v>
      </c>
      <c r="I1717" t="s">
        <v>359</v>
      </c>
      <c r="J1717" t="s">
        <v>360</v>
      </c>
      <c r="K1717" s="55" t="s">
        <v>587</v>
      </c>
      <c r="L1717" s="55" t="s">
        <v>587</v>
      </c>
      <c r="M1717" t="s">
        <v>115</v>
      </c>
      <c r="N1717" t="s">
        <v>116</v>
      </c>
      <c r="O1717" s="3">
        <v>0</v>
      </c>
      <c r="P1717" s="3">
        <v>0</v>
      </c>
      <c r="Q1717" s="3">
        <v>115</v>
      </c>
      <c r="R1717" s="3">
        <v>14.950000000000001</v>
      </c>
      <c r="S1717" s="3">
        <v>0</v>
      </c>
      <c r="T1717" s="3">
        <v>0</v>
      </c>
      <c r="U1717" s="3">
        <v>129.94999999999999</v>
      </c>
      <c r="W1717" t="s">
        <v>1</v>
      </c>
    </row>
    <row r="1718" spans="5:23" x14ac:dyDescent="0.25">
      <c r="E1718" t="s">
        <v>484</v>
      </c>
      <c r="F1718" t="s">
        <v>572</v>
      </c>
      <c r="G1718" t="s">
        <v>1</v>
      </c>
      <c r="H1718" t="s">
        <v>0</v>
      </c>
      <c r="I1718" t="s">
        <v>359</v>
      </c>
      <c r="J1718" t="s">
        <v>360</v>
      </c>
      <c r="K1718" s="55" t="s">
        <v>585</v>
      </c>
      <c r="L1718" s="55" t="s">
        <v>585</v>
      </c>
      <c r="M1718" t="s">
        <v>136</v>
      </c>
      <c r="N1718" t="s">
        <v>137</v>
      </c>
      <c r="O1718" s="3">
        <v>0</v>
      </c>
      <c r="P1718" s="3">
        <v>0</v>
      </c>
      <c r="Q1718" s="3">
        <v>13.27</v>
      </c>
      <c r="R1718" s="3">
        <v>1.7251000000000001</v>
      </c>
      <c r="S1718" s="3">
        <v>0</v>
      </c>
      <c r="T1718" s="3">
        <v>0</v>
      </c>
      <c r="U1718" s="3">
        <v>14.995099999999999</v>
      </c>
      <c r="W1718" t="s">
        <v>1</v>
      </c>
    </row>
    <row r="1719" spans="5:23" x14ac:dyDescent="0.25">
      <c r="E1719" t="s">
        <v>484</v>
      </c>
      <c r="F1719" t="s">
        <v>572</v>
      </c>
      <c r="G1719" t="s">
        <v>1</v>
      </c>
      <c r="H1719" t="s">
        <v>0</v>
      </c>
      <c r="I1719" t="s">
        <v>359</v>
      </c>
      <c r="J1719" t="s">
        <v>360</v>
      </c>
      <c r="K1719" s="55" t="s">
        <v>583</v>
      </c>
      <c r="L1719" s="55" t="s">
        <v>583</v>
      </c>
      <c r="M1719" t="s">
        <v>147</v>
      </c>
      <c r="N1719" t="s">
        <v>148</v>
      </c>
      <c r="O1719" s="3">
        <v>0</v>
      </c>
      <c r="P1719" s="3">
        <v>0</v>
      </c>
      <c r="Q1719" s="3">
        <v>31.41</v>
      </c>
      <c r="R1719" s="3">
        <v>4.0833000000000004</v>
      </c>
      <c r="S1719" s="3">
        <v>0</v>
      </c>
      <c r="T1719" s="3">
        <v>0</v>
      </c>
      <c r="U1719" s="3">
        <v>35.493299999999998</v>
      </c>
      <c r="W1719" t="s">
        <v>1</v>
      </c>
    </row>
    <row r="1720" spans="5:23" x14ac:dyDescent="0.25">
      <c r="E1720" t="s">
        <v>484</v>
      </c>
      <c r="F1720" t="s">
        <v>572</v>
      </c>
      <c r="G1720" t="s">
        <v>1</v>
      </c>
      <c r="H1720" t="s">
        <v>0</v>
      </c>
      <c r="I1720" t="s">
        <v>359</v>
      </c>
      <c r="J1720" t="s">
        <v>360</v>
      </c>
      <c r="K1720" s="55" t="s">
        <v>582</v>
      </c>
      <c r="L1720" s="55" t="s">
        <v>582</v>
      </c>
      <c r="M1720" t="s">
        <v>147</v>
      </c>
      <c r="N1720" t="s">
        <v>148</v>
      </c>
      <c r="O1720" s="3">
        <v>0</v>
      </c>
      <c r="P1720" s="3">
        <v>0</v>
      </c>
      <c r="Q1720" s="3">
        <v>15</v>
      </c>
      <c r="R1720" s="3">
        <v>1.9500000000000002</v>
      </c>
      <c r="S1720" s="3">
        <v>0</v>
      </c>
      <c r="T1720" s="3">
        <v>0</v>
      </c>
      <c r="U1720" s="3">
        <v>16.95</v>
      </c>
      <c r="W1720" t="s">
        <v>1</v>
      </c>
    </row>
    <row r="1721" spans="5:23" x14ac:dyDescent="0.25">
      <c r="E1721" t="s">
        <v>484</v>
      </c>
      <c r="F1721" t="s">
        <v>572</v>
      </c>
      <c r="G1721" t="s">
        <v>1</v>
      </c>
      <c r="H1721" t="s">
        <v>0</v>
      </c>
      <c r="I1721" t="s">
        <v>359</v>
      </c>
      <c r="J1721" t="s">
        <v>360</v>
      </c>
      <c r="K1721" s="55" t="s">
        <v>581</v>
      </c>
      <c r="L1721" s="55" t="s">
        <v>581</v>
      </c>
      <c r="M1721" t="s">
        <v>147</v>
      </c>
      <c r="N1721" t="s">
        <v>148</v>
      </c>
      <c r="O1721" s="3">
        <v>0</v>
      </c>
      <c r="P1721" s="3">
        <v>0</v>
      </c>
      <c r="Q1721" s="3">
        <v>350</v>
      </c>
      <c r="R1721" s="3">
        <v>45.5</v>
      </c>
      <c r="S1721" s="3">
        <v>0</v>
      </c>
      <c r="T1721" s="3">
        <v>0</v>
      </c>
      <c r="U1721" s="3">
        <v>395.5</v>
      </c>
      <c r="W1721" t="s">
        <v>1</v>
      </c>
    </row>
    <row r="1722" spans="5:23" x14ac:dyDescent="0.25">
      <c r="E1722" t="s">
        <v>484</v>
      </c>
      <c r="F1722" t="s">
        <v>572</v>
      </c>
      <c r="G1722" t="s">
        <v>1</v>
      </c>
      <c r="H1722" t="s">
        <v>0</v>
      </c>
      <c r="I1722" t="s">
        <v>359</v>
      </c>
      <c r="J1722" t="s">
        <v>360</v>
      </c>
      <c r="K1722" s="55" t="s">
        <v>580</v>
      </c>
      <c r="L1722" s="55" t="s">
        <v>580</v>
      </c>
      <c r="M1722" t="s">
        <v>183</v>
      </c>
      <c r="N1722" t="s">
        <v>184</v>
      </c>
      <c r="O1722" s="3">
        <v>0</v>
      </c>
      <c r="P1722" s="3">
        <v>0</v>
      </c>
      <c r="Q1722" s="3">
        <v>16.8</v>
      </c>
      <c r="R1722" s="3">
        <v>2.1840000000000002</v>
      </c>
      <c r="S1722" s="3">
        <v>0</v>
      </c>
      <c r="T1722" s="3">
        <v>0</v>
      </c>
      <c r="U1722" s="3">
        <v>18.984000000000002</v>
      </c>
      <c r="W1722" t="s">
        <v>1</v>
      </c>
    </row>
    <row r="1723" spans="5:23" x14ac:dyDescent="0.25">
      <c r="E1723" t="s">
        <v>484</v>
      </c>
      <c r="F1723" t="s">
        <v>572</v>
      </c>
      <c r="G1723" t="s">
        <v>1</v>
      </c>
      <c r="H1723" t="s">
        <v>0</v>
      </c>
      <c r="I1723" t="s">
        <v>359</v>
      </c>
      <c r="J1723" t="s">
        <v>360</v>
      </c>
      <c r="K1723" s="55" t="s">
        <v>579</v>
      </c>
      <c r="L1723" s="55" t="s">
        <v>579</v>
      </c>
      <c r="M1723" t="s">
        <v>365</v>
      </c>
      <c r="N1723" t="s">
        <v>112</v>
      </c>
      <c r="O1723" s="3">
        <v>0</v>
      </c>
      <c r="P1723" s="3">
        <v>0</v>
      </c>
      <c r="Q1723" s="3">
        <v>44.25</v>
      </c>
      <c r="R1723" s="3">
        <v>5.7525000000000004</v>
      </c>
      <c r="S1723" s="3">
        <v>0</v>
      </c>
      <c r="T1723" s="3">
        <v>0</v>
      </c>
      <c r="U1723" s="3">
        <v>50.002499999999998</v>
      </c>
      <c r="W1723" t="s">
        <v>1</v>
      </c>
    </row>
    <row r="1724" spans="5:23" x14ac:dyDescent="0.25">
      <c r="E1724" t="s">
        <v>484</v>
      </c>
      <c r="F1724" t="s">
        <v>572</v>
      </c>
      <c r="G1724" t="s">
        <v>1</v>
      </c>
      <c r="H1724" t="s">
        <v>0</v>
      </c>
      <c r="I1724" t="s">
        <v>359</v>
      </c>
      <c r="J1724" t="s">
        <v>360</v>
      </c>
      <c r="K1724" s="55" t="s">
        <v>578</v>
      </c>
      <c r="L1724" s="55" t="s">
        <v>578</v>
      </c>
      <c r="M1724" t="s">
        <v>365</v>
      </c>
      <c r="N1724" t="s">
        <v>112</v>
      </c>
      <c r="O1724" s="3">
        <v>0</v>
      </c>
      <c r="P1724" s="3">
        <v>0</v>
      </c>
      <c r="Q1724" s="3">
        <v>416</v>
      </c>
      <c r="R1724" s="3">
        <v>54.08</v>
      </c>
      <c r="S1724" s="3">
        <v>0</v>
      </c>
      <c r="T1724" s="3">
        <v>0</v>
      </c>
      <c r="U1724" s="3">
        <v>470.08</v>
      </c>
      <c r="W1724" t="s">
        <v>1</v>
      </c>
    </row>
    <row r="1725" spans="5:23" x14ac:dyDescent="0.25">
      <c r="E1725" t="s">
        <v>484</v>
      </c>
      <c r="F1725" t="s">
        <v>572</v>
      </c>
      <c r="G1725" t="s">
        <v>1</v>
      </c>
      <c r="H1725" t="s">
        <v>0</v>
      </c>
      <c r="I1725" t="s">
        <v>359</v>
      </c>
      <c r="J1725" t="s">
        <v>360</v>
      </c>
      <c r="K1725" s="55" t="s">
        <v>577</v>
      </c>
      <c r="L1725" s="55" t="s">
        <v>577</v>
      </c>
      <c r="M1725" t="s">
        <v>293</v>
      </c>
      <c r="N1725" t="s">
        <v>294</v>
      </c>
      <c r="O1725" s="3">
        <v>0</v>
      </c>
      <c r="P1725" s="3">
        <v>0</v>
      </c>
      <c r="Q1725" s="3">
        <v>20</v>
      </c>
      <c r="R1725" s="3">
        <v>2.6</v>
      </c>
      <c r="S1725" s="3">
        <v>0</v>
      </c>
      <c r="T1725" s="3">
        <v>0</v>
      </c>
      <c r="U1725" s="3">
        <v>22.6</v>
      </c>
      <c r="W1725" t="s">
        <v>1</v>
      </c>
    </row>
    <row r="1726" spans="5:23" x14ac:dyDescent="0.25">
      <c r="E1726" t="s">
        <v>484</v>
      </c>
      <c r="F1726" t="s">
        <v>572</v>
      </c>
      <c r="G1726" t="s">
        <v>1</v>
      </c>
      <c r="H1726" t="s">
        <v>0</v>
      </c>
      <c r="I1726" t="s">
        <v>359</v>
      </c>
      <c r="J1726" t="s">
        <v>360</v>
      </c>
      <c r="K1726" s="55" t="s">
        <v>576</v>
      </c>
      <c r="L1726" s="55" t="s">
        <v>576</v>
      </c>
      <c r="M1726" t="s">
        <v>100</v>
      </c>
      <c r="N1726" t="s">
        <v>101</v>
      </c>
      <c r="O1726" s="3">
        <v>0</v>
      </c>
      <c r="P1726" s="3">
        <v>0</v>
      </c>
      <c r="Q1726" s="3">
        <v>7.83</v>
      </c>
      <c r="R1726" s="3">
        <v>1.0179</v>
      </c>
      <c r="S1726" s="3">
        <v>0</v>
      </c>
      <c r="T1726" s="3">
        <v>0</v>
      </c>
      <c r="U1726" s="3">
        <v>8.8478999999999992</v>
      </c>
      <c r="W1726" t="s">
        <v>1</v>
      </c>
    </row>
    <row r="1727" spans="5:23" x14ac:dyDescent="0.25">
      <c r="E1727" t="s">
        <v>484</v>
      </c>
      <c r="F1727" t="s">
        <v>572</v>
      </c>
      <c r="G1727" t="s">
        <v>1</v>
      </c>
      <c r="H1727" t="s">
        <v>0</v>
      </c>
      <c r="I1727" t="s">
        <v>359</v>
      </c>
      <c r="J1727" t="s">
        <v>360</v>
      </c>
      <c r="K1727" s="55" t="s">
        <v>575</v>
      </c>
      <c r="L1727" s="55" t="s">
        <v>575</v>
      </c>
      <c r="M1727" t="s">
        <v>100</v>
      </c>
      <c r="N1727" t="s">
        <v>101</v>
      </c>
      <c r="O1727" s="3">
        <v>0</v>
      </c>
      <c r="P1727" s="3">
        <v>0</v>
      </c>
      <c r="Q1727" s="3">
        <v>250</v>
      </c>
      <c r="R1727" s="3">
        <v>32.5</v>
      </c>
      <c r="S1727" s="3">
        <v>0</v>
      </c>
      <c r="T1727" s="3">
        <v>0</v>
      </c>
      <c r="U1727" s="3">
        <v>282.5</v>
      </c>
      <c r="W1727" t="s">
        <v>1</v>
      </c>
    </row>
    <row r="1728" spans="5:23" x14ac:dyDescent="0.25">
      <c r="E1728" t="s">
        <v>484</v>
      </c>
      <c r="F1728" t="s">
        <v>572</v>
      </c>
      <c r="G1728" t="s">
        <v>1</v>
      </c>
      <c r="H1728" t="s">
        <v>0</v>
      </c>
      <c r="I1728" t="s">
        <v>359</v>
      </c>
      <c r="J1728" t="s">
        <v>360</v>
      </c>
      <c r="K1728" s="55" t="s">
        <v>574</v>
      </c>
      <c r="L1728" s="55" t="s">
        <v>574</v>
      </c>
      <c r="M1728" t="s">
        <v>113</v>
      </c>
      <c r="N1728" t="s">
        <v>114</v>
      </c>
      <c r="O1728" s="3">
        <v>0</v>
      </c>
      <c r="P1728" s="3">
        <v>0</v>
      </c>
      <c r="Q1728" s="3">
        <v>135</v>
      </c>
      <c r="R1728" s="3">
        <v>17.55</v>
      </c>
      <c r="S1728" s="3">
        <v>0</v>
      </c>
      <c r="T1728" s="3">
        <v>0</v>
      </c>
      <c r="U1728" s="3">
        <v>152.55000000000001</v>
      </c>
      <c r="W1728" t="s">
        <v>1</v>
      </c>
    </row>
    <row r="1729" spans="5:23" x14ac:dyDescent="0.25">
      <c r="E1729" t="s">
        <v>484</v>
      </c>
      <c r="F1729" t="s">
        <v>572</v>
      </c>
      <c r="G1729" t="s">
        <v>1</v>
      </c>
      <c r="H1729" t="s">
        <v>0</v>
      </c>
      <c r="I1729" t="s">
        <v>359</v>
      </c>
      <c r="J1729" t="s">
        <v>360</v>
      </c>
      <c r="K1729" s="55" t="s">
        <v>573</v>
      </c>
      <c r="L1729" s="55" t="s">
        <v>573</v>
      </c>
      <c r="M1729" t="s">
        <v>115</v>
      </c>
      <c r="N1729" t="s">
        <v>116</v>
      </c>
      <c r="O1729" s="3">
        <v>0</v>
      </c>
      <c r="P1729" s="3">
        <v>0</v>
      </c>
      <c r="Q1729" s="3">
        <v>65</v>
      </c>
      <c r="R1729" s="3">
        <v>8.4500000000000011</v>
      </c>
      <c r="S1729" s="3">
        <v>0</v>
      </c>
      <c r="T1729" s="3">
        <v>0</v>
      </c>
      <c r="U1729" s="3">
        <v>73.45</v>
      </c>
      <c r="W1729" t="s">
        <v>1</v>
      </c>
    </row>
    <row r="1730" spans="5:23" x14ac:dyDescent="0.25">
      <c r="E1730" t="s">
        <v>484</v>
      </c>
      <c r="F1730" t="s">
        <v>559</v>
      </c>
      <c r="G1730" t="s">
        <v>1</v>
      </c>
      <c r="H1730" t="s">
        <v>0</v>
      </c>
      <c r="I1730" t="s">
        <v>359</v>
      </c>
      <c r="J1730" t="s">
        <v>360</v>
      </c>
      <c r="K1730" s="55" t="s">
        <v>571</v>
      </c>
      <c r="L1730" s="55" t="s">
        <v>571</v>
      </c>
      <c r="M1730" t="s">
        <v>147</v>
      </c>
      <c r="N1730" t="s">
        <v>148</v>
      </c>
      <c r="O1730" s="3">
        <v>0</v>
      </c>
      <c r="P1730" s="3">
        <v>0</v>
      </c>
      <c r="Q1730" s="3">
        <v>85</v>
      </c>
      <c r="R1730" s="3">
        <v>11.05</v>
      </c>
      <c r="S1730" s="3">
        <v>0</v>
      </c>
      <c r="T1730" s="3">
        <v>0</v>
      </c>
      <c r="U1730" s="3">
        <v>96.05</v>
      </c>
      <c r="W1730" t="s">
        <v>1</v>
      </c>
    </row>
    <row r="1731" spans="5:23" x14ac:dyDescent="0.25">
      <c r="E1731" t="s">
        <v>484</v>
      </c>
      <c r="F1731" t="s">
        <v>559</v>
      </c>
      <c r="G1731" t="s">
        <v>1</v>
      </c>
      <c r="H1731" t="s">
        <v>0</v>
      </c>
      <c r="I1731" t="s">
        <v>359</v>
      </c>
      <c r="J1731" t="s">
        <v>360</v>
      </c>
      <c r="K1731" s="55" t="s">
        <v>568</v>
      </c>
      <c r="L1731" s="55" t="s">
        <v>568</v>
      </c>
      <c r="M1731" t="s">
        <v>117</v>
      </c>
      <c r="N1731" t="s">
        <v>118</v>
      </c>
      <c r="O1731" s="3">
        <v>0</v>
      </c>
      <c r="P1731" s="3">
        <v>0</v>
      </c>
      <c r="Q1731" s="3">
        <v>60</v>
      </c>
      <c r="R1731" s="3">
        <v>7.8000000000000007</v>
      </c>
      <c r="S1731" s="3">
        <v>0</v>
      </c>
      <c r="T1731" s="3">
        <v>0</v>
      </c>
      <c r="U1731" s="3">
        <v>67.8</v>
      </c>
      <c r="W1731" t="s">
        <v>1</v>
      </c>
    </row>
    <row r="1732" spans="5:23" x14ac:dyDescent="0.25">
      <c r="E1732" t="s">
        <v>484</v>
      </c>
      <c r="F1732" t="s">
        <v>559</v>
      </c>
      <c r="G1732" t="s">
        <v>1</v>
      </c>
      <c r="H1732" t="s">
        <v>0</v>
      </c>
      <c r="I1732" t="s">
        <v>359</v>
      </c>
      <c r="J1732" t="s">
        <v>360</v>
      </c>
      <c r="K1732" s="55" t="s">
        <v>567</v>
      </c>
      <c r="L1732" s="55" t="s">
        <v>567</v>
      </c>
      <c r="M1732" t="s">
        <v>147</v>
      </c>
      <c r="N1732" t="s">
        <v>148</v>
      </c>
      <c r="O1732" s="3">
        <v>0</v>
      </c>
      <c r="P1732" s="3">
        <v>0</v>
      </c>
      <c r="Q1732" s="3">
        <v>134</v>
      </c>
      <c r="R1732" s="3">
        <v>17.420000000000002</v>
      </c>
      <c r="S1732" s="3">
        <v>0</v>
      </c>
      <c r="T1732" s="3">
        <v>0</v>
      </c>
      <c r="U1732" s="3">
        <v>151.42000000000002</v>
      </c>
      <c r="W1732" t="s">
        <v>1</v>
      </c>
    </row>
    <row r="1733" spans="5:23" x14ac:dyDescent="0.25">
      <c r="E1733" t="s">
        <v>484</v>
      </c>
      <c r="F1733" t="s">
        <v>559</v>
      </c>
      <c r="G1733" t="s">
        <v>1</v>
      </c>
      <c r="H1733" t="s">
        <v>0</v>
      </c>
      <c r="I1733" t="s">
        <v>359</v>
      </c>
      <c r="J1733" t="s">
        <v>360</v>
      </c>
      <c r="K1733" s="55" t="s">
        <v>565</v>
      </c>
      <c r="L1733" s="55" t="s">
        <v>565</v>
      </c>
      <c r="N1733" t="s">
        <v>146</v>
      </c>
      <c r="O1733" s="3">
        <v>0</v>
      </c>
      <c r="P1733" s="3">
        <v>0</v>
      </c>
      <c r="Q1733" s="3">
        <v>20</v>
      </c>
      <c r="R1733" s="3">
        <v>2.6</v>
      </c>
      <c r="S1733" s="3">
        <v>0</v>
      </c>
      <c r="T1733" s="3">
        <v>0</v>
      </c>
      <c r="U1733" s="3">
        <v>22.6</v>
      </c>
      <c r="V1733" s="3" t="s">
        <v>566</v>
      </c>
      <c r="W1733" t="s">
        <v>1</v>
      </c>
    </row>
    <row r="1734" spans="5:23" x14ac:dyDescent="0.25">
      <c r="E1734" t="s">
        <v>484</v>
      </c>
      <c r="F1734" t="s">
        <v>559</v>
      </c>
      <c r="G1734" t="s">
        <v>1</v>
      </c>
      <c r="H1734" t="s">
        <v>0</v>
      </c>
      <c r="I1734" t="s">
        <v>359</v>
      </c>
      <c r="J1734" t="s">
        <v>360</v>
      </c>
      <c r="K1734" s="55" t="s">
        <v>563</v>
      </c>
      <c r="L1734" s="55" t="s">
        <v>563</v>
      </c>
      <c r="M1734" t="s">
        <v>226</v>
      </c>
      <c r="N1734" t="s">
        <v>227</v>
      </c>
      <c r="O1734" s="3">
        <v>0</v>
      </c>
      <c r="P1734" s="3">
        <v>0</v>
      </c>
      <c r="Q1734" s="3">
        <v>30</v>
      </c>
      <c r="R1734" s="3">
        <v>3.9000000000000004</v>
      </c>
      <c r="S1734" s="3">
        <v>0</v>
      </c>
      <c r="T1734" s="3">
        <v>0</v>
      </c>
      <c r="U1734" s="3">
        <v>33.9</v>
      </c>
      <c r="W1734" t="s">
        <v>1</v>
      </c>
    </row>
    <row r="1735" spans="5:23" x14ac:dyDescent="0.25">
      <c r="E1735" t="s">
        <v>484</v>
      </c>
      <c r="F1735" t="s">
        <v>559</v>
      </c>
      <c r="G1735" t="s">
        <v>1</v>
      </c>
      <c r="H1735" t="s">
        <v>0</v>
      </c>
      <c r="I1735" t="s">
        <v>359</v>
      </c>
      <c r="J1735" t="s">
        <v>360</v>
      </c>
      <c r="K1735" s="55" t="s">
        <v>562</v>
      </c>
      <c r="L1735" s="55" t="s">
        <v>562</v>
      </c>
      <c r="M1735" t="s">
        <v>226</v>
      </c>
      <c r="N1735" t="s">
        <v>227</v>
      </c>
      <c r="O1735" s="3">
        <v>0</v>
      </c>
      <c r="P1735" s="3">
        <v>0</v>
      </c>
      <c r="Q1735" s="3">
        <v>4.43</v>
      </c>
      <c r="R1735" s="3">
        <v>0.57589999999999997</v>
      </c>
      <c r="S1735" s="3">
        <v>0</v>
      </c>
      <c r="T1735" s="3">
        <v>0</v>
      </c>
      <c r="U1735" s="3">
        <v>5.0058999999999996</v>
      </c>
      <c r="W1735" t="s">
        <v>1</v>
      </c>
    </row>
    <row r="1736" spans="5:23" x14ac:dyDescent="0.25">
      <c r="E1736" t="s">
        <v>484</v>
      </c>
      <c r="F1736" t="s">
        <v>559</v>
      </c>
      <c r="G1736" t="s">
        <v>1</v>
      </c>
      <c r="H1736" t="s">
        <v>0</v>
      </c>
      <c r="I1736" t="s">
        <v>359</v>
      </c>
      <c r="J1736" t="s">
        <v>360</v>
      </c>
      <c r="K1736" s="55" t="s">
        <v>561</v>
      </c>
      <c r="L1736" s="55" t="s">
        <v>561</v>
      </c>
      <c r="M1736" t="s">
        <v>113</v>
      </c>
      <c r="N1736" t="s">
        <v>114</v>
      </c>
      <c r="O1736" s="3">
        <v>0</v>
      </c>
      <c r="P1736" s="3">
        <v>0</v>
      </c>
      <c r="Q1736" s="3">
        <v>56</v>
      </c>
      <c r="R1736" s="3">
        <v>7.28</v>
      </c>
      <c r="S1736" s="3">
        <v>0</v>
      </c>
      <c r="T1736" s="3">
        <v>0</v>
      </c>
      <c r="U1736" s="3">
        <v>63.28</v>
      </c>
      <c r="W1736" t="s">
        <v>1</v>
      </c>
    </row>
    <row r="1737" spans="5:23" x14ac:dyDescent="0.25">
      <c r="E1737" t="s">
        <v>484</v>
      </c>
      <c r="F1737" t="s">
        <v>559</v>
      </c>
      <c r="G1737" t="s">
        <v>1</v>
      </c>
      <c r="H1737" t="s">
        <v>0</v>
      </c>
      <c r="I1737" t="s">
        <v>359</v>
      </c>
      <c r="J1737" t="s">
        <v>360</v>
      </c>
      <c r="K1737" s="55" t="s">
        <v>560</v>
      </c>
      <c r="L1737" s="55" t="s">
        <v>560</v>
      </c>
      <c r="M1737" t="s">
        <v>117</v>
      </c>
      <c r="N1737" t="s">
        <v>118</v>
      </c>
      <c r="O1737" s="3">
        <v>0</v>
      </c>
      <c r="P1737" s="3">
        <v>0</v>
      </c>
      <c r="Q1737" s="3">
        <v>8.48</v>
      </c>
      <c r="R1737" s="3">
        <v>1.1024</v>
      </c>
      <c r="S1737" s="3">
        <v>0</v>
      </c>
      <c r="T1737" s="3">
        <v>0</v>
      </c>
      <c r="U1737" s="3">
        <v>9.5823999999999998</v>
      </c>
      <c r="W1737" t="s">
        <v>1</v>
      </c>
    </row>
    <row r="1738" spans="5:23" x14ac:dyDescent="0.25">
      <c r="E1738" t="s">
        <v>484</v>
      </c>
      <c r="F1738" t="s">
        <v>547</v>
      </c>
      <c r="G1738" t="s">
        <v>1</v>
      </c>
      <c r="H1738" t="s">
        <v>0</v>
      </c>
      <c r="I1738" t="s">
        <v>359</v>
      </c>
      <c r="J1738" t="s">
        <v>360</v>
      </c>
      <c r="K1738" s="55" t="s">
        <v>557</v>
      </c>
      <c r="L1738" s="55" t="s">
        <v>557</v>
      </c>
      <c r="N1738" t="s">
        <v>265</v>
      </c>
      <c r="O1738" s="3">
        <v>0</v>
      </c>
      <c r="P1738" s="3">
        <v>0</v>
      </c>
      <c r="Q1738" s="3">
        <v>4.43</v>
      </c>
      <c r="R1738" s="3">
        <v>0.57589999999999997</v>
      </c>
      <c r="S1738" s="3">
        <v>0</v>
      </c>
      <c r="T1738" s="3">
        <v>0</v>
      </c>
      <c r="U1738" s="3">
        <v>5.0058999999999996</v>
      </c>
      <c r="V1738" s="3" t="s">
        <v>558</v>
      </c>
      <c r="W1738" t="s">
        <v>1</v>
      </c>
    </row>
    <row r="1739" spans="5:23" x14ac:dyDescent="0.25">
      <c r="E1739" t="s">
        <v>484</v>
      </c>
      <c r="F1739" t="s">
        <v>547</v>
      </c>
      <c r="G1739" t="s">
        <v>1</v>
      </c>
      <c r="H1739" t="s">
        <v>0</v>
      </c>
      <c r="I1739" t="s">
        <v>359</v>
      </c>
      <c r="J1739" t="s">
        <v>360</v>
      </c>
      <c r="K1739" s="55" t="s">
        <v>556</v>
      </c>
      <c r="L1739" s="55" t="s">
        <v>556</v>
      </c>
      <c r="M1739" t="s">
        <v>113</v>
      </c>
      <c r="N1739" t="s">
        <v>114</v>
      </c>
      <c r="O1739" s="3">
        <v>0</v>
      </c>
      <c r="P1739" s="3">
        <v>0</v>
      </c>
      <c r="Q1739" s="3">
        <v>180</v>
      </c>
      <c r="R1739" s="3">
        <v>23.400000000000002</v>
      </c>
      <c r="S1739" s="3">
        <v>0</v>
      </c>
      <c r="T1739" s="3">
        <v>0</v>
      </c>
      <c r="U1739" s="3">
        <v>203.4</v>
      </c>
      <c r="W1739" t="s">
        <v>1</v>
      </c>
    </row>
    <row r="1740" spans="5:23" x14ac:dyDescent="0.25">
      <c r="E1740" t="s">
        <v>484</v>
      </c>
      <c r="F1740" t="s">
        <v>547</v>
      </c>
      <c r="G1740" t="s">
        <v>1</v>
      </c>
      <c r="H1740" t="s">
        <v>0</v>
      </c>
      <c r="I1740" t="s">
        <v>359</v>
      </c>
      <c r="J1740" t="s">
        <v>360</v>
      </c>
      <c r="K1740" s="55" t="s">
        <v>555</v>
      </c>
      <c r="L1740" s="55" t="s">
        <v>555</v>
      </c>
      <c r="M1740" t="s">
        <v>262</v>
      </c>
      <c r="N1740" t="s">
        <v>263</v>
      </c>
      <c r="O1740" s="3">
        <v>0</v>
      </c>
      <c r="P1740" s="3">
        <v>0</v>
      </c>
      <c r="Q1740" s="3">
        <v>270</v>
      </c>
      <c r="R1740" s="3">
        <v>35.1</v>
      </c>
      <c r="S1740" s="3">
        <v>0</v>
      </c>
      <c r="T1740" s="3">
        <v>0</v>
      </c>
      <c r="U1740" s="3">
        <v>305.10000000000002</v>
      </c>
      <c r="W1740" t="s">
        <v>1</v>
      </c>
    </row>
    <row r="1741" spans="5:23" x14ac:dyDescent="0.25">
      <c r="E1741" t="s">
        <v>484</v>
      </c>
      <c r="F1741" t="s">
        <v>547</v>
      </c>
      <c r="G1741" t="s">
        <v>1</v>
      </c>
      <c r="H1741" t="s">
        <v>0</v>
      </c>
      <c r="I1741" t="s">
        <v>359</v>
      </c>
      <c r="J1741" t="s">
        <v>360</v>
      </c>
      <c r="K1741" s="55" t="s">
        <v>554</v>
      </c>
      <c r="L1741" s="55" t="s">
        <v>554</v>
      </c>
      <c r="M1741" t="s">
        <v>100</v>
      </c>
      <c r="N1741" t="s">
        <v>101</v>
      </c>
      <c r="O1741" s="3">
        <v>0</v>
      </c>
      <c r="P1741" s="3">
        <v>0</v>
      </c>
      <c r="Q1741" s="3">
        <v>68</v>
      </c>
      <c r="R1741" s="3">
        <v>8.84</v>
      </c>
      <c r="S1741" s="3">
        <v>0</v>
      </c>
      <c r="T1741" s="3">
        <v>0</v>
      </c>
      <c r="U1741" s="3">
        <v>76.84</v>
      </c>
      <c r="W1741" t="s">
        <v>1</v>
      </c>
    </row>
    <row r="1742" spans="5:23" x14ac:dyDescent="0.25">
      <c r="E1742" t="s">
        <v>484</v>
      </c>
      <c r="F1742" t="s">
        <v>547</v>
      </c>
      <c r="G1742" t="s">
        <v>1</v>
      </c>
      <c r="H1742" t="s">
        <v>0</v>
      </c>
      <c r="I1742" t="s">
        <v>359</v>
      </c>
      <c r="J1742" t="s">
        <v>360</v>
      </c>
      <c r="K1742" s="55" t="s">
        <v>553</v>
      </c>
      <c r="L1742" s="55" t="s">
        <v>553</v>
      </c>
      <c r="M1742" t="s">
        <v>151</v>
      </c>
      <c r="N1742" t="s">
        <v>29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W1742" t="s">
        <v>1</v>
      </c>
    </row>
    <row r="1743" spans="5:23" x14ac:dyDescent="0.25">
      <c r="E1743" t="s">
        <v>484</v>
      </c>
      <c r="F1743" t="s">
        <v>547</v>
      </c>
      <c r="G1743" t="s">
        <v>1</v>
      </c>
      <c r="H1743" t="s">
        <v>0</v>
      </c>
      <c r="I1743" t="s">
        <v>359</v>
      </c>
      <c r="J1743" t="s">
        <v>360</v>
      </c>
      <c r="K1743" s="55" t="s">
        <v>552</v>
      </c>
      <c r="L1743" s="55" t="s">
        <v>552</v>
      </c>
      <c r="M1743" t="s">
        <v>115</v>
      </c>
      <c r="N1743" t="s">
        <v>116</v>
      </c>
      <c r="O1743" s="3">
        <v>0</v>
      </c>
      <c r="P1743" s="3">
        <v>0</v>
      </c>
      <c r="Q1743" s="3">
        <v>20</v>
      </c>
      <c r="R1743" s="3">
        <v>2.6</v>
      </c>
      <c r="S1743" s="3">
        <v>0</v>
      </c>
      <c r="T1743" s="3">
        <v>0</v>
      </c>
      <c r="U1743" s="3">
        <v>22.6</v>
      </c>
      <c r="W1743" t="s">
        <v>1</v>
      </c>
    </row>
    <row r="1744" spans="5:23" x14ac:dyDescent="0.25">
      <c r="E1744" t="s">
        <v>484</v>
      </c>
      <c r="F1744" t="s">
        <v>547</v>
      </c>
      <c r="G1744" t="s">
        <v>1</v>
      </c>
      <c r="H1744" t="s">
        <v>0</v>
      </c>
      <c r="I1744" t="s">
        <v>359</v>
      </c>
      <c r="J1744" t="s">
        <v>360</v>
      </c>
      <c r="K1744" s="55" t="s">
        <v>550</v>
      </c>
      <c r="L1744" s="55" t="s">
        <v>550</v>
      </c>
      <c r="N1744" t="s">
        <v>194</v>
      </c>
      <c r="O1744" s="3">
        <v>0</v>
      </c>
      <c r="P1744" s="3">
        <v>0</v>
      </c>
      <c r="Q1744" s="3">
        <v>312.25</v>
      </c>
      <c r="R1744" s="3">
        <v>40.592500000000001</v>
      </c>
      <c r="S1744" s="3">
        <v>0</v>
      </c>
      <c r="T1744" s="3">
        <v>0</v>
      </c>
      <c r="U1744" s="3">
        <v>352.84249999999997</v>
      </c>
      <c r="V1744" s="3" t="s">
        <v>551</v>
      </c>
      <c r="W1744" t="s">
        <v>1</v>
      </c>
    </row>
    <row r="1745" spans="5:23" x14ac:dyDescent="0.25">
      <c r="E1745" t="s">
        <v>484</v>
      </c>
      <c r="F1745" t="s">
        <v>547</v>
      </c>
      <c r="G1745" t="s">
        <v>1</v>
      </c>
      <c r="H1745" t="s">
        <v>0</v>
      </c>
      <c r="I1745" t="s">
        <v>359</v>
      </c>
      <c r="J1745" t="s">
        <v>360</v>
      </c>
      <c r="K1745" s="55" t="s">
        <v>549</v>
      </c>
      <c r="L1745" s="55" t="s">
        <v>549</v>
      </c>
      <c r="M1745" t="s">
        <v>147</v>
      </c>
      <c r="N1745" t="s">
        <v>148</v>
      </c>
      <c r="O1745" s="3">
        <v>0</v>
      </c>
      <c r="P1745" s="3">
        <v>0</v>
      </c>
      <c r="Q1745" s="3">
        <v>40</v>
      </c>
      <c r="R1745" s="3">
        <v>5.2</v>
      </c>
      <c r="S1745" s="3">
        <v>0</v>
      </c>
      <c r="T1745" s="3">
        <v>0</v>
      </c>
      <c r="U1745" s="3">
        <v>45.2</v>
      </c>
      <c r="W1745" t="s">
        <v>1</v>
      </c>
    </row>
    <row r="1746" spans="5:23" x14ac:dyDescent="0.25">
      <c r="E1746" t="s">
        <v>484</v>
      </c>
      <c r="F1746" t="s">
        <v>547</v>
      </c>
      <c r="G1746" t="s">
        <v>1</v>
      </c>
      <c r="H1746" t="s">
        <v>0</v>
      </c>
      <c r="I1746" t="s">
        <v>359</v>
      </c>
      <c r="J1746" t="s">
        <v>360</v>
      </c>
      <c r="K1746" s="55" t="s">
        <v>548</v>
      </c>
      <c r="L1746" s="55" t="s">
        <v>548</v>
      </c>
      <c r="M1746" t="s">
        <v>136</v>
      </c>
      <c r="N1746" t="s">
        <v>137</v>
      </c>
      <c r="O1746" s="3">
        <v>0</v>
      </c>
      <c r="P1746" s="3">
        <v>0</v>
      </c>
      <c r="Q1746" s="3">
        <v>80</v>
      </c>
      <c r="R1746" s="3">
        <v>10.4</v>
      </c>
      <c r="S1746" s="3">
        <v>0</v>
      </c>
      <c r="T1746" s="3">
        <v>0</v>
      </c>
      <c r="U1746" s="3">
        <v>90.4</v>
      </c>
      <c r="W1746" t="s">
        <v>1</v>
      </c>
    </row>
    <row r="1747" spans="5:23" x14ac:dyDescent="0.25">
      <c r="E1747" t="s">
        <v>484</v>
      </c>
      <c r="F1747" t="s">
        <v>547</v>
      </c>
      <c r="G1747" t="s">
        <v>1</v>
      </c>
      <c r="H1747" t="s">
        <v>0</v>
      </c>
      <c r="I1747" t="s">
        <v>359</v>
      </c>
      <c r="J1747" t="s">
        <v>360</v>
      </c>
      <c r="K1747" s="55" t="s">
        <v>546</v>
      </c>
      <c r="L1747" s="55" t="s">
        <v>546</v>
      </c>
      <c r="M1747" t="s">
        <v>136</v>
      </c>
      <c r="N1747" t="s">
        <v>137</v>
      </c>
      <c r="O1747" s="3">
        <v>0</v>
      </c>
      <c r="P1747" s="3">
        <v>0</v>
      </c>
      <c r="Q1747" s="3">
        <v>5.13</v>
      </c>
      <c r="R1747" s="3">
        <v>0.66690000000000005</v>
      </c>
      <c r="S1747" s="3">
        <v>0</v>
      </c>
      <c r="T1747" s="3">
        <v>0</v>
      </c>
      <c r="U1747" s="3">
        <v>5.7968999999999999</v>
      </c>
      <c r="W1747" t="s">
        <v>1</v>
      </c>
    </row>
    <row r="1748" spans="5:23" x14ac:dyDescent="0.25">
      <c r="E1748" t="s">
        <v>484</v>
      </c>
      <c r="F1748" t="s">
        <v>534</v>
      </c>
      <c r="G1748" t="s">
        <v>1</v>
      </c>
      <c r="H1748" t="s">
        <v>0</v>
      </c>
      <c r="I1748" t="s">
        <v>359</v>
      </c>
      <c r="J1748" t="s">
        <v>360</v>
      </c>
      <c r="K1748" s="55" t="s">
        <v>545</v>
      </c>
      <c r="L1748" s="55" t="s">
        <v>545</v>
      </c>
      <c r="M1748" t="s">
        <v>136</v>
      </c>
      <c r="N1748" t="s">
        <v>137</v>
      </c>
      <c r="O1748" s="3">
        <v>0</v>
      </c>
      <c r="P1748" s="3">
        <v>0</v>
      </c>
      <c r="Q1748" s="3">
        <v>45</v>
      </c>
      <c r="R1748" s="3">
        <v>5.8500000000000005</v>
      </c>
      <c r="S1748" s="3">
        <v>0</v>
      </c>
      <c r="T1748" s="3">
        <v>0</v>
      </c>
      <c r="U1748" s="3">
        <v>50.85</v>
      </c>
      <c r="W1748" t="s">
        <v>1</v>
      </c>
    </row>
    <row r="1749" spans="5:23" x14ac:dyDescent="0.25">
      <c r="E1749" t="s">
        <v>484</v>
      </c>
      <c r="F1749" t="s">
        <v>534</v>
      </c>
      <c r="G1749" t="s">
        <v>1</v>
      </c>
      <c r="H1749" t="s">
        <v>0</v>
      </c>
      <c r="I1749" t="s">
        <v>359</v>
      </c>
      <c r="J1749" t="s">
        <v>360</v>
      </c>
      <c r="K1749" s="55" t="s">
        <v>544</v>
      </c>
      <c r="L1749" s="55" t="s">
        <v>544</v>
      </c>
      <c r="M1749" t="s">
        <v>136</v>
      </c>
      <c r="N1749" t="s">
        <v>137</v>
      </c>
      <c r="O1749" s="3">
        <v>0</v>
      </c>
      <c r="P1749" s="3">
        <v>0</v>
      </c>
      <c r="Q1749" s="3">
        <v>35</v>
      </c>
      <c r="R1749" s="3">
        <v>4.55</v>
      </c>
      <c r="S1749" s="3">
        <v>0</v>
      </c>
      <c r="T1749" s="3">
        <v>0</v>
      </c>
      <c r="U1749" s="3">
        <v>39.549999999999997</v>
      </c>
      <c r="W1749" t="s">
        <v>1</v>
      </c>
    </row>
    <row r="1750" spans="5:23" x14ac:dyDescent="0.25">
      <c r="E1750" t="s">
        <v>484</v>
      </c>
      <c r="F1750" t="s">
        <v>534</v>
      </c>
      <c r="G1750" t="s">
        <v>1</v>
      </c>
      <c r="H1750" t="s">
        <v>0</v>
      </c>
      <c r="I1750" t="s">
        <v>359</v>
      </c>
      <c r="J1750" t="s">
        <v>360</v>
      </c>
      <c r="K1750" s="55" t="s">
        <v>543</v>
      </c>
      <c r="L1750" s="55" t="s">
        <v>543</v>
      </c>
      <c r="M1750" t="s">
        <v>151</v>
      </c>
      <c r="N1750" t="s">
        <v>29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W1750" t="s">
        <v>1</v>
      </c>
    </row>
    <row r="1751" spans="5:23" x14ac:dyDescent="0.25">
      <c r="E1751" t="s">
        <v>484</v>
      </c>
      <c r="F1751" t="s">
        <v>534</v>
      </c>
      <c r="G1751" t="s">
        <v>1</v>
      </c>
      <c r="H1751" t="s">
        <v>0</v>
      </c>
      <c r="I1751" t="s">
        <v>359</v>
      </c>
      <c r="J1751" t="s">
        <v>360</v>
      </c>
      <c r="K1751" s="55" t="s">
        <v>542</v>
      </c>
      <c r="L1751" s="55" t="s">
        <v>542</v>
      </c>
      <c r="M1751" t="s">
        <v>201</v>
      </c>
      <c r="N1751" t="s">
        <v>202</v>
      </c>
      <c r="O1751" s="3">
        <v>0</v>
      </c>
      <c r="P1751" s="3">
        <v>0</v>
      </c>
      <c r="Q1751" s="3">
        <v>28.91</v>
      </c>
      <c r="R1751" s="3">
        <v>3.7583000000000002</v>
      </c>
      <c r="S1751" s="3">
        <v>0</v>
      </c>
      <c r="T1751" s="3">
        <v>0</v>
      </c>
      <c r="U1751" s="3">
        <v>32.668300000000002</v>
      </c>
      <c r="W1751" t="s">
        <v>1</v>
      </c>
    </row>
    <row r="1752" spans="5:23" x14ac:dyDescent="0.25">
      <c r="E1752" t="s">
        <v>484</v>
      </c>
      <c r="F1752" t="s">
        <v>559</v>
      </c>
      <c r="G1752" t="s">
        <v>1</v>
      </c>
      <c r="H1752" t="s">
        <v>0</v>
      </c>
      <c r="I1752" t="s">
        <v>359</v>
      </c>
      <c r="J1752" t="s">
        <v>360</v>
      </c>
      <c r="K1752" s="55" t="s">
        <v>564</v>
      </c>
      <c r="L1752" s="55" t="s">
        <v>564</v>
      </c>
      <c r="M1752" t="s">
        <v>201</v>
      </c>
      <c r="N1752" t="s">
        <v>202</v>
      </c>
      <c r="O1752" s="3">
        <v>0</v>
      </c>
      <c r="P1752" s="3">
        <v>0</v>
      </c>
      <c r="Q1752" s="3">
        <v>5.48</v>
      </c>
      <c r="R1752" s="3">
        <v>0.71240000000000003</v>
      </c>
      <c r="S1752" s="3">
        <v>0</v>
      </c>
      <c r="T1752" s="3">
        <v>0</v>
      </c>
      <c r="U1752" s="3">
        <v>6.1924000000000001</v>
      </c>
      <c r="W1752" t="s">
        <v>1</v>
      </c>
    </row>
    <row r="1753" spans="5:23" x14ac:dyDescent="0.25">
      <c r="E1753" t="s">
        <v>484</v>
      </c>
      <c r="F1753" t="s">
        <v>534</v>
      </c>
      <c r="G1753" t="s">
        <v>1</v>
      </c>
      <c r="H1753" t="s">
        <v>0</v>
      </c>
      <c r="I1753" t="s">
        <v>359</v>
      </c>
      <c r="J1753" t="s">
        <v>360</v>
      </c>
      <c r="K1753" s="55" t="s">
        <v>541</v>
      </c>
      <c r="L1753" s="55" t="s">
        <v>541</v>
      </c>
      <c r="M1753" t="s">
        <v>162</v>
      </c>
      <c r="N1753" t="s">
        <v>163</v>
      </c>
      <c r="O1753" s="3">
        <v>0</v>
      </c>
      <c r="P1753" s="3">
        <v>0</v>
      </c>
      <c r="Q1753" s="3">
        <v>40</v>
      </c>
      <c r="R1753" s="3">
        <v>5.2</v>
      </c>
      <c r="S1753" s="3">
        <v>0</v>
      </c>
      <c r="T1753" s="3">
        <v>0</v>
      </c>
      <c r="U1753" s="3">
        <v>45.2</v>
      </c>
      <c r="W1753" t="s">
        <v>1</v>
      </c>
    </row>
    <row r="1754" spans="5:23" x14ac:dyDescent="0.25">
      <c r="E1754" t="s">
        <v>484</v>
      </c>
      <c r="F1754" t="s">
        <v>534</v>
      </c>
      <c r="G1754" t="s">
        <v>1</v>
      </c>
      <c r="H1754" t="s">
        <v>0</v>
      </c>
      <c r="I1754" t="s">
        <v>359</v>
      </c>
      <c r="J1754" t="s">
        <v>360</v>
      </c>
      <c r="K1754" s="55" t="s">
        <v>540</v>
      </c>
      <c r="L1754" s="55" t="s">
        <v>540</v>
      </c>
      <c r="M1754" t="s">
        <v>162</v>
      </c>
      <c r="N1754" t="s">
        <v>163</v>
      </c>
      <c r="O1754" s="3">
        <v>0</v>
      </c>
      <c r="P1754" s="3">
        <v>0</v>
      </c>
      <c r="Q1754" s="3">
        <v>150</v>
      </c>
      <c r="R1754" s="3">
        <v>19.5</v>
      </c>
      <c r="S1754" s="3">
        <v>0</v>
      </c>
      <c r="T1754" s="3">
        <v>0</v>
      </c>
      <c r="U1754" s="3">
        <v>169.5</v>
      </c>
      <c r="W1754" t="s">
        <v>1</v>
      </c>
    </row>
    <row r="1755" spans="5:23" x14ac:dyDescent="0.25">
      <c r="E1755" t="s">
        <v>484</v>
      </c>
      <c r="F1755" t="s">
        <v>534</v>
      </c>
      <c r="G1755" t="s">
        <v>1</v>
      </c>
      <c r="H1755" t="s">
        <v>0</v>
      </c>
      <c r="I1755" t="s">
        <v>359</v>
      </c>
      <c r="J1755" t="s">
        <v>360</v>
      </c>
      <c r="K1755" s="55" t="s">
        <v>539</v>
      </c>
      <c r="L1755" s="55" t="s">
        <v>539</v>
      </c>
      <c r="M1755" t="s">
        <v>151</v>
      </c>
      <c r="N1755" t="s">
        <v>29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W1755" t="s">
        <v>1</v>
      </c>
    </row>
    <row r="1756" spans="5:23" x14ac:dyDescent="0.25">
      <c r="E1756" t="s">
        <v>484</v>
      </c>
      <c r="F1756" t="s">
        <v>534</v>
      </c>
      <c r="G1756" t="s">
        <v>1</v>
      </c>
      <c r="H1756" t="s">
        <v>0</v>
      </c>
      <c r="I1756" t="s">
        <v>359</v>
      </c>
      <c r="J1756" t="s">
        <v>360</v>
      </c>
      <c r="K1756" s="55" t="s">
        <v>538</v>
      </c>
      <c r="L1756" s="55" t="s">
        <v>538</v>
      </c>
      <c r="M1756" t="s">
        <v>147</v>
      </c>
      <c r="N1756" t="s">
        <v>148</v>
      </c>
      <c r="O1756" s="3">
        <v>0</v>
      </c>
      <c r="P1756" s="3">
        <v>0</v>
      </c>
      <c r="Q1756" s="3">
        <v>280</v>
      </c>
      <c r="R1756" s="3">
        <v>36.4</v>
      </c>
      <c r="S1756" s="3">
        <v>0</v>
      </c>
      <c r="T1756" s="3">
        <v>0</v>
      </c>
      <c r="U1756" s="3">
        <v>316.39999999999998</v>
      </c>
      <c r="W1756" t="s">
        <v>1</v>
      </c>
    </row>
    <row r="1757" spans="5:23" x14ac:dyDescent="0.25">
      <c r="E1757" t="s">
        <v>484</v>
      </c>
      <c r="F1757" t="s">
        <v>534</v>
      </c>
      <c r="G1757" t="s">
        <v>1</v>
      </c>
      <c r="H1757" t="s">
        <v>0</v>
      </c>
      <c r="I1757" t="s">
        <v>359</v>
      </c>
      <c r="J1757" t="s">
        <v>360</v>
      </c>
      <c r="K1757" s="55" t="s">
        <v>537</v>
      </c>
      <c r="L1757" s="55" t="s">
        <v>537</v>
      </c>
      <c r="M1757" t="s">
        <v>164</v>
      </c>
      <c r="N1757" t="s">
        <v>165</v>
      </c>
      <c r="O1757" s="3">
        <v>0</v>
      </c>
      <c r="P1757" s="3">
        <v>0</v>
      </c>
      <c r="Q1757" s="3">
        <v>64</v>
      </c>
      <c r="R1757" s="3">
        <v>8.32</v>
      </c>
      <c r="S1757" s="3">
        <v>0</v>
      </c>
      <c r="T1757" s="3">
        <v>0</v>
      </c>
      <c r="U1757" s="3">
        <v>72.319999999999993</v>
      </c>
      <c r="W1757" t="s">
        <v>1</v>
      </c>
    </row>
    <row r="1758" spans="5:23" x14ac:dyDescent="0.25">
      <c r="E1758" t="s">
        <v>484</v>
      </c>
      <c r="F1758" t="s">
        <v>534</v>
      </c>
      <c r="G1758" t="s">
        <v>1</v>
      </c>
      <c r="H1758" t="s">
        <v>0</v>
      </c>
      <c r="I1758" t="s">
        <v>359</v>
      </c>
      <c r="J1758" t="s">
        <v>360</v>
      </c>
      <c r="K1758" s="55" t="s">
        <v>536</v>
      </c>
      <c r="L1758" s="55" t="s">
        <v>536</v>
      </c>
      <c r="M1758" t="s">
        <v>193</v>
      </c>
      <c r="N1758" t="s">
        <v>194</v>
      </c>
      <c r="O1758" s="3">
        <v>0</v>
      </c>
      <c r="P1758" s="3">
        <v>0</v>
      </c>
      <c r="Q1758" s="3">
        <v>75</v>
      </c>
      <c r="R1758" s="3">
        <v>9.75</v>
      </c>
      <c r="S1758" s="3">
        <v>0</v>
      </c>
      <c r="T1758" s="3">
        <v>0</v>
      </c>
      <c r="U1758" s="3">
        <v>84.75</v>
      </c>
      <c r="W1758" t="s">
        <v>1</v>
      </c>
    </row>
    <row r="1759" spans="5:23" x14ac:dyDescent="0.25">
      <c r="E1759" t="s">
        <v>484</v>
      </c>
      <c r="F1759" t="s">
        <v>534</v>
      </c>
      <c r="G1759" t="s">
        <v>1</v>
      </c>
      <c r="H1759" t="s">
        <v>0</v>
      </c>
      <c r="I1759" t="s">
        <v>359</v>
      </c>
      <c r="J1759" t="s">
        <v>360</v>
      </c>
      <c r="K1759" s="55" t="s">
        <v>535</v>
      </c>
      <c r="L1759" s="55" t="s">
        <v>535</v>
      </c>
      <c r="M1759" t="s">
        <v>134</v>
      </c>
      <c r="N1759" t="s">
        <v>135</v>
      </c>
      <c r="O1759" s="3">
        <v>0</v>
      </c>
      <c r="P1759" s="3">
        <v>0</v>
      </c>
      <c r="Q1759" s="3">
        <v>144</v>
      </c>
      <c r="R1759" s="3">
        <v>18.72</v>
      </c>
      <c r="S1759" s="3">
        <v>0</v>
      </c>
      <c r="T1759" s="3">
        <v>0</v>
      </c>
      <c r="U1759" s="3">
        <v>162.72</v>
      </c>
      <c r="W1759" t="s">
        <v>1</v>
      </c>
    </row>
    <row r="1760" spans="5:23" x14ac:dyDescent="0.25">
      <c r="E1760" t="s">
        <v>484</v>
      </c>
      <c r="F1760" t="s">
        <v>520</v>
      </c>
      <c r="G1760" t="s">
        <v>1</v>
      </c>
      <c r="H1760" t="s">
        <v>0</v>
      </c>
      <c r="I1760" t="s">
        <v>359</v>
      </c>
      <c r="J1760" t="s">
        <v>360</v>
      </c>
      <c r="K1760" s="55" t="s">
        <v>533</v>
      </c>
      <c r="L1760" s="55" t="s">
        <v>533</v>
      </c>
      <c r="M1760" t="s">
        <v>147</v>
      </c>
      <c r="N1760" t="s">
        <v>148</v>
      </c>
      <c r="O1760" s="3">
        <v>0</v>
      </c>
      <c r="P1760" s="3">
        <v>0</v>
      </c>
      <c r="Q1760" s="3">
        <v>240</v>
      </c>
      <c r="R1760" s="3">
        <v>31.200000000000003</v>
      </c>
      <c r="S1760" s="3">
        <v>0</v>
      </c>
      <c r="T1760" s="3">
        <v>0</v>
      </c>
      <c r="U1760" s="3">
        <v>271.2</v>
      </c>
      <c r="W1760" t="s">
        <v>1</v>
      </c>
    </row>
    <row r="1761" spans="5:23" x14ac:dyDescent="0.25">
      <c r="E1761" t="s">
        <v>484</v>
      </c>
      <c r="F1761" t="s">
        <v>520</v>
      </c>
      <c r="G1761" t="s">
        <v>1</v>
      </c>
      <c r="H1761" t="s">
        <v>0</v>
      </c>
      <c r="I1761" t="s">
        <v>359</v>
      </c>
      <c r="J1761" t="s">
        <v>360</v>
      </c>
      <c r="K1761" s="55" t="s">
        <v>532</v>
      </c>
      <c r="L1761" s="55" t="s">
        <v>532</v>
      </c>
      <c r="M1761" t="s">
        <v>147</v>
      </c>
      <c r="N1761" t="s">
        <v>148</v>
      </c>
      <c r="O1761" s="3">
        <v>0</v>
      </c>
      <c r="P1761" s="3">
        <v>0</v>
      </c>
      <c r="Q1761" s="3">
        <v>750</v>
      </c>
      <c r="R1761" s="3">
        <v>97.5</v>
      </c>
      <c r="S1761" s="3">
        <v>0</v>
      </c>
      <c r="T1761" s="3">
        <v>0</v>
      </c>
      <c r="U1761" s="3">
        <v>847.5</v>
      </c>
      <c r="W1761" t="s">
        <v>1</v>
      </c>
    </row>
    <row r="1762" spans="5:23" x14ac:dyDescent="0.25">
      <c r="E1762" t="s">
        <v>484</v>
      </c>
      <c r="F1762" t="s">
        <v>520</v>
      </c>
      <c r="G1762" t="s">
        <v>1</v>
      </c>
      <c r="H1762" t="s">
        <v>0</v>
      </c>
      <c r="I1762" t="s">
        <v>359</v>
      </c>
      <c r="J1762" t="s">
        <v>360</v>
      </c>
      <c r="K1762" s="55" t="s">
        <v>531</v>
      </c>
      <c r="L1762" s="55" t="s">
        <v>531</v>
      </c>
      <c r="M1762" t="s">
        <v>115</v>
      </c>
      <c r="N1762" t="s">
        <v>116</v>
      </c>
      <c r="O1762" s="3">
        <v>0</v>
      </c>
      <c r="P1762" s="3">
        <v>0</v>
      </c>
      <c r="Q1762" s="3">
        <v>24</v>
      </c>
      <c r="R1762" s="3">
        <v>3.12</v>
      </c>
      <c r="S1762" s="3">
        <v>0</v>
      </c>
      <c r="T1762" s="3">
        <v>0</v>
      </c>
      <c r="U1762" s="3">
        <v>27.12</v>
      </c>
      <c r="W1762" t="s">
        <v>1</v>
      </c>
    </row>
    <row r="1763" spans="5:23" x14ac:dyDescent="0.25">
      <c r="E1763" t="s">
        <v>484</v>
      </c>
      <c r="F1763" t="s">
        <v>520</v>
      </c>
      <c r="G1763" t="s">
        <v>1</v>
      </c>
      <c r="H1763" t="s">
        <v>0</v>
      </c>
      <c r="I1763" t="s">
        <v>359</v>
      </c>
      <c r="J1763" t="s">
        <v>360</v>
      </c>
      <c r="K1763" s="55" t="s">
        <v>530</v>
      </c>
      <c r="L1763" s="55" t="s">
        <v>530</v>
      </c>
      <c r="M1763" t="s">
        <v>160</v>
      </c>
      <c r="N1763" t="s">
        <v>161</v>
      </c>
      <c r="O1763" s="3">
        <v>0</v>
      </c>
      <c r="P1763" s="3">
        <v>0</v>
      </c>
      <c r="Q1763" s="3">
        <v>25</v>
      </c>
      <c r="R1763" s="3">
        <v>3.25</v>
      </c>
      <c r="S1763" s="3">
        <v>0</v>
      </c>
      <c r="T1763" s="3">
        <v>0</v>
      </c>
      <c r="U1763" s="3">
        <v>28.25</v>
      </c>
      <c r="W1763" t="s">
        <v>1</v>
      </c>
    </row>
    <row r="1764" spans="5:23" x14ac:dyDescent="0.25">
      <c r="E1764" t="s">
        <v>484</v>
      </c>
      <c r="F1764" t="s">
        <v>520</v>
      </c>
      <c r="G1764" t="s">
        <v>1</v>
      </c>
      <c r="H1764" t="s">
        <v>0</v>
      </c>
      <c r="I1764" t="s">
        <v>359</v>
      </c>
      <c r="J1764" t="s">
        <v>360</v>
      </c>
      <c r="K1764" s="55" t="s">
        <v>529</v>
      </c>
      <c r="L1764" s="55" t="s">
        <v>529</v>
      </c>
      <c r="M1764" t="s">
        <v>281</v>
      </c>
      <c r="N1764" t="s">
        <v>282</v>
      </c>
      <c r="O1764" s="3">
        <v>0</v>
      </c>
      <c r="P1764" s="3">
        <v>0</v>
      </c>
      <c r="Q1764" s="3">
        <v>225</v>
      </c>
      <c r="R1764" s="3">
        <v>29.25</v>
      </c>
      <c r="S1764" s="3">
        <v>0</v>
      </c>
      <c r="T1764" s="3">
        <v>0</v>
      </c>
      <c r="U1764" s="3">
        <v>254.25</v>
      </c>
      <c r="W1764" t="s">
        <v>1</v>
      </c>
    </row>
    <row r="1765" spans="5:23" x14ac:dyDescent="0.25">
      <c r="E1765" t="s">
        <v>484</v>
      </c>
      <c r="F1765" t="s">
        <v>520</v>
      </c>
      <c r="G1765" t="s">
        <v>1</v>
      </c>
      <c r="H1765" t="s">
        <v>0</v>
      </c>
      <c r="I1765" t="s">
        <v>359</v>
      </c>
      <c r="J1765" t="s">
        <v>360</v>
      </c>
      <c r="K1765" s="55" t="s">
        <v>528</v>
      </c>
      <c r="L1765" s="55" t="s">
        <v>528</v>
      </c>
      <c r="M1765" t="s">
        <v>295</v>
      </c>
      <c r="N1765" t="s">
        <v>296</v>
      </c>
      <c r="O1765" s="3">
        <v>0</v>
      </c>
      <c r="P1765" s="3">
        <v>0</v>
      </c>
      <c r="Q1765" s="3">
        <v>25</v>
      </c>
      <c r="R1765" s="3">
        <v>3.25</v>
      </c>
      <c r="S1765" s="3">
        <v>0</v>
      </c>
      <c r="T1765" s="3">
        <v>0</v>
      </c>
      <c r="U1765" s="3">
        <v>28.25</v>
      </c>
      <c r="W1765" t="s">
        <v>1</v>
      </c>
    </row>
    <row r="1766" spans="5:23" x14ac:dyDescent="0.25">
      <c r="E1766" t="s">
        <v>484</v>
      </c>
      <c r="F1766" t="s">
        <v>520</v>
      </c>
      <c r="G1766" t="s">
        <v>1</v>
      </c>
      <c r="H1766" t="s">
        <v>0</v>
      </c>
      <c r="I1766" t="s">
        <v>359</v>
      </c>
      <c r="J1766" t="s">
        <v>360</v>
      </c>
      <c r="K1766" s="55" t="s">
        <v>527</v>
      </c>
      <c r="L1766" s="55" t="s">
        <v>527</v>
      </c>
      <c r="M1766" t="s">
        <v>147</v>
      </c>
      <c r="N1766" t="s">
        <v>148</v>
      </c>
      <c r="O1766" s="3">
        <v>0</v>
      </c>
      <c r="P1766" s="3">
        <v>0</v>
      </c>
      <c r="Q1766" s="3">
        <v>65</v>
      </c>
      <c r="R1766" s="3">
        <v>8.4500000000000011</v>
      </c>
      <c r="S1766" s="3">
        <v>0</v>
      </c>
      <c r="T1766" s="3">
        <v>0</v>
      </c>
      <c r="U1766" s="3">
        <v>73.45</v>
      </c>
      <c r="W1766" t="s">
        <v>1</v>
      </c>
    </row>
    <row r="1767" spans="5:23" x14ac:dyDescent="0.25">
      <c r="E1767" t="s">
        <v>484</v>
      </c>
      <c r="F1767" t="s">
        <v>520</v>
      </c>
      <c r="G1767" t="s">
        <v>1</v>
      </c>
      <c r="H1767" t="s">
        <v>0</v>
      </c>
      <c r="I1767" t="s">
        <v>359</v>
      </c>
      <c r="J1767" t="s">
        <v>360</v>
      </c>
      <c r="K1767" s="55" t="s">
        <v>526</v>
      </c>
      <c r="L1767" s="55" t="s">
        <v>526</v>
      </c>
      <c r="M1767" t="s">
        <v>160</v>
      </c>
      <c r="N1767" t="s">
        <v>161</v>
      </c>
      <c r="O1767" s="3">
        <v>0</v>
      </c>
      <c r="P1767" s="3">
        <v>0</v>
      </c>
      <c r="Q1767" s="3">
        <v>30</v>
      </c>
      <c r="R1767" s="3">
        <v>3.9000000000000004</v>
      </c>
      <c r="S1767" s="3">
        <v>0</v>
      </c>
      <c r="T1767" s="3">
        <v>0</v>
      </c>
      <c r="U1767" s="3">
        <v>33.9</v>
      </c>
      <c r="W1767" t="s">
        <v>1</v>
      </c>
    </row>
    <row r="1768" spans="5:23" x14ac:dyDescent="0.25">
      <c r="E1768" t="s">
        <v>484</v>
      </c>
      <c r="F1768" t="s">
        <v>520</v>
      </c>
      <c r="G1768" t="s">
        <v>1</v>
      </c>
      <c r="H1768" t="s">
        <v>0</v>
      </c>
      <c r="I1768" t="s">
        <v>359</v>
      </c>
      <c r="J1768" t="s">
        <v>360</v>
      </c>
      <c r="K1768" s="55" t="s">
        <v>525</v>
      </c>
      <c r="L1768" s="55" t="s">
        <v>525</v>
      </c>
      <c r="M1768" t="s">
        <v>201</v>
      </c>
      <c r="N1768" t="s">
        <v>202</v>
      </c>
      <c r="O1768" s="3">
        <v>0</v>
      </c>
      <c r="P1768" s="3">
        <v>0</v>
      </c>
      <c r="Q1768" s="3">
        <v>13.5</v>
      </c>
      <c r="R1768" s="3">
        <v>1.7550000000000001</v>
      </c>
      <c r="S1768" s="3">
        <v>0</v>
      </c>
      <c r="T1768" s="3">
        <v>0</v>
      </c>
      <c r="U1768" s="3">
        <v>15.255000000000001</v>
      </c>
      <c r="W1768" t="s">
        <v>1</v>
      </c>
    </row>
    <row r="1769" spans="5:23" x14ac:dyDescent="0.25">
      <c r="E1769" t="s">
        <v>484</v>
      </c>
      <c r="F1769" t="s">
        <v>520</v>
      </c>
      <c r="G1769" t="s">
        <v>1</v>
      </c>
      <c r="H1769" t="s">
        <v>0</v>
      </c>
      <c r="I1769" t="s">
        <v>359</v>
      </c>
      <c r="J1769" t="s">
        <v>360</v>
      </c>
      <c r="K1769" s="55" t="s">
        <v>524</v>
      </c>
      <c r="L1769" s="55" t="s">
        <v>524</v>
      </c>
      <c r="M1769" t="s">
        <v>115</v>
      </c>
      <c r="N1769" t="s">
        <v>116</v>
      </c>
      <c r="O1769" s="3">
        <v>0</v>
      </c>
      <c r="P1769" s="3">
        <v>0</v>
      </c>
      <c r="Q1769" s="3">
        <v>55</v>
      </c>
      <c r="R1769" s="3">
        <v>7.15</v>
      </c>
      <c r="S1769" s="3">
        <v>0</v>
      </c>
      <c r="T1769" s="3">
        <v>0</v>
      </c>
      <c r="U1769" s="3">
        <v>62.15</v>
      </c>
      <c r="W1769" t="s">
        <v>1</v>
      </c>
    </row>
    <row r="1770" spans="5:23" x14ac:dyDescent="0.25">
      <c r="E1770" t="s">
        <v>484</v>
      </c>
      <c r="F1770" t="s">
        <v>520</v>
      </c>
      <c r="G1770" t="s">
        <v>1</v>
      </c>
      <c r="H1770" t="s">
        <v>0</v>
      </c>
      <c r="I1770" t="s">
        <v>359</v>
      </c>
      <c r="J1770" t="s">
        <v>360</v>
      </c>
      <c r="K1770" s="55" t="s">
        <v>523</v>
      </c>
      <c r="L1770" s="55" t="s">
        <v>523</v>
      </c>
      <c r="M1770" t="s">
        <v>115</v>
      </c>
      <c r="N1770" t="s">
        <v>116</v>
      </c>
      <c r="O1770" s="3">
        <v>0</v>
      </c>
      <c r="P1770" s="3">
        <v>0</v>
      </c>
      <c r="Q1770" s="3">
        <v>22</v>
      </c>
      <c r="R1770" s="3">
        <v>2.8600000000000003</v>
      </c>
      <c r="S1770" s="3">
        <v>0</v>
      </c>
      <c r="T1770" s="3">
        <v>0</v>
      </c>
      <c r="U1770" s="3">
        <v>24.86</v>
      </c>
      <c r="W1770" t="s">
        <v>1</v>
      </c>
    </row>
    <row r="1771" spans="5:23" x14ac:dyDescent="0.25">
      <c r="E1771" t="s">
        <v>484</v>
      </c>
      <c r="F1771" t="s">
        <v>520</v>
      </c>
      <c r="G1771" t="s">
        <v>1</v>
      </c>
      <c r="H1771" t="s">
        <v>0</v>
      </c>
      <c r="I1771" t="s">
        <v>359</v>
      </c>
      <c r="J1771" t="s">
        <v>360</v>
      </c>
      <c r="K1771" s="55" t="s">
        <v>522</v>
      </c>
      <c r="L1771" s="55" t="s">
        <v>522</v>
      </c>
      <c r="M1771" t="s">
        <v>115</v>
      </c>
      <c r="N1771" t="s">
        <v>116</v>
      </c>
      <c r="O1771" s="3">
        <v>0</v>
      </c>
      <c r="P1771" s="3">
        <v>0</v>
      </c>
      <c r="Q1771" s="3">
        <v>20</v>
      </c>
      <c r="R1771" s="3">
        <v>2.6</v>
      </c>
      <c r="S1771" s="3">
        <v>0</v>
      </c>
      <c r="T1771" s="3">
        <v>0</v>
      </c>
      <c r="U1771" s="3">
        <v>22.6</v>
      </c>
      <c r="W1771" t="s">
        <v>1</v>
      </c>
    </row>
    <row r="1772" spans="5:23" x14ac:dyDescent="0.25">
      <c r="E1772" t="s">
        <v>484</v>
      </c>
      <c r="F1772" t="s">
        <v>520</v>
      </c>
      <c r="G1772" t="s">
        <v>1</v>
      </c>
      <c r="H1772" t="s">
        <v>0</v>
      </c>
      <c r="I1772" t="s">
        <v>359</v>
      </c>
      <c r="J1772" t="s">
        <v>360</v>
      </c>
      <c r="K1772" s="55" t="s">
        <v>521</v>
      </c>
      <c r="L1772" s="55" t="s">
        <v>521</v>
      </c>
      <c r="M1772" t="s">
        <v>201</v>
      </c>
      <c r="N1772" t="s">
        <v>202</v>
      </c>
      <c r="O1772" s="3">
        <v>0</v>
      </c>
      <c r="P1772" s="3">
        <v>0</v>
      </c>
      <c r="Q1772" s="3">
        <v>8.1999999999999993</v>
      </c>
      <c r="R1772" s="3">
        <v>1.0659999999999998</v>
      </c>
      <c r="S1772" s="3">
        <v>0</v>
      </c>
      <c r="T1772" s="3">
        <v>0</v>
      </c>
      <c r="U1772" s="3">
        <v>9.2659999999999982</v>
      </c>
      <c r="W1772" t="s">
        <v>1</v>
      </c>
    </row>
    <row r="1773" spans="5:23" x14ac:dyDescent="0.25">
      <c r="E1773" t="s">
        <v>484</v>
      </c>
      <c r="F1773" t="s">
        <v>510</v>
      </c>
      <c r="G1773" t="s">
        <v>1</v>
      </c>
      <c r="H1773" t="s">
        <v>0</v>
      </c>
      <c r="I1773" t="s">
        <v>359</v>
      </c>
      <c r="J1773" t="s">
        <v>360</v>
      </c>
      <c r="K1773" s="55" t="s">
        <v>519</v>
      </c>
      <c r="L1773" s="55" t="s">
        <v>519</v>
      </c>
      <c r="M1773" t="s">
        <v>134</v>
      </c>
      <c r="N1773" t="s">
        <v>135</v>
      </c>
      <c r="O1773" s="3">
        <v>0</v>
      </c>
      <c r="P1773" s="3">
        <v>0</v>
      </c>
      <c r="Q1773" s="3">
        <v>190</v>
      </c>
      <c r="R1773" s="3">
        <v>24.7</v>
      </c>
      <c r="S1773" s="3">
        <v>0</v>
      </c>
      <c r="T1773" s="3">
        <v>0</v>
      </c>
      <c r="U1773" s="3">
        <v>214.7</v>
      </c>
      <c r="W1773" t="s">
        <v>1</v>
      </c>
    </row>
    <row r="1774" spans="5:23" x14ac:dyDescent="0.25">
      <c r="E1774" t="s">
        <v>484</v>
      </c>
      <c r="F1774" t="s">
        <v>510</v>
      </c>
      <c r="G1774" t="s">
        <v>1</v>
      </c>
      <c r="H1774" t="s">
        <v>0</v>
      </c>
      <c r="I1774" t="s">
        <v>359</v>
      </c>
      <c r="J1774" t="s">
        <v>360</v>
      </c>
      <c r="K1774" s="55" t="s">
        <v>518</v>
      </c>
      <c r="L1774" s="55" t="s">
        <v>518</v>
      </c>
      <c r="M1774" t="s">
        <v>249</v>
      </c>
      <c r="N1774" t="s">
        <v>250</v>
      </c>
      <c r="O1774" s="3">
        <v>0</v>
      </c>
      <c r="P1774" s="3">
        <v>0</v>
      </c>
      <c r="Q1774" s="3">
        <v>12</v>
      </c>
      <c r="R1774" s="3">
        <v>1.56</v>
      </c>
      <c r="S1774" s="3">
        <v>0</v>
      </c>
      <c r="T1774" s="3">
        <v>0</v>
      </c>
      <c r="U1774" s="3">
        <v>13.56</v>
      </c>
      <c r="W1774" t="s">
        <v>1</v>
      </c>
    </row>
    <row r="1775" spans="5:23" x14ac:dyDescent="0.25">
      <c r="E1775" t="s">
        <v>484</v>
      </c>
      <c r="F1775" t="s">
        <v>510</v>
      </c>
      <c r="G1775" t="s">
        <v>1</v>
      </c>
      <c r="H1775" t="s">
        <v>0</v>
      </c>
      <c r="I1775" t="s">
        <v>359</v>
      </c>
      <c r="J1775" t="s">
        <v>360</v>
      </c>
      <c r="K1775" s="55" t="s">
        <v>517</v>
      </c>
      <c r="L1775" s="55" t="s">
        <v>517</v>
      </c>
      <c r="M1775" t="s">
        <v>100</v>
      </c>
      <c r="N1775" t="s">
        <v>101</v>
      </c>
      <c r="O1775" s="3">
        <v>0</v>
      </c>
      <c r="P1775" s="3">
        <v>0</v>
      </c>
      <c r="Q1775" s="3">
        <v>53</v>
      </c>
      <c r="R1775" s="3">
        <v>6.8900000000000006</v>
      </c>
      <c r="S1775" s="3">
        <v>0</v>
      </c>
      <c r="T1775" s="3">
        <v>0</v>
      </c>
      <c r="U1775" s="3">
        <v>59.89</v>
      </c>
      <c r="W1775" t="s">
        <v>1</v>
      </c>
    </row>
    <row r="1776" spans="5:23" x14ac:dyDescent="0.25">
      <c r="E1776" t="s">
        <v>484</v>
      </c>
      <c r="F1776" t="s">
        <v>510</v>
      </c>
      <c r="G1776" t="s">
        <v>1</v>
      </c>
      <c r="H1776" t="s">
        <v>0</v>
      </c>
      <c r="I1776" t="s">
        <v>359</v>
      </c>
      <c r="J1776" t="s">
        <v>360</v>
      </c>
      <c r="K1776" s="55" t="s">
        <v>516</v>
      </c>
      <c r="L1776" s="55" t="s">
        <v>516</v>
      </c>
      <c r="M1776" t="s">
        <v>201</v>
      </c>
      <c r="N1776" t="s">
        <v>202</v>
      </c>
      <c r="O1776" s="3">
        <v>0</v>
      </c>
      <c r="P1776" s="3">
        <v>0</v>
      </c>
      <c r="Q1776" s="3">
        <v>45</v>
      </c>
      <c r="R1776" s="3">
        <v>5.8500000000000005</v>
      </c>
      <c r="S1776" s="3">
        <v>0</v>
      </c>
      <c r="T1776" s="3">
        <v>0</v>
      </c>
      <c r="U1776" s="3">
        <v>50.85</v>
      </c>
      <c r="W1776" t="s">
        <v>1</v>
      </c>
    </row>
    <row r="1777" spans="5:23" x14ac:dyDescent="0.25">
      <c r="E1777" t="s">
        <v>484</v>
      </c>
      <c r="F1777" t="s">
        <v>510</v>
      </c>
      <c r="G1777" t="s">
        <v>1</v>
      </c>
      <c r="H1777" t="s">
        <v>0</v>
      </c>
      <c r="I1777" t="s">
        <v>359</v>
      </c>
      <c r="J1777" t="s">
        <v>360</v>
      </c>
      <c r="K1777" s="55" t="s">
        <v>515</v>
      </c>
      <c r="L1777" s="55" t="s">
        <v>515</v>
      </c>
      <c r="M1777" t="s">
        <v>201</v>
      </c>
      <c r="N1777" t="s">
        <v>202</v>
      </c>
      <c r="O1777" s="3">
        <v>0</v>
      </c>
      <c r="P1777" s="3">
        <v>0</v>
      </c>
      <c r="Q1777" s="3">
        <v>17.7</v>
      </c>
      <c r="R1777" s="3">
        <v>2.3010000000000002</v>
      </c>
      <c r="S1777" s="3">
        <v>0</v>
      </c>
      <c r="T1777" s="3">
        <v>0</v>
      </c>
      <c r="U1777" s="3">
        <v>20.000999999999998</v>
      </c>
      <c r="W1777" t="s">
        <v>1</v>
      </c>
    </row>
    <row r="1778" spans="5:23" x14ac:dyDescent="0.25">
      <c r="E1778" t="s">
        <v>484</v>
      </c>
      <c r="F1778" t="s">
        <v>510</v>
      </c>
      <c r="G1778" t="s">
        <v>1</v>
      </c>
      <c r="H1778" t="s">
        <v>0</v>
      </c>
      <c r="I1778" t="s">
        <v>359</v>
      </c>
      <c r="J1778" t="s">
        <v>360</v>
      </c>
      <c r="K1778" s="55" t="s">
        <v>514</v>
      </c>
      <c r="L1778" s="55" t="s">
        <v>514</v>
      </c>
      <c r="M1778" t="s">
        <v>201</v>
      </c>
      <c r="N1778" t="s">
        <v>202</v>
      </c>
      <c r="O1778" s="3">
        <v>0</v>
      </c>
      <c r="P1778" s="3">
        <v>0</v>
      </c>
      <c r="Q1778" s="3">
        <v>4.0999999999999996</v>
      </c>
      <c r="R1778" s="3">
        <v>0.53299999999999992</v>
      </c>
      <c r="S1778" s="3">
        <v>0</v>
      </c>
      <c r="T1778" s="3">
        <v>0</v>
      </c>
      <c r="U1778" s="3">
        <v>4.6329999999999991</v>
      </c>
      <c r="W1778" t="s">
        <v>1</v>
      </c>
    </row>
    <row r="1779" spans="5:23" x14ac:dyDescent="0.25">
      <c r="E1779" t="s">
        <v>484</v>
      </c>
      <c r="F1779" t="s">
        <v>510</v>
      </c>
      <c r="G1779" t="s">
        <v>1</v>
      </c>
      <c r="H1779" t="s">
        <v>0</v>
      </c>
      <c r="I1779" t="s">
        <v>359</v>
      </c>
      <c r="J1779" t="s">
        <v>360</v>
      </c>
      <c r="K1779" s="55" t="s">
        <v>511</v>
      </c>
      <c r="L1779" s="55" t="s">
        <v>511</v>
      </c>
      <c r="M1779" t="s">
        <v>512</v>
      </c>
      <c r="N1779" t="s">
        <v>513</v>
      </c>
      <c r="O1779" s="3">
        <v>0</v>
      </c>
      <c r="P1779" s="3">
        <v>0</v>
      </c>
      <c r="Q1779" s="3">
        <v>160</v>
      </c>
      <c r="R1779" s="3">
        <v>20.8</v>
      </c>
      <c r="S1779" s="3">
        <v>0</v>
      </c>
      <c r="T1779" s="3">
        <v>0</v>
      </c>
      <c r="U1779" s="3">
        <v>180.8</v>
      </c>
      <c r="W1779" t="s">
        <v>1</v>
      </c>
    </row>
    <row r="1780" spans="5:23" x14ac:dyDescent="0.25">
      <c r="E1780" t="s">
        <v>484</v>
      </c>
      <c r="F1780" t="s">
        <v>500</v>
      </c>
      <c r="G1780" t="s">
        <v>1</v>
      </c>
      <c r="H1780" t="s">
        <v>0</v>
      </c>
      <c r="I1780" t="s">
        <v>359</v>
      </c>
      <c r="J1780" t="s">
        <v>360</v>
      </c>
      <c r="K1780" s="55" t="s">
        <v>509</v>
      </c>
      <c r="L1780" s="55" t="s">
        <v>509</v>
      </c>
      <c r="M1780" t="s">
        <v>201</v>
      </c>
      <c r="N1780" t="s">
        <v>202</v>
      </c>
      <c r="O1780" s="3">
        <v>0</v>
      </c>
      <c r="P1780" s="3">
        <v>0</v>
      </c>
      <c r="Q1780" s="3">
        <v>4.0999999999999996</v>
      </c>
      <c r="R1780" s="3">
        <v>0.53299999999999992</v>
      </c>
      <c r="S1780" s="3">
        <v>0</v>
      </c>
      <c r="T1780" s="3">
        <v>0</v>
      </c>
      <c r="U1780" s="3">
        <v>4.6329999999999991</v>
      </c>
      <c r="W1780" t="s">
        <v>1</v>
      </c>
    </row>
    <row r="1781" spans="5:23" x14ac:dyDescent="0.25">
      <c r="E1781" t="s">
        <v>484</v>
      </c>
      <c r="F1781" t="s">
        <v>500</v>
      </c>
      <c r="G1781" t="s">
        <v>1</v>
      </c>
      <c r="H1781" t="s">
        <v>0</v>
      </c>
      <c r="I1781" t="s">
        <v>359</v>
      </c>
      <c r="J1781" t="s">
        <v>360</v>
      </c>
      <c r="K1781" s="55" t="s">
        <v>508</v>
      </c>
      <c r="L1781" s="55" t="s">
        <v>508</v>
      </c>
      <c r="M1781" t="s">
        <v>134</v>
      </c>
      <c r="N1781" t="s">
        <v>135</v>
      </c>
      <c r="O1781" s="3">
        <v>0</v>
      </c>
      <c r="P1781" s="3">
        <v>0</v>
      </c>
      <c r="Q1781" s="3">
        <v>160</v>
      </c>
      <c r="R1781" s="3">
        <v>20.8</v>
      </c>
      <c r="S1781" s="3">
        <v>0</v>
      </c>
      <c r="T1781" s="3">
        <v>0</v>
      </c>
      <c r="U1781" s="3">
        <v>180.8</v>
      </c>
      <c r="W1781" t="s">
        <v>1</v>
      </c>
    </row>
    <row r="1782" spans="5:23" x14ac:dyDescent="0.25">
      <c r="E1782" t="s">
        <v>484</v>
      </c>
      <c r="F1782" t="s">
        <v>500</v>
      </c>
      <c r="G1782" t="s">
        <v>1</v>
      </c>
      <c r="H1782" t="s">
        <v>0</v>
      </c>
      <c r="I1782" t="s">
        <v>359</v>
      </c>
      <c r="J1782" t="s">
        <v>360</v>
      </c>
      <c r="K1782" s="55" t="s">
        <v>507</v>
      </c>
      <c r="L1782" s="55" t="s">
        <v>507</v>
      </c>
      <c r="M1782" t="s">
        <v>134</v>
      </c>
      <c r="N1782" t="s">
        <v>135</v>
      </c>
      <c r="O1782" s="3">
        <v>0</v>
      </c>
      <c r="P1782" s="3">
        <v>0</v>
      </c>
      <c r="Q1782" s="3">
        <v>35</v>
      </c>
      <c r="R1782" s="3">
        <v>4.55</v>
      </c>
      <c r="S1782" s="3">
        <v>0</v>
      </c>
      <c r="T1782" s="3">
        <v>0</v>
      </c>
      <c r="U1782" s="3">
        <v>39.549999999999997</v>
      </c>
      <c r="W1782" t="s">
        <v>1</v>
      </c>
    </row>
    <row r="1783" spans="5:23" x14ac:dyDescent="0.25">
      <c r="E1783" t="s">
        <v>484</v>
      </c>
      <c r="F1783" t="s">
        <v>500</v>
      </c>
      <c r="G1783" t="s">
        <v>1</v>
      </c>
      <c r="H1783" t="s">
        <v>0</v>
      </c>
      <c r="I1783" t="s">
        <v>359</v>
      </c>
      <c r="J1783" t="s">
        <v>360</v>
      </c>
      <c r="K1783" s="55" t="s">
        <v>506</v>
      </c>
      <c r="L1783" s="55" t="s">
        <v>506</v>
      </c>
      <c r="M1783" t="s">
        <v>281</v>
      </c>
      <c r="N1783" t="s">
        <v>282</v>
      </c>
      <c r="O1783" s="3">
        <v>0</v>
      </c>
      <c r="P1783" s="3">
        <v>0</v>
      </c>
      <c r="Q1783" s="3">
        <v>165</v>
      </c>
      <c r="R1783" s="3">
        <v>21.45</v>
      </c>
      <c r="S1783" s="3">
        <v>0</v>
      </c>
      <c r="T1783" s="3">
        <v>0</v>
      </c>
      <c r="U1783" s="3">
        <v>186.45</v>
      </c>
      <c r="W1783" t="s">
        <v>1</v>
      </c>
    </row>
    <row r="1784" spans="5:23" x14ac:dyDescent="0.25">
      <c r="E1784" t="s">
        <v>484</v>
      </c>
      <c r="F1784" t="s">
        <v>500</v>
      </c>
      <c r="G1784" t="s">
        <v>1</v>
      </c>
      <c r="H1784" t="s">
        <v>0</v>
      </c>
      <c r="I1784" t="s">
        <v>359</v>
      </c>
      <c r="J1784" t="s">
        <v>360</v>
      </c>
      <c r="K1784" s="55" t="s">
        <v>505</v>
      </c>
      <c r="L1784" s="55" t="s">
        <v>505</v>
      </c>
      <c r="M1784" t="s">
        <v>249</v>
      </c>
      <c r="N1784" t="s">
        <v>250</v>
      </c>
      <c r="O1784" s="3">
        <v>0</v>
      </c>
      <c r="P1784" s="3">
        <v>0</v>
      </c>
      <c r="Q1784" s="3">
        <v>16</v>
      </c>
      <c r="R1784" s="3">
        <v>2.08</v>
      </c>
      <c r="S1784" s="3">
        <v>0</v>
      </c>
      <c r="T1784" s="3">
        <v>0</v>
      </c>
      <c r="U1784" s="3">
        <v>18.079999999999998</v>
      </c>
      <c r="W1784" t="s">
        <v>1</v>
      </c>
    </row>
    <row r="1785" spans="5:23" x14ac:dyDescent="0.25">
      <c r="E1785" t="s">
        <v>484</v>
      </c>
      <c r="F1785" t="s">
        <v>500</v>
      </c>
      <c r="G1785" t="s">
        <v>1</v>
      </c>
      <c r="H1785" t="s">
        <v>0</v>
      </c>
      <c r="I1785" t="s">
        <v>359</v>
      </c>
      <c r="J1785" t="s">
        <v>360</v>
      </c>
      <c r="K1785" s="55" t="s">
        <v>504</v>
      </c>
      <c r="L1785" s="55" t="s">
        <v>504</v>
      </c>
      <c r="M1785" t="s">
        <v>264</v>
      </c>
      <c r="N1785" t="s">
        <v>265</v>
      </c>
      <c r="O1785" s="3">
        <v>0</v>
      </c>
      <c r="P1785" s="3">
        <v>0</v>
      </c>
      <c r="Q1785" s="3">
        <v>35</v>
      </c>
      <c r="R1785" s="3">
        <v>4.55</v>
      </c>
      <c r="S1785" s="3">
        <v>0</v>
      </c>
      <c r="T1785" s="3">
        <v>0</v>
      </c>
      <c r="U1785" s="3">
        <v>39.549999999999997</v>
      </c>
      <c r="W1785" t="s">
        <v>1</v>
      </c>
    </row>
    <row r="1786" spans="5:23" x14ac:dyDescent="0.25">
      <c r="E1786" t="s">
        <v>484</v>
      </c>
      <c r="F1786" t="s">
        <v>500</v>
      </c>
      <c r="G1786" t="s">
        <v>1</v>
      </c>
      <c r="H1786" t="s">
        <v>0</v>
      </c>
      <c r="I1786" t="s">
        <v>359</v>
      </c>
      <c r="J1786" t="s">
        <v>360</v>
      </c>
      <c r="K1786" s="55" t="s">
        <v>503</v>
      </c>
      <c r="L1786" s="55" t="s">
        <v>503</v>
      </c>
      <c r="M1786" t="s">
        <v>264</v>
      </c>
      <c r="N1786" t="s">
        <v>265</v>
      </c>
      <c r="O1786" s="3">
        <v>0</v>
      </c>
      <c r="P1786" s="3">
        <v>0</v>
      </c>
      <c r="Q1786" s="3">
        <v>15</v>
      </c>
      <c r="R1786" s="3">
        <v>1.9500000000000002</v>
      </c>
      <c r="S1786" s="3">
        <v>0</v>
      </c>
      <c r="T1786" s="3">
        <v>0</v>
      </c>
      <c r="U1786" s="3">
        <v>16.95</v>
      </c>
      <c r="W1786" t="s">
        <v>1</v>
      </c>
    </row>
    <row r="1787" spans="5:23" x14ac:dyDescent="0.25">
      <c r="E1787" t="s">
        <v>484</v>
      </c>
      <c r="F1787" t="s">
        <v>500</v>
      </c>
      <c r="G1787" t="s">
        <v>1</v>
      </c>
      <c r="H1787" t="s">
        <v>0</v>
      </c>
      <c r="I1787" t="s">
        <v>359</v>
      </c>
      <c r="J1787" t="s">
        <v>360</v>
      </c>
      <c r="K1787" s="55" t="s">
        <v>502</v>
      </c>
      <c r="L1787" s="55" t="s">
        <v>502</v>
      </c>
      <c r="M1787" t="s">
        <v>201</v>
      </c>
      <c r="N1787" t="s">
        <v>202</v>
      </c>
      <c r="O1787" s="3">
        <v>0</v>
      </c>
      <c r="P1787" s="3">
        <v>0</v>
      </c>
      <c r="Q1787" s="3">
        <v>2.41</v>
      </c>
      <c r="R1787" s="3">
        <v>0.31330000000000002</v>
      </c>
      <c r="S1787" s="3">
        <v>0</v>
      </c>
      <c r="T1787" s="3">
        <v>0</v>
      </c>
      <c r="U1787" s="3">
        <v>2.7233000000000001</v>
      </c>
      <c r="W1787" t="s">
        <v>1</v>
      </c>
    </row>
    <row r="1788" spans="5:23" x14ac:dyDescent="0.25">
      <c r="E1788" t="s">
        <v>484</v>
      </c>
      <c r="F1788" t="s">
        <v>500</v>
      </c>
      <c r="G1788" t="s">
        <v>1</v>
      </c>
      <c r="H1788" t="s">
        <v>0</v>
      </c>
      <c r="I1788" t="s">
        <v>359</v>
      </c>
      <c r="J1788" t="s">
        <v>360</v>
      </c>
      <c r="K1788" s="55" t="s">
        <v>501</v>
      </c>
      <c r="L1788" s="55" t="s">
        <v>501</v>
      </c>
      <c r="M1788" t="s">
        <v>113</v>
      </c>
      <c r="N1788" t="s">
        <v>114</v>
      </c>
      <c r="O1788" s="3">
        <v>0</v>
      </c>
      <c r="P1788" s="3">
        <v>0</v>
      </c>
      <c r="Q1788" s="3">
        <v>55</v>
      </c>
      <c r="R1788" s="3">
        <v>7.15</v>
      </c>
      <c r="S1788" s="3">
        <v>0</v>
      </c>
      <c r="T1788" s="3">
        <v>0</v>
      </c>
      <c r="U1788" s="3">
        <v>62.15</v>
      </c>
      <c r="W1788" t="s">
        <v>1</v>
      </c>
    </row>
    <row r="1789" spans="5:23" x14ac:dyDescent="0.25">
      <c r="E1789" t="s">
        <v>484</v>
      </c>
      <c r="F1789" t="s">
        <v>485</v>
      </c>
      <c r="G1789" t="s">
        <v>1</v>
      </c>
      <c r="H1789" t="s">
        <v>0</v>
      </c>
      <c r="I1789" t="s">
        <v>359</v>
      </c>
      <c r="J1789" t="s">
        <v>360</v>
      </c>
      <c r="K1789" s="55" t="s">
        <v>499</v>
      </c>
      <c r="L1789" s="55" t="s">
        <v>499</v>
      </c>
      <c r="M1789" t="s">
        <v>201</v>
      </c>
      <c r="N1789" t="s">
        <v>202</v>
      </c>
      <c r="O1789" s="3">
        <v>0</v>
      </c>
      <c r="P1789" s="3">
        <v>0</v>
      </c>
      <c r="Q1789" s="3">
        <v>1.85</v>
      </c>
      <c r="R1789" s="3">
        <v>0.24050000000000002</v>
      </c>
      <c r="S1789" s="3">
        <v>0</v>
      </c>
      <c r="T1789" s="3">
        <v>0</v>
      </c>
      <c r="U1789" s="3">
        <v>2.0905</v>
      </c>
      <c r="W1789" t="s">
        <v>1</v>
      </c>
    </row>
    <row r="1790" spans="5:23" x14ac:dyDescent="0.25">
      <c r="E1790" t="s">
        <v>484</v>
      </c>
      <c r="F1790" t="s">
        <v>485</v>
      </c>
      <c r="G1790" t="s">
        <v>1</v>
      </c>
      <c r="H1790" t="s">
        <v>0</v>
      </c>
      <c r="I1790" t="s">
        <v>359</v>
      </c>
      <c r="J1790" t="s">
        <v>360</v>
      </c>
      <c r="K1790" s="55" t="s">
        <v>498</v>
      </c>
      <c r="L1790" s="55" t="s">
        <v>498</v>
      </c>
      <c r="M1790" t="s">
        <v>272</v>
      </c>
      <c r="N1790" t="s">
        <v>273</v>
      </c>
      <c r="O1790" s="3">
        <v>0</v>
      </c>
      <c r="P1790" s="3">
        <v>0</v>
      </c>
      <c r="Q1790" s="3">
        <v>10</v>
      </c>
      <c r="R1790" s="3">
        <v>1.3</v>
      </c>
      <c r="S1790" s="3">
        <v>0</v>
      </c>
      <c r="T1790" s="3">
        <v>0</v>
      </c>
      <c r="U1790" s="3">
        <v>11.3</v>
      </c>
      <c r="W1790" t="s">
        <v>1</v>
      </c>
    </row>
    <row r="1791" spans="5:23" x14ac:dyDescent="0.25">
      <c r="E1791" t="s">
        <v>484</v>
      </c>
      <c r="F1791" t="s">
        <v>485</v>
      </c>
      <c r="G1791" t="s">
        <v>1</v>
      </c>
      <c r="H1791" t="s">
        <v>0</v>
      </c>
      <c r="I1791" t="s">
        <v>359</v>
      </c>
      <c r="J1791" t="s">
        <v>360</v>
      </c>
      <c r="K1791" s="55" t="s">
        <v>497</v>
      </c>
      <c r="L1791" s="55" t="s">
        <v>497</v>
      </c>
      <c r="M1791" t="s">
        <v>272</v>
      </c>
      <c r="N1791" t="s">
        <v>273</v>
      </c>
      <c r="O1791" s="3">
        <v>0</v>
      </c>
      <c r="P1791" s="3">
        <v>0</v>
      </c>
      <c r="Q1791" s="3">
        <v>10</v>
      </c>
      <c r="R1791" s="3">
        <v>1.3</v>
      </c>
      <c r="S1791" s="3">
        <v>0</v>
      </c>
      <c r="T1791" s="3">
        <v>0</v>
      </c>
      <c r="U1791" s="3">
        <v>11.3</v>
      </c>
      <c r="W1791" t="s">
        <v>1</v>
      </c>
    </row>
    <row r="1792" spans="5:23" x14ac:dyDescent="0.25">
      <c r="E1792" t="s">
        <v>484</v>
      </c>
      <c r="F1792" t="s">
        <v>485</v>
      </c>
      <c r="G1792" t="s">
        <v>1</v>
      </c>
      <c r="H1792" t="s">
        <v>0</v>
      </c>
      <c r="I1792" t="s">
        <v>359</v>
      </c>
      <c r="J1792" t="s">
        <v>360</v>
      </c>
      <c r="K1792" s="55" t="s">
        <v>496</v>
      </c>
      <c r="L1792" s="55" t="s">
        <v>496</v>
      </c>
      <c r="M1792" t="s">
        <v>59</v>
      </c>
      <c r="N1792" t="s">
        <v>58</v>
      </c>
      <c r="O1792" s="3">
        <v>0</v>
      </c>
      <c r="P1792" s="3">
        <v>0</v>
      </c>
      <c r="Q1792" s="3">
        <v>70</v>
      </c>
      <c r="R1792" s="3">
        <v>9.1</v>
      </c>
      <c r="S1792" s="3">
        <v>0</v>
      </c>
      <c r="T1792" s="3">
        <v>0</v>
      </c>
      <c r="U1792" s="3">
        <v>79.099999999999994</v>
      </c>
      <c r="W1792" t="s">
        <v>1</v>
      </c>
    </row>
    <row r="1793" spans="5:23" x14ac:dyDescent="0.25">
      <c r="E1793" t="s">
        <v>484</v>
      </c>
      <c r="F1793" t="s">
        <v>485</v>
      </c>
      <c r="G1793" t="s">
        <v>1</v>
      </c>
      <c r="H1793" t="s">
        <v>0</v>
      </c>
      <c r="I1793" t="s">
        <v>359</v>
      </c>
      <c r="J1793" t="s">
        <v>360</v>
      </c>
      <c r="K1793" s="55" t="s">
        <v>495</v>
      </c>
      <c r="L1793" s="55" t="s">
        <v>495</v>
      </c>
      <c r="M1793" t="s">
        <v>201</v>
      </c>
      <c r="N1793" t="s">
        <v>202</v>
      </c>
      <c r="O1793" s="3">
        <v>0</v>
      </c>
      <c r="P1793" s="3">
        <v>0</v>
      </c>
      <c r="Q1793" s="3">
        <v>11.06</v>
      </c>
      <c r="R1793" s="3">
        <v>1.4378000000000002</v>
      </c>
      <c r="S1793" s="3">
        <v>0</v>
      </c>
      <c r="T1793" s="3">
        <v>0</v>
      </c>
      <c r="U1793" s="3">
        <v>12.497800000000002</v>
      </c>
      <c r="W1793" t="s">
        <v>1</v>
      </c>
    </row>
    <row r="1794" spans="5:23" x14ac:dyDescent="0.25">
      <c r="E1794" t="s">
        <v>484</v>
      </c>
      <c r="F1794" t="s">
        <v>485</v>
      </c>
      <c r="G1794" t="s">
        <v>1</v>
      </c>
      <c r="H1794" t="s">
        <v>0</v>
      </c>
      <c r="I1794" t="s">
        <v>359</v>
      </c>
      <c r="J1794" t="s">
        <v>360</v>
      </c>
      <c r="K1794" s="55" t="s">
        <v>494</v>
      </c>
      <c r="L1794" s="55" t="s">
        <v>494</v>
      </c>
      <c r="M1794" t="s">
        <v>365</v>
      </c>
      <c r="N1794" t="s">
        <v>112</v>
      </c>
      <c r="O1794" s="3">
        <v>0</v>
      </c>
      <c r="P1794" s="3">
        <v>0</v>
      </c>
      <c r="Q1794" s="3">
        <v>1250.3</v>
      </c>
      <c r="R1794" s="3">
        <v>162.53899999999999</v>
      </c>
      <c r="S1794" s="3">
        <v>0</v>
      </c>
      <c r="T1794" s="3">
        <v>0</v>
      </c>
      <c r="U1794" s="3">
        <v>1412.8389999999999</v>
      </c>
      <c r="W1794" t="s">
        <v>1</v>
      </c>
    </row>
    <row r="1795" spans="5:23" x14ac:dyDescent="0.25">
      <c r="E1795" t="s">
        <v>484</v>
      </c>
      <c r="F1795" t="s">
        <v>485</v>
      </c>
      <c r="G1795" t="s">
        <v>1</v>
      </c>
      <c r="H1795" t="s">
        <v>0</v>
      </c>
      <c r="I1795" t="s">
        <v>359</v>
      </c>
      <c r="J1795" t="s">
        <v>360</v>
      </c>
      <c r="K1795" s="55" t="s">
        <v>493</v>
      </c>
      <c r="L1795" s="55" t="s">
        <v>493</v>
      </c>
      <c r="M1795" t="s">
        <v>491</v>
      </c>
      <c r="N1795" t="s">
        <v>492</v>
      </c>
      <c r="O1795" s="3">
        <v>0</v>
      </c>
      <c r="P1795" s="3">
        <v>0</v>
      </c>
      <c r="Q1795" s="3">
        <v>50</v>
      </c>
      <c r="R1795" s="3">
        <v>6.5</v>
      </c>
      <c r="S1795" s="3">
        <v>0</v>
      </c>
      <c r="T1795" s="3">
        <v>0</v>
      </c>
      <c r="U1795" s="3">
        <v>56.5</v>
      </c>
      <c r="W1795" t="s">
        <v>1</v>
      </c>
    </row>
    <row r="1796" spans="5:23" x14ac:dyDescent="0.25">
      <c r="E1796" t="s">
        <v>484</v>
      </c>
      <c r="F1796" t="s">
        <v>485</v>
      </c>
      <c r="G1796" t="s">
        <v>1</v>
      </c>
      <c r="H1796" t="s">
        <v>0</v>
      </c>
      <c r="I1796" t="s">
        <v>359</v>
      </c>
      <c r="J1796" t="s">
        <v>360</v>
      </c>
      <c r="K1796" s="55" t="s">
        <v>490</v>
      </c>
      <c r="L1796" s="55" t="s">
        <v>490</v>
      </c>
      <c r="M1796" t="s">
        <v>491</v>
      </c>
      <c r="N1796" t="s">
        <v>492</v>
      </c>
      <c r="O1796" s="3">
        <v>0</v>
      </c>
      <c r="P1796" s="3">
        <v>0</v>
      </c>
      <c r="Q1796" s="3">
        <v>174.5</v>
      </c>
      <c r="R1796" s="3">
        <v>22.685000000000002</v>
      </c>
      <c r="S1796" s="3">
        <v>0</v>
      </c>
      <c r="T1796" s="3">
        <v>0</v>
      </c>
      <c r="U1796" s="3">
        <v>197.185</v>
      </c>
      <c r="W1796" t="s">
        <v>1</v>
      </c>
    </row>
    <row r="1797" spans="5:23" x14ac:dyDescent="0.25">
      <c r="E1797" t="s">
        <v>484</v>
      </c>
      <c r="F1797" t="s">
        <v>485</v>
      </c>
      <c r="G1797" t="s">
        <v>1</v>
      </c>
      <c r="H1797" t="s">
        <v>0</v>
      </c>
      <c r="I1797" t="s">
        <v>359</v>
      </c>
      <c r="J1797" t="s">
        <v>360</v>
      </c>
      <c r="K1797" s="55" t="s">
        <v>489</v>
      </c>
      <c r="L1797" s="55" t="s">
        <v>489</v>
      </c>
      <c r="M1797" t="s">
        <v>100</v>
      </c>
      <c r="N1797" t="s">
        <v>305</v>
      </c>
      <c r="O1797" s="3">
        <v>0</v>
      </c>
      <c r="P1797" s="3">
        <v>0</v>
      </c>
      <c r="Q1797" s="3">
        <v>29.87</v>
      </c>
      <c r="R1797" s="3">
        <v>3.8831000000000002</v>
      </c>
      <c r="S1797" s="3">
        <v>0</v>
      </c>
      <c r="T1797" s="3">
        <v>0</v>
      </c>
      <c r="U1797" s="3">
        <v>33.753100000000003</v>
      </c>
      <c r="W1797" t="s">
        <v>1</v>
      </c>
    </row>
    <row r="1798" spans="5:23" x14ac:dyDescent="0.25">
      <c r="E1798" t="s">
        <v>484</v>
      </c>
      <c r="F1798" t="s">
        <v>485</v>
      </c>
      <c r="G1798" t="s">
        <v>1</v>
      </c>
      <c r="H1798" t="s">
        <v>0</v>
      </c>
      <c r="I1798" t="s">
        <v>359</v>
      </c>
      <c r="J1798" t="s">
        <v>360</v>
      </c>
      <c r="K1798" s="55" t="s">
        <v>488</v>
      </c>
      <c r="L1798" s="55" t="s">
        <v>488</v>
      </c>
      <c r="M1798" t="s">
        <v>304</v>
      </c>
      <c r="N1798" t="s">
        <v>305</v>
      </c>
      <c r="O1798" s="3">
        <v>0</v>
      </c>
      <c r="P1798" s="3">
        <v>0</v>
      </c>
      <c r="Q1798" s="3">
        <v>130</v>
      </c>
      <c r="R1798" s="3">
        <v>16.900000000000002</v>
      </c>
      <c r="S1798" s="3">
        <v>0</v>
      </c>
      <c r="T1798" s="3">
        <v>0</v>
      </c>
      <c r="U1798" s="3">
        <v>146.9</v>
      </c>
      <c r="W1798" t="s">
        <v>1</v>
      </c>
    </row>
    <row r="1799" spans="5:23" x14ac:dyDescent="0.25">
      <c r="E1799" t="s">
        <v>484</v>
      </c>
      <c r="F1799" t="s">
        <v>485</v>
      </c>
      <c r="G1799" t="s">
        <v>1</v>
      </c>
      <c r="H1799" t="s">
        <v>0</v>
      </c>
      <c r="I1799" t="s">
        <v>359</v>
      </c>
      <c r="J1799" t="s">
        <v>360</v>
      </c>
      <c r="K1799" s="55" t="s">
        <v>487</v>
      </c>
      <c r="L1799" s="55" t="s">
        <v>487</v>
      </c>
      <c r="M1799" t="s">
        <v>100</v>
      </c>
      <c r="N1799" t="s">
        <v>101</v>
      </c>
      <c r="O1799" s="3">
        <v>0</v>
      </c>
      <c r="P1799" s="3">
        <v>0</v>
      </c>
      <c r="Q1799" s="3">
        <v>186</v>
      </c>
      <c r="R1799" s="3">
        <v>24.18</v>
      </c>
      <c r="S1799" s="3">
        <v>0</v>
      </c>
      <c r="T1799" s="3">
        <v>0</v>
      </c>
      <c r="U1799" s="3">
        <v>210.18</v>
      </c>
      <c r="W1799" t="s">
        <v>1</v>
      </c>
    </row>
    <row r="1800" spans="5:23" x14ac:dyDescent="0.25">
      <c r="E1800" t="s">
        <v>484</v>
      </c>
      <c r="F1800" t="s">
        <v>485</v>
      </c>
      <c r="G1800" t="s">
        <v>1</v>
      </c>
      <c r="H1800" t="s">
        <v>0</v>
      </c>
      <c r="I1800" t="s">
        <v>359</v>
      </c>
      <c r="J1800" t="s">
        <v>360</v>
      </c>
      <c r="K1800" s="55" t="s">
        <v>486</v>
      </c>
      <c r="L1800" s="55" t="s">
        <v>486</v>
      </c>
      <c r="M1800" t="s">
        <v>100</v>
      </c>
      <c r="N1800" t="s">
        <v>101</v>
      </c>
      <c r="O1800" s="3">
        <v>0</v>
      </c>
      <c r="P1800" s="3">
        <v>0</v>
      </c>
      <c r="Q1800" s="3">
        <v>375</v>
      </c>
      <c r="R1800" s="3">
        <v>48.75</v>
      </c>
      <c r="S1800" s="3">
        <v>0</v>
      </c>
      <c r="T1800" s="3">
        <v>0</v>
      </c>
      <c r="U1800" s="3">
        <v>423.75</v>
      </c>
      <c r="W1800" t="s">
        <v>1</v>
      </c>
    </row>
    <row r="1801" spans="5:23" x14ac:dyDescent="0.25">
      <c r="E1801" t="s">
        <v>484</v>
      </c>
      <c r="F1801" t="s">
        <v>586</v>
      </c>
      <c r="G1801" t="s">
        <v>1</v>
      </c>
      <c r="H1801" t="s">
        <v>0</v>
      </c>
      <c r="I1801" t="s">
        <v>359</v>
      </c>
      <c r="J1801" t="s">
        <v>360</v>
      </c>
      <c r="K1801" s="55" t="s">
        <v>598</v>
      </c>
      <c r="L1801" s="55" t="s">
        <v>598</v>
      </c>
      <c r="M1801" t="s">
        <v>166</v>
      </c>
      <c r="N1801" t="s">
        <v>167</v>
      </c>
      <c r="O1801" s="3">
        <v>0</v>
      </c>
      <c r="P1801" s="3">
        <v>0</v>
      </c>
      <c r="Q1801" s="3">
        <v>275</v>
      </c>
      <c r="R1801" s="3">
        <v>35.75</v>
      </c>
      <c r="S1801" s="3">
        <v>0</v>
      </c>
      <c r="T1801" s="3">
        <v>0</v>
      </c>
      <c r="U1801" s="3">
        <v>310.75</v>
      </c>
      <c r="W1801" t="s">
        <v>1</v>
      </c>
    </row>
    <row r="1802" spans="5:23" x14ac:dyDescent="0.25">
      <c r="E1802" t="s">
        <v>2060</v>
      </c>
      <c r="F1802" t="s">
        <v>2094</v>
      </c>
      <c r="G1802" t="s">
        <v>1</v>
      </c>
      <c r="H1802" t="s">
        <v>0</v>
      </c>
      <c r="I1802" t="s">
        <v>359</v>
      </c>
      <c r="J1802" t="s">
        <v>360</v>
      </c>
      <c r="K1802" s="55">
        <v>3996</v>
      </c>
      <c r="L1802" s="55">
        <v>3996</v>
      </c>
      <c r="M1802">
        <v>0</v>
      </c>
      <c r="N1802" t="s">
        <v>2184</v>
      </c>
      <c r="O1802" s="3">
        <v>0</v>
      </c>
      <c r="P1802" s="3">
        <v>0</v>
      </c>
      <c r="Q1802" s="3">
        <v>17.7</v>
      </c>
      <c r="R1802" s="3">
        <v>2.3010000000000002</v>
      </c>
      <c r="S1802" s="3">
        <v>0</v>
      </c>
      <c r="T1802" s="3">
        <v>0</v>
      </c>
      <c r="U1802" s="3">
        <v>20.000999999999998</v>
      </c>
      <c r="V1802" s="3" t="s">
        <v>2185</v>
      </c>
      <c r="W1802" t="s">
        <v>1</v>
      </c>
    </row>
    <row r="1803" spans="5:23" x14ac:dyDescent="0.25">
      <c r="E1803" t="s">
        <v>2060</v>
      </c>
      <c r="F1803" t="s">
        <v>2072</v>
      </c>
      <c r="G1803" t="s">
        <v>1</v>
      </c>
      <c r="H1803" t="s">
        <v>0</v>
      </c>
      <c r="I1803" t="s">
        <v>359</v>
      </c>
      <c r="J1803" t="s">
        <v>360</v>
      </c>
      <c r="K1803" s="55">
        <v>3839</v>
      </c>
      <c r="L1803" s="55">
        <v>3839</v>
      </c>
      <c r="M1803" t="s">
        <v>295</v>
      </c>
      <c r="N1803" t="s">
        <v>296</v>
      </c>
      <c r="O1803" s="3">
        <v>0</v>
      </c>
      <c r="P1803" s="3">
        <v>0</v>
      </c>
      <c r="Q1803" s="3">
        <v>140.49</v>
      </c>
      <c r="R1803" s="3">
        <v>18.2637</v>
      </c>
      <c r="S1803" s="3">
        <v>0</v>
      </c>
      <c r="T1803" s="3">
        <v>0</v>
      </c>
      <c r="U1803" s="3">
        <v>158.75370000000001</v>
      </c>
      <c r="V1803" s="3">
        <v>0</v>
      </c>
      <c r="W1803" t="s">
        <v>1</v>
      </c>
    </row>
    <row r="1804" spans="5:23" x14ac:dyDescent="0.25">
      <c r="E1804" t="s">
        <v>2099</v>
      </c>
      <c r="F1804" t="s">
        <v>2116</v>
      </c>
      <c r="G1804" t="s">
        <v>1</v>
      </c>
      <c r="H1804" t="s">
        <v>0</v>
      </c>
      <c r="I1804" t="s">
        <v>359</v>
      </c>
      <c r="J1804" t="s">
        <v>360</v>
      </c>
      <c r="K1804" s="55">
        <v>3722</v>
      </c>
      <c r="L1804" s="55">
        <v>3722</v>
      </c>
      <c r="M1804" t="s">
        <v>134</v>
      </c>
      <c r="N1804" t="s">
        <v>135</v>
      </c>
      <c r="O1804" s="3">
        <v>0</v>
      </c>
      <c r="P1804" s="3">
        <v>0</v>
      </c>
      <c r="Q1804" s="3">
        <v>140</v>
      </c>
      <c r="R1804" s="3">
        <v>18.2</v>
      </c>
      <c r="S1804" s="3">
        <v>0</v>
      </c>
      <c r="T1804" s="3">
        <v>0</v>
      </c>
      <c r="U1804" s="3">
        <v>158.19999999999999</v>
      </c>
      <c r="V1804" s="3">
        <v>0</v>
      </c>
      <c r="W1804" t="s">
        <v>1</v>
      </c>
    </row>
    <row r="1805" spans="5:23" x14ac:dyDescent="0.25">
      <c r="E1805" t="s">
        <v>1777</v>
      </c>
      <c r="F1805" t="s">
        <v>1948</v>
      </c>
      <c r="G1805" t="s">
        <v>1</v>
      </c>
      <c r="H1805" t="s">
        <v>0</v>
      </c>
      <c r="I1805" t="s">
        <v>359</v>
      </c>
      <c r="J1805" t="s">
        <v>360</v>
      </c>
      <c r="K1805" s="55">
        <v>3492</v>
      </c>
      <c r="L1805" s="55">
        <v>3492</v>
      </c>
      <c r="M1805" t="s">
        <v>136</v>
      </c>
      <c r="N1805" t="s">
        <v>137</v>
      </c>
      <c r="O1805" s="3">
        <v>0</v>
      </c>
      <c r="P1805" s="3">
        <v>0</v>
      </c>
      <c r="Q1805" s="3">
        <v>100</v>
      </c>
      <c r="R1805" s="3">
        <v>13</v>
      </c>
      <c r="S1805" s="3">
        <v>0</v>
      </c>
      <c r="T1805" s="3">
        <v>0</v>
      </c>
      <c r="U1805" s="3">
        <v>113</v>
      </c>
      <c r="W1805" t="s">
        <v>1</v>
      </c>
    </row>
    <row r="1806" spans="5:23" x14ac:dyDescent="0.25">
      <c r="E1806" t="s">
        <v>484</v>
      </c>
      <c r="F1806" t="s">
        <v>601</v>
      </c>
      <c r="G1806" t="s">
        <v>1</v>
      </c>
      <c r="H1806" t="s">
        <v>0</v>
      </c>
      <c r="I1806" t="s">
        <v>359</v>
      </c>
      <c r="J1806" t="s">
        <v>360</v>
      </c>
      <c r="K1806" s="55">
        <v>2635</v>
      </c>
      <c r="L1806" s="55">
        <v>2635</v>
      </c>
      <c r="M1806" t="s">
        <v>607</v>
      </c>
      <c r="N1806" t="s">
        <v>608</v>
      </c>
      <c r="O1806" s="3">
        <v>0</v>
      </c>
      <c r="P1806" s="3">
        <v>0</v>
      </c>
      <c r="Q1806" s="3">
        <v>60</v>
      </c>
      <c r="R1806" s="3">
        <v>7.8000000000000007</v>
      </c>
      <c r="S1806" s="3">
        <v>0</v>
      </c>
      <c r="T1806" s="3">
        <v>0</v>
      </c>
      <c r="U1806" s="3">
        <v>67.8</v>
      </c>
      <c r="W1806" t="s">
        <v>1</v>
      </c>
    </row>
    <row r="1807" spans="5:23" x14ac:dyDescent="0.25">
      <c r="E1807" t="s">
        <v>484</v>
      </c>
      <c r="F1807" t="s">
        <v>559</v>
      </c>
      <c r="G1807" t="s">
        <v>1</v>
      </c>
      <c r="H1807" t="s">
        <v>0</v>
      </c>
      <c r="I1807" t="s">
        <v>359</v>
      </c>
      <c r="J1807" t="s">
        <v>360</v>
      </c>
      <c r="K1807" s="55">
        <v>2605</v>
      </c>
      <c r="L1807" s="55">
        <v>2605</v>
      </c>
      <c r="N1807" t="s">
        <v>570</v>
      </c>
      <c r="O1807" s="3">
        <v>0</v>
      </c>
      <c r="P1807" s="3">
        <v>0</v>
      </c>
      <c r="Q1807" s="3">
        <v>30</v>
      </c>
      <c r="R1807" s="3">
        <v>3.9000000000000004</v>
      </c>
      <c r="S1807" s="3">
        <v>0</v>
      </c>
      <c r="T1807" s="3">
        <v>0</v>
      </c>
      <c r="U1807" s="3">
        <v>33.9</v>
      </c>
      <c r="V1807" s="3" t="s">
        <v>569</v>
      </c>
      <c r="W1807" t="s">
        <v>1</v>
      </c>
    </row>
    <row r="1808" spans="5:23" x14ac:dyDescent="0.25">
      <c r="E1808" t="s">
        <v>484</v>
      </c>
      <c r="F1808" t="s">
        <v>559</v>
      </c>
      <c r="G1808" t="s">
        <v>1</v>
      </c>
      <c r="H1808" t="s">
        <v>0</v>
      </c>
      <c r="I1808" t="s">
        <v>359</v>
      </c>
      <c r="J1808" t="s">
        <v>360</v>
      </c>
      <c r="K1808" s="55">
        <v>2603</v>
      </c>
      <c r="L1808" s="55">
        <v>2603</v>
      </c>
      <c r="M1808" t="s">
        <v>117</v>
      </c>
      <c r="N1808" t="s">
        <v>118</v>
      </c>
      <c r="O1808" s="3">
        <v>0</v>
      </c>
      <c r="P1808" s="3">
        <v>0</v>
      </c>
      <c r="Q1808" s="3">
        <v>125</v>
      </c>
      <c r="R1808" s="3">
        <v>16.25</v>
      </c>
      <c r="S1808" s="3">
        <v>0</v>
      </c>
      <c r="T1808" s="3">
        <v>0</v>
      </c>
      <c r="U1808" s="3">
        <v>141.25</v>
      </c>
      <c r="W1808" t="s">
        <v>1</v>
      </c>
    </row>
    <row r="1809" spans="5:23" x14ac:dyDescent="0.25">
      <c r="E1809" t="s">
        <v>96</v>
      </c>
      <c r="F1809" t="s">
        <v>380</v>
      </c>
      <c r="G1809" t="s">
        <v>1</v>
      </c>
      <c r="H1809" t="s">
        <v>0</v>
      </c>
      <c r="I1809" t="s">
        <v>359</v>
      </c>
      <c r="J1809" t="s">
        <v>360</v>
      </c>
      <c r="K1809" s="55">
        <v>2533</v>
      </c>
      <c r="L1809" s="55">
        <v>2533</v>
      </c>
      <c r="M1809" t="s">
        <v>181</v>
      </c>
      <c r="N1809" t="s">
        <v>182</v>
      </c>
      <c r="O1809" s="3">
        <v>0</v>
      </c>
      <c r="P1809" s="3">
        <v>0</v>
      </c>
      <c r="Q1809" s="3">
        <v>12.56</v>
      </c>
      <c r="R1809" s="3">
        <v>1.6328</v>
      </c>
      <c r="S1809" s="3">
        <v>0</v>
      </c>
      <c r="T1809" s="3">
        <v>0</v>
      </c>
      <c r="U1809" s="3">
        <v>14.1928</v>
      </c>
      <c r="W1809" t="s">
        <v>1</v>
      </c>
    </row>
    <row r="1810" spans="5:23" x14ac:dyDescent="0.25">
      <c r="E1810" t="s">
        <v>96</v>
      </c>
      <c r="F1810" t="s">
        <v>380</v>
      </c>
      <c r="G1810" t="s">
        <v>1</v>
      </c>
      <c r="H1810" t="s">
        <v>0</v>
      </c>
      <c r="I1810" t="s">
        <v>359</v>
      </c>
      <c r="J1810" t="s">
        <v>360</v>
      </c>
      <c r="K1810" s="55">
        <v>2532</v>
      </c>
      <c r="L1810" s="55">
        <v>2532</v>
      </c>
      <c r="M1810" t="s">
        <v>293</v>
      </c>
      <c r="N1810" t="s">
        <v>294</v>
      </c>
      <c r="O1810" s="3">
        <v>0</v>
      </c>
      <c r="P1810" s="3">
        <v>0</v>
      </c>
      <c r="Q1810" s="3">
        <v>90</v>
      </c>
      <c r="R1810" s="3">
        <v>11.700000000000001</v>
      </c>
      <c r="S1810" s="3">
        <v>0</v>
      </c>
      <c r="T1810" s="3">
        <v>0</v>
      </c>
      <c r="U1810" s="3">
        <v>101.7</v>
      </c>
      <c r="W1810" t="s">
        <v>1</v>
      </c>
    </row>
    <row r="1811" spans="5:23" x14ac:dyDescent="0.25">
      <c r="E1811" t="s">
        <v>96</v>
      </c>
      <c r="F1811" t="s">
        <v>380</v>
      </c>
      <c r="G1811" t="s">
        <v>1</v>
      </c>
      <c r="H1811" t="s">
        <v>0</v>
      </c>
      <c r="I1811" t="s">
        <v>359</v>
      </c>
      <c r="J1811" t="s">
        <v>360</v>
      </c>
      <c r="K1811" s="55">
        <v>2531</v>
      </c>
      <c r="L1811" s="55">
        <v>2531</v>
      </c>
      <c r="M1811" t="s">
        <v>100</v>
      </c>
      <c r="N1811" t="s">
        <v>101</v>
      </c>
      <c r="O1811" s="3">
        <v>0</v>
      </c>
      <c r="P1811" s="3">
        <v>0</v>
      </c>
      <c r="Q1811" s="3">
        <v>50</v>
      </c>
      <c r="R1811" s="3">
        <v>6.5</v>
      </c>
      <c r="S1811" s="3">
        <v>0</v>
      </c>
      <c r="T1811" s="3">
        <v>0</v>
      </c>
      <c r="U1811" s="3">
        <v>56.5</v>
      </c>
      <c r="W1811" t="s">
        <v>1</v>
      </c>
    </row>
    <row r="1812" spans="5:23" x14ac:dyDescent="0.25">
      <c r="E1812" t="s">
        <v>96</v>
      </c>
      <c r="F1812" t="s">
        <v>380</v>
      </c>
      <c r="G1812" t="s">
        <v>1</v>
      </c>
      <c r="H1812" t="s">
        <v>0</v>
      </c>
      <c r="I1812" t="s">
        <v>359</v>
      </c>
      <c r="J1812" t="s">
        <v>360</v>
      </c>
      <c r="K1812" s="55">
        <v>2530</v>
      </c>
      <c r="L1812" s="55">
        <v>2530</v>
      </c>
      <c r="M1812" t="s">
        <v>208</v>
      </c>
      <c r="N1812" t="s">
        <v>209</v>
      </c>
      <c r="O1812" s="3">
        <v>0</v>
      </c>
      <c r="P1812" s="3">
        <v>0</v>
      </c>
      <c r="Q1812" s="3">
        <v>31.63</v>
      </c>
      <c r="R1812" s="3">
        <v>4.1119000000000003</v>
      </c>
      <c r="S1812" s="3">
        <v>0</v>
      </c>
      <c r="T1812" s="3">
        <v>0</v>
      </c>
      <c r="U1812" s="3">
        <v>35.741900000000001</v>
      </c>
      <c r="W1812" t="s">
        <v>1</v>
      </c>
    </row>
    <row r="1813" spans="5:23" x14ac:dyDescent="0.25">
      <c r="E1813" t="s">
        <v>96</v>
      </c>
      <c r="F1813" t="s">
        <v>379</v>
      </c>
      <c r="G1813" t="s">
        <v>1</v>
      </c>
      <c r="H1813" t="s">
        <v>0</v>
      </c>
      <c r="I1813" t="s">
        <v>359</v>
      </c>
      <c r="J1813" t="s">
        <v>360</v>
      </c>
      <c r="K1813" s="55">
        <v>2529</v>
      </c>
      <c r="L1813" s="55">
        <v>2529</v>
      </c>
      <c r="M1813" t="s">
        <v>134</v>
      </c>
      <c r="N1813" t="s">
        <v>135</v>
      </c>
      <c r="O1813" s="3">
        <v>0</v>
      </c>
      <c r="P1813" s="3">
        <v>0</v>
      </c>
      <c r="Q1813" s="3">
        <v>160</v>
      </c>
      <c r="R1813" s="3">
        <v>20.8</v>
      </c>
      <c r="S1813" s="3">
        <v>0</v>
      </c>
      <c r="T1813" s="3">
        <v>0</v>
      </c>
      <c r="U1813" s="3">
        <v>180.8</v>
      </c>
      <c r="W1813" t="s">
        <v>1</v>
      </c>
    </row>
    <row r="1814" spans="5:23" x14ac:dyDescent="0.25">
      <c r="E1814" t="s">
        <v>96</v>
      </c>
      <c r="F1814" t="s">
        <v>379</v>
      </c>
      <c r="G1814" t="s">
        <v>1</v>
      </c>
      <c r="H1814" t="s">
        <v>0</v>
      </c>
      <c r="I1814" t="s">
        <v>359</v>
      </c>
      <c r="J1814" t="s">
        <v>360</v>
      </c>
      <c r="K1814" s="55">
        <v>2528</v>
      </c>
      <c r="L1814" s="55">
        <v>2528</v>
      </c>
      <c r="M1814" t="s">
        <v>172</v>
      </c>
      <c r="N1814" t="s">
        <v>173</v>
      </c>
      <c r="O1814" s="3">
        <v>0</v>
      </c>
      <c r="P1814" s="3">
        <v>0</v>
      </c>
      <c r="Q1814" s="3">
        <v>50</v>
      </c>
      <c r="R1814" s="3">
        <v>6.5</v>
      </c>
      <c r="S1814" s="3">
        <v>0</v>
      </c>
      <c r="T1814" s="3">
        <v>0</v>
      </c>
      <c r="U1814" s="3">
        <v>56.5</v>
      </c>
      <c r="W1814" t="s">
        <v>1</v>
      </c>
    </row>
    <row r="1815" spans="5:23" x14ac:dyDescent="0.25">
      <c r="E1815" t="s">
        <v>96</v>
      </c>
      <c r="F1815" t="s">
        <v>379</v>
      </c>
      <c r="G1815" t="s">
        <v>1</v>
      </c>
      <c r="H1815" t="s">
        <v>0</v>
      </c>
      <c r="I1815" t="s">
        <v>359</v>
      </c>
      <c r="J1815" t="s">
        <v>360</v>
      </c>
      <c r="K1815" s="55">
        <v>2527</v>
      </c>
      <c r="L1815" s="55">
        <v>2527</v>
      </c>
      <c r="M1815" t="s">
        <v>115</v>
      </c>
      <c r="N1815" t="s">
        <v>116</v>
      </c>
      <c r="O1815" s="3">
        <v>0</v>
      </c>
      <c r="P1815" s="3">
        <v>0</v>
      </c>
      <c r="Q1815" s="3">
        <v>210</v>
      </c>
      <c r="R1815" s="3">
        <v>27.3</v>
      </c>
      <c r="S1815" s="3">
        <v>0</v>
      </c>
      <c r="T1815" s="3">
        <v>0</v>
      </c>
      <c r="U1815" s="3">
        <v>237.3</v>
      </c>
      <c r="W1815" t="s">
        <v>1</v>
      </c>
    </row>
    <row r="1816" spans="5:23" x14ac:dyDescent="0.25">
      <c r="E1816" t="s">
        <v>96</v>
      </c>
      <c r="F1816" t="s">
        <v>379</v>
      </c>
      <c r="G1816" t="s">
        <v>1</v>
      </c>
      <c r="H1816" t="s">
        <v>0</v>
      </c>
      <c r="I1816" t="s">
        <v>359</v>
      </c>
      <c r="J1816" t="s">
        <v>360</v>
      </c>
      <c r="K1816" s="55">
        <v>2526</v>
      </c>
      <c r="L1816" s="55">
        <v>2526</v>
      </c>
      <c r="M1816" t="s">
        <v>115</v>
      </c>
      <c r="N1816" t="s">
        <v>116</v>
      </c>
      <c r="O1816" s="3">
        <v>0</v>
      </c>
      <c r="P1816" s="3">
        <v>0</v>
      </c>
      <c r="Q1816" s="3">
        <v>400</v>
      </c>
      <c r="R1816" s="3">
        <v>52</v>
      </c>
      <c r="S1816" s="3">
        <v>0</v>
      </c>
      <c r="T1816" s="3">
        <v>0</v>
      </c>
      <c r="U1816" s="3">
        <v>452</v>
      </c>
      <c r="W1816" t="s">
        <v>1</v>
      </c>
    </row>
    <row r="1817" spans="5:23" x14ac:dyDescent="0.25">
      <c r="E1817" t="s">
        <v>96</v>
      </c>
      <c r="F1817" t="s">
        <v>379</v>
      </c>
      <c r="G1817" t="s">
        <v>1</v>
      </c>
      <c r="H1817" t="s">
        <v>0</v>
      </c>
      <c r="I1817" t="s">
        <v>359</v>
      </c>
      <c r="J1817" t="s">
        <v>360</v>
      </c>
      <c r="K1817" s="55">
        <v>2525</v>
      </c>
      <c r="L1817" s="55">
        <v>2525</v>
      </c>
      <c r="M1817" t="s">
        <v>115</v>
      </c>
      <c r="N1817" t="s">
        <v>116</v>
      </c>
      <c r="O1817" s="3">
        <v>0</v>
      </c>
      <c r="P1817" s="3">
        <v>0</v>
      </c>
      <c r="Q1817" s="3">
        <v>56</v>
      </c>
      <c r="R1817" s="3">
        <v>7.28</v>
      </c>
      <c r="S1817" s="3">
        <v>0</v>
      </c>
      <c r="T1817" s="3">
        <v>0</v>
      </c>
      <c r="U1817" s="3">
        <v>63.28</v>
      </c>
      <c r="W1817" t="s">
        <v>1</v>
      </c>
    </row>
    <row r="1818" spans="5:23" x14ac:dyDescent="0.25">
      <c r="E1818" t="s">
        <v>96</v>
      </c>
      <c r="F1818" t="s">
        <v>379</v>
      </c>
      <c r="G1818" t="s">
        <v>1</v>
      </c>
      <c r="H1818" t="s">
        <v>0</v>
      </c>
      <c r="I1818" t="s">
        <v>359</v>
      </c>
      <c r="J1818" t="s">
        <v>360</v>
      </c>
      <c r="K1818" s="55">
        <v>2524</v>
      </c>
      <c r="L1818" s="55">
        <v>2524</v>
      </c>
      <c r="M1818" t="s">
        <v>208</v>
      </c>
      <c r="N1818" t="s">
        <v>209</v>
      </c>
      <c r="O1818" s="3">
        <v>0</v>
      </c>
      <c r="P1818" s="3">
        <v>0</v>
      </c>
      <c r="Q1818" s="3">
        <v>30</v>
      </c>
      <c r="R1818" s="3">
        <v>3.9000000000000004</v>
      </c>
      <c r="S1818" s="3">
        <v>0</v>
      </c>
      <c r="T1818" s="3">
        <v>0</v>
      </c>
      <c r="U1818" s="3">
        <v>33.9</v>
      </c>
      <c r="W1818" t="s">
        <v>1</v>
      </c>
    </row>
    <row r="1819" spans="5:23" x14ac:dyDescent="0.25">
      <c r="E1819" t="s">
        <v>96</v>
      </c>
      <c r="F1819" t="s">
        <v>379</v>
      </c>
      <c r="G1819" t="s">
        <v>1</v>
      </c>
      <c r="H1819" t="s">
        <v>0</v>
      </c>
      <c r="I1819" t="s">
        <v>359</v>
      </c>
      <c r="J1819" t="s">
        <v>360</v>
      </c>
      <c r="K1819" s="55">
        <v>2523</v>
      </c>
      <c r="L1819" s="55">
        <v>2523</v>
      </c>
      <c r="M1819" t="s">
        <v>249</v>
      </c>
      <c r="N1819" t="s">
        <v>250</v>
      </c>
      <c r="O1819" s="3">
        <v>0</v>
      </c>
      <c r="P1819" s="3">
        <v>0</v>
      </c>
      <c r="Q1819" s="3">
        <v>16</v>
      </c>
      <c r="R1819" s="3">
        <v>2.08</v>
      </c>
      <c r="S1819" s="3">
        <v>0</v>
      </c>
      <c r="T1819" s="3">
        <v>0</v>
      </c>
      <c r="U1819" s="3">
        <v>18.079999999999998</v>
      </c>
      <c r="W1819" t="s">
        <v>1</v>
      </c>
    </row>
    <row r="1820" spans="5:23" x14ac:dyDescent="0.25">
      <c r="E1820" t="s">
        <v>96</v>
      </c>
      <c r="F1820" t="s">
        <v>379</v>
      </c>
      <c r="G1820" t="s">
        <v>1</v>
      </c>
      <c r="H1820" t="s">
        <v>0</v>
      </c>
      <c r="I1820" t="s">
        <v>359</v>
      </c>
      <c r="J1820" t="s">
        <v>360</v>
      </c>
      <c r="K1820" s="55">
        <v>2522</v>
      </c>
      <c r="L1820" s="55">
        <v>2522</v>
      </c>
      <c r="M1820" t="s">
        <v>100</v>
      </c>
      <c r="N1820" t="s">
        <v>101</v>
      </c>
      <c r="O1820" s="3">
        <v>0</v>
      </c>
      <c r="P1820" s="3">
        <v>0</v>
      </c>
      <c r="Q1820" s="3">
        <v>2.21</v>
      </c>
      <c r="R1820" s="3">
        <v>0.2873</v>
      </c>
      <c r="S1820" s="3">
        <v>0</v>
      </c>
      <c r="T1820" s="3">
        <v>0</v>
      </c>
      <c r="U1820" s="3">
        <v>2.4973000000000001</v>
      </c>
      <c r="W1820" t="s">
        <v>1</v>
      </c>
    </row>
    <row r="1821" spans="5:23" x14ac:dyDescent="0.25">
      <c r="E1821" t="s">
        <v>96</v>
      </c>
      <c r="F1821" t="s">
        <v>379</v>
      </c>
      <c r="G1821" t="s">
        <v>1</v>
      </c>
      <c r="H1821" t="s">
        <v>0</v>
      </c>
      <c r="I1821" t="s">
        <v>359</v>
      </c>
      <c r="J1821" t="s">
        <v>360</v>
      </c>
      <c r="K1821" s="55">
        <v>2521</v>
      </c>
      <c r="L1821" s="55">
        <v>2521</v>
      </c>
      <c r="M1821" t="s">
        <v>187</v>
      </c>
      <c r="N1821" t="s">
        <v>188</v>
      </c>
      <c r="O1821" s="3">
        <v>0</v>
      </c>
      <c r="P1821" s="3">
        <v>0</v>
      </c>
      <c r="Q1821" s="3">
        <v>30.97</v>
      </c>
      <c r="R1821" s="3">
        <v>4.0260999999999996</v>
      </c>
      <c r="S1821" s="3">
        <v>0</v>
      </c>
      <c r="T1821" s="3">
        <v>0</v>
      </c>
      <c r="U1821" s="3">
        <v>34.996099999999998</v>
      </c>
      <c r="W1821" t="s">
        <v>1</v>
      </c>
    </row>
    <row r="1822" spans="5:23" x14ac:dyDescent="0.25">
      <c r="E1822" t="s">
        <v>96</v>
      </c>
      <c r="F1822" t="s">
        <v>379</v>
      </c>
      <c r="G1822" t="s">
        <v>1</v>
      </c>
      <c r="H1822" t="s">
        <v>0</v>
      </c>
      <c r="I1822" t="s">
        <v>359</v>
      </c>
      <c r="J1822" t="s">
        <v>360</v>
      </c>
      <c r="K1822" s="55">
        <v>2520</v>
      </c>
      <c r="L1822" s="55">
        <v>2520</v>
      </c>
      <c r="M1822" t="s">
        <v>117</v>
      </c>
      <c r="N1822" t="s">
        <v>118</v>
      </c>
      <c r="O1822" s="3">
        <v>0</v>
      </c>
      <c r="P1822" s="3">
        <v>0</v>
      </c>
      <c r="Q1822" s="3">
        <v>26</v>
      </c>
      <c r="R1822" s="3">
        <v>3.38</v>
      </c>
      <c r="S1822" s="3">
        <v>0</v>
      </c>
      <c r="T1822" s="3">
        <v>0</v>
      </c>
      <c r="U1822" s="3">
        <v>29.38</v>
      </c>
      <c r="W1822" t="s">
        <v>1</v>
      </c>
    </row>
    <row r="1823" spans="5:23" x14ac:dyDescent="0.25">
      <c r="E1823" t="s">
        <v>96</v>
      </c>
      <c r="F1823" t="s">
        <v>379</v>
      </c>
      <c r="G1823" t="s">
        <v>1</v>
      </c>
      <c r="H1823" t="s">
        <v>0</v>
      </c>
      <c r="I1823" t="s">
        <v>359</v>
      </c>
      <c r="J1823" t="s">
        <v>360</v>
      </c>
      <c r="K1823" s="55">
        <v>2519</v>
      </c>
      <c r="L1823" s="55">
        <v>2519</v>
      </c>
      <c r="M1823" t="s">
        <v>350</v>
      </c>
      <c r="N1823" t="s">
        <v>351</v>
      </c>
      <c r="O1823" s="3">
        <v>0</v>
      </c>
      <c r="P1823" s="3">
        <v>0</v>
      </c>
      <c r="Q1823" s="3">
        <v>275</v>
      </c>
      <c r="R1823" s="3">
        <v>35.75</v>
      </c>
      <c r="S1823" s="3">
        <v>0</v>
      </c>
      <c r="T1823" s="3">
        <v>0</v>
      </c>
      <c r="U1823" s="3">
        <v>310.75</v>
      </c>
      <c r="W1823" t="s">
        <v>1</v>
      </c>
    </row>
    <row r="1824" spans="5:23" x14ac:dyDescent="0.25">
      <c r="E1824" t="s">
        <v>96</v>
      </c>
      <c r="F1824" t="s">
        <v>379</v>
      </c>
      <c r="G1824" t="s">
        <v>1</v>
      </c>
      <c r="H1824" t="s">
        <v>0</v>
      </c>
      <c r="I1824" t="s">
        <v>359</v>
      </c>
      <c r="J1824" t="s">
        <v>360</v>
      </c>
      <c r="K1824">
        <v>2518</v>
      </c>
      <c r="L1824">
        <v>2518</v>
      </c>
      <c r="M1824" t="s">
        <v>151</v>
      </c>
      <c r="N1824" t="s">
        <v>29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W1824" t="s">
        <v>1</v>
      </c>
    </row>
    <row r="1825" spans="5:23" x14ac:dyDescent="0.25">
      <c r="E1825" t="s">
        <v>96</v>
      </c>
      <c r="F1825" t="s">
        <v>379</v>
      </c>
      <c r="G1825" t="s">
        <v>1</v>
      </c>
      <c r="H1825" t="s">
        <v>0</v>
      </c>
      <c r="I1825" t="s">
        <v>359</v>
      </c>
      <c r="J1825" t="s">
        <v>360</v>
      </c>
      <c r="K1825" s="55">
        <v>2517</v>
      </c>
      <c r="L1825" s="55">
        <v>2517</v>
      </c>
      <c r="M1825" t="s">
        <v>281</v>
      </c>
      <c r="N1825" t="s">
        <v>282</v>
      </c>
      <c r="O1825" s="3">
        <v>0</v>
      </c>
      <c r="P1825" s="3">
        <v>0</v>
      </c>
      <c r="Q1825" s="3">
        <v>315</v>
      </c>
      <c r="R1825" s="3">
        <v>40.950000000000003</v>
      </c>
      <c r="S1825" s="3">
        <v>0</v>
      </c>
      <c r="T1825" s="3">
        <v>0</v>
      </c>
      <c r="U1825" s="3">
        <v>355.95</v>
      </c>
      <c r="W1825" t="s">
        <v>1</v>
      </c>
    </row>
    <row r="1826" spans="5:23" x14ac:dyDescent="0.25">
      <c r="E1826" t="s">
        <v>96</v>
      </c>
      <c r="F1826" t="s">
        <v>379</v>
      </c>
      <c r="G1826" t="s">
        <v>1</v>
      </c>
      <c r="H1826" t="s">
        <v>0</v>
      </c>
      <c r="I1826" t="s">
        <v>359</v>
      </c>
      <c r="J1826" t="s">
        <v>360</v>
      </c>
      <c r="K1826" s="55">
        <v>2516</v>
      </c>
      <c r="L1826" s="55">
        <v>2516</v>
      </c>
      <c r="M1826" t="s">
        <v>134</v>
      </c>
      <c r="N1826" t="s">
        <v>135</v>
      </c>
      <c r="O1826" s="3">
        <v>0</v>
      </c>
      <c r="P1826" s="3">
        <v>0</v>
      </c>
      <c r="Q1826" s="3">
        <v>30</v>
      </c>
      <c r="R1826" s="3">
        <v>3.9000000000000004</v>
      </c>
      <c r="S1826" s="3">
        <v>0</v>
      </c>
      <c r="T1826" s="3">
        <v>0</v>
      </c>
      <c r="U1826" s="3">
        <v>33.9</v>
      </c>
      <c r="W1826" t="s">
        <v>1</v>
      </c>
    </row>
    <row r="1827" spans="5:23" x14ac:dyDescent="0.25">
      <c r="E1827" t="s">
        <v>96</v>
      </c>
      <c r="F1827" t="s">
        <v>379</v>
      </c>
      <c r="G1827" t="s">
        <v>1</v>
      </c>
      <c r="H1827" t="s">
        <v>0</v>
      </c>
      <c r="I1827" t="s">
        <v>359</v>
      </c>
      <c r="J1827" t="s">
        <v>360</v>
      </c>
      <c r="K1827">
        <v>2515</v>
      </c>
      <c r="L1827">
        <v>2515</v>
      </c>
      <c r="M1827" t="s">
        <v>151</v>
      </c>
      <c r="N1827" t="s">
        <v>29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W1827" t="s">
        <v>1</v>
      </c>
    </row>
    <row r="1828" spans="5:23" x14ac:dyDescent="0.25">
      <c r="E1828" t="s">
        <v>96</v>
      </c>
      <c r="F1828" t="s">
        <v>378</v>
      </c>
      <c r="G1828" t="s">
        <v>1</v>
      </c>
      <c r="H1828" t="s">
        <v>0</v>
      </c>
      <c r="I1828" t="s">
        <v>359</v>
      </c>
      <c r="J1828" t="s">
        <v>360</v>
      </c>
      <c r="K1828" s="55">
        <v>2514</v>
      </c>
      <c r="L1828" s="55">
        <v>2514</v>
      </c>
      <c r="M1828" t="s">
        <v>106</v>
      </c>
      <c r="N1828" t="s">
        <v>107</v>
      </c>
      <c r="O1828" s="3">
        <v>0</v>
      </c>
      <c r="P1828" s="3">
        <v>0</v>
      </c>
      <c r="Q1828" s="3">
        <v>20</v>
      </c>
      <c r="R1828" s="3">
        <v>2.6</v>
      </c>
      <c r="S1828" s="3">
        <v>0</v>
      </c>
      <c r="T1828" s="3">
        <v>0</v>
      </c>
      <c r="U1828" s="3">
        <v>22.6</v>
      </c>
      <c r="W1828" t="s">
        <v>1</v>
      </c>
    </row>
    <row r="1829" spans="5:23" x14ac:dyDescent="0.25">
      <c r="E1829" t="s">
        <v>96</v>
      </c>
      <c r="F1829" t="s">
        <v>378</v>
      </c>
      <c r="G1829" t="s">
        <v>1</v>
      </c>
      <c r="H1829" t="s">
        <v>0</v>
      </c>
      <c r="I1829" t="s">
        <v>359</v>
      </c>
      <c r="J1829" t="s">
        <v>360</v>
      </c>
      <c r="K1829" s="55">
        <v>2513</v>
      </c>
      <c r="L1829" s="55">
        <v>2513</v>
      </c>
      <c r="M1829" t="s">
        <v>106</v>
      </c>
      <c r="N1829" t="s">
        <v>107</v>
      </c>
      <c r="O1829" s="3">
        <v>0</v>
      </c>
      <c r="P1829" s="3">
        <v>0</v>
      </c>
      <c r="Q1829" s="3">
        <v>14</v>
      </c>
      <c r="R1829" s="3">
        <v>1.82</v>
      </c>
      <c r="S1829" s="3">
        <v>0</v>
      </c>
      <c r="T1829" s="3">
        <v>0</v>
      </c>
      <c r="U1829" s="3">
        <v>15.82</v>
      </c>
      <c r="W1829" t="s">
        <v>1</v>
      </c>
    </row>
    <row r="1830" spans="5:23" x14ac:dyDescent="0.25">
      <c r="E1830" t="s">
        <v>96</v>
      </c>
      <c r="F1830" t="s">
        <v>378</v>
      </c>
      <c r="G1830" t="s">
        <v>1</v>
      </c>
      <c r="H1830" t="s">
        <v>0</v>
      </c>
      <c r="I1830" t="s">
        <v>359</v>
      </c>
      <c r="J1830" t="s">
        <v>360</v>
      </c>
      <c r="K1830" s="55">
        <v>2512</v>
      </c>
      <c r="L1830" s="55">
        <v>2512</v>
      </c>
      <c r="M1830" t="s">
        <v>106</v>
      </c>
      <c r="N1830" t="s">
        <v>107</v>
      </c>
      <c r="O1830" s="3">
        <v>0</v>
      </c>
      <c r="P1830" s="3">
        <v>0</v>
      </c>
      <c r="Q1830" s="3">
        <v>125</v>
      </c>
      <c r="R1830" s="3">
        <v>16.25</v>
      </c>
      <c r="S1830" s="3">
        <v>0</v>
      </c>
      <c r="T1830" s="3">
        <v>0</v>
      </c>
      <c r="U1830" s="3">
        <v>141.25</v>
      </c>
      <c r="W1830" t="s">
        <v>1</v>
      </c>
    </row>
    <row r="1831" spans="5:23" x14ac:dyDescent="0.25">
      <c r="E1831" t="s">
        <v>96</v>
      </c>
      <c r="F1831" t="s">
        <v>378</v>
      </c>
      <c r="G1831" t="s">
        <v>1</v>
      </c>
      <c r="H1831" t="s">
        <v>0</v>
      </c>
      <c r="I1831" t="s">
        <v>359</v>
      </c>
      <c r="J1831" t="s">
        <v>360</v>
      </c>
      <c r="K1831" s="55">
        <v>2511</v>
      </c>
      <c r="L1831" s="55">
        <v>2511</v>
      </c>
      <c r="M1831" t="s">
        <v>106</v>
      </c>
      <c r="N1831" t="s">
        <v>107</v>
      </c>
      <c r="O1831" s="3">
        <v>0</v>
      </c>
      <c r="P1831" s="3">
        <v>0</v>
      </c>
      <c r="Q1831" s="3">
        <v>250</v>
      </c>
      <c r="R1831" s="3">
        <v>32.5</v>
      </c>
      <c r="S1831" s="3">
        <v>0</v>
      </c>
      <c r="T1831" s="3">
        <v>0</v>
      </c>
      <c r="U1831" s="3">
        <v>282.5</v>
      </c>
      <c r="W1831" t="s">
        <v>1</v>
      </c>
    </row>
    <row r="1832" spans="5:23" x14ac:dyDescent="0.25">
      <c r="E1832" t="s">
        <v>96</v>
      </c>
      <c r="F1832" t="s">
        <v>378</v>
      </c>
      <c r="G1832" t="s">
        <v>1</v>
      </c>
      <c r="H1832" t="s">
        <v>0</v>
      </c>
      <c r="I1832" t="s">
        <v>359</v>
      </c>
      <c r="J1832" t="s">
        <v>360</v>
      </c>
      <c r="K1832" s="55">
        <v>2510</v>
      </c>
      <c r="L1832" s="55">
        <v>2510</v>
      </c>
      <c r="M1832" t="s">
        <v>117</v>
      </c>
      <c r="N1832" t="s">
        <v>118</v>
      </c>
      <c r="O1832" s="3">
        <v>0</v>
      </c>
      <c r="P1832" s="3">
        <v>0</v>
      </c>
      <c r="Q1832" s="3">
        <v>11.5</v>
      </c>
      <c r="R1832" s="3">
        <v>1.4950000000000001</v>
      </c>
      <c r="S1832" s="3">
        <v>0</v>
      </c>
      <c r="T1832" s="3">
        <v>0</v>
      </c>
      <c r="U1832" s="3">
        <v>12.995000000000001</v>
      </c>
      <c r="W1832" t="s">
        <v>1</v>
      </c>
    </row>
    <row r="1833" spans="5:23" x14ac:dyDescent="0.25">
      <c r="E1833" t="s">
        <v>96</v>
      </c>
      <c r="F1833" t="s">
        <v>378</v>
      </c>
      <c r="G1833" t="s">
        <v>1</v>
      </c>
      <c r="H1833" t="s">
        <v>0</v>
      </c>
      <c r="I1833" t="s">
        <v>359</v>
      </c>
      <c r="J1833" t="s">
        <v>360</v>
      </c>
      <c r="K1833" s="55">
        <v>2509</v>
      </c>
      <c r="L1833" s="55">
        <v>2509</v>
      </c>
      <c r="M1833" t="s">
        <v>262</v>
      </c>
      <c r="N1833" t="s">
        <v>263</v>
      </c>
      <c r="O1833" s="3">
        <v>0</v>
      </c>
      <c r="P1833" s="3">
        <v>0</v>
      </c>
      <c r="Q1833" s="3">
        <v>54</v>
      </c>
      <c r="R1833" s="3">
        <v>7.0200000000000005</v>
      </c>
      <c r="S1833" s="3">
        <v>0</v>
      </c>
      <c r="T1833" s="3">
        <v>0</v>
      </c>
      <c r="U1833" s="3">
        <v>61.02</v>
      </c>
      <c r="W1833" t="s">
        <v>1</v>
      </c>
    </row>
    <row r="1834" spans="5:23" x14ac:dyDescent="0.25">
      <c r="E1834" t="s">
        <v>96</v>
      </c>
      <c r="F1834" t="s">
        <v>378</v>
      </c>
      <c r="G1834" t="s">
        <v>1</v>
      </c>
      <c r="H1834" t="s">
        <v>0</v>
      </c>
      <c r="I1834" t="s">
        <v>359</v>
      </c>
      <c r="J1834" t="s">
        <v>360</v>
      </c>
      <c r="K1834" s="55">
        <v>2508</v>
      </c>
      <c r="L1834" s="55">
        <v>2508</v>
      </c>
      <c r="M1834" t="s">
        <v>100</v>
      </c>
      <c r="N1834" t="s">
        <v>101</v>
      </c>
      <c r="O1834" s="3">
        <v>0</v>
      </c>
      <c r="P1834" s="3">
        <v>0</v>
      </c>
      <c r="Q1834" s="3">
        <v>50</v>
      </c>
      <c r="R1834" s="3">
        <v>6.5</v>
      </c>
      <c r="S1834" s="3">
        <v>0</v>
      </c>
      <c r="T1834" s="3">
        <v>0</v>
      </c>
      <c r="U1834" s="3">
        <v>56.5</v>
      </c>
      <c r="W1834" t="s">
        <v>1</v>
      </c>
    </row>
    <row r="1835" spans="5:23" x14ac:dyDescent="0.25">
      <c r="E1835" t="s">
        <v>96</v>
      </c>
      <c r="F1835" t="s">
        <v>377</v>
      </c>
      <c r="G1835" t="s">
        <v>1</v>
      </c>
      <c r="H1835" t="s">
        <v>0</v>
      </c>
      <c r="I1835" t="s">
        <v>359</v>
      </c>
      <c r="J1835" t="s">
        <v>360</v>
      </c>
      <c r="K1835">
        <v>2507</v>
      </c>
      <c r="L1835">
        <v>2507</v>
      </c>
      <c r="M1835" t="s">
        <v>151</v>
      </c>
      <c r="N1835" t="s">
        <v>29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W1835" t="s">
        <v>1</v>
      </c>
    </row>
    <row r="1836" spans="5:23" x14ac:dyDescent="0.25">
      <c r="E1836" t="s">
        <v>96</v>
      </c>
      <c r="F1836" t="s">
        <v>377</v>
      </c>
      <c r="G1836" t="s">
        <v>1</v>
      </c>
      <c r="H1836" t="s">
        <v>0</v>
      </c>
      <c r="I1836" t="s">
        <v>359</v>
      </c>
      <c r="J1836" t="s">
        <v>360</v>
      </c>
      <c r="K1836" s="55">
        <v>2506</v>
      </c>
      <c r="L1836" s="55">
        <v>2506</v>
      </c>
      <c r="M1836" t="s">
        <v>100</v>
      </c>
      <c r="N1836" t="s">
        <v>101</v>
      </c>
      <c r="O1836" s="3">
        <v>0</v>
      </c>
      <c r="P1836" s="3">
        <v>0</v>
      </c>
      <c r="Q1836" s="3">
        <v>25.22</v>
      </c>
      <c r="R1836" s="3">
        <v>3.2786</v>
      </c>
      <c r="S1836" s="3">
        <v>0</v>
      </c>
      <c r="T1836" s="3">
        <v>0</v>
      </c>
      <c r="U1836" s="3">
        <v>28.4986</v>
      </c>
      <c r="W1836" t="s">
        <v>1</v>
      </c>
    </row>
    <row r="1837" spans="5:23" x14ac:dyDescent="0.25">
      <c r="E1837" t="s">
        <v>96</v>
      </c>
      <c r="F1837" t="s">
        <v>377</v>
      </c>
      <c r="G1837" t="s">
        <v>1</v>
      </c>
      <c r="H1837" t="s">
        <v>0</v>
      </c>
      <c r="I1837" t="s">
        <v>359</v>
      </c>
      <c r="J1837" t="s">
        <v>360</v>
      </c>
      <c r="K1837" s="55">
        <v>2505</v>
      </c>
      <c r="L1837" s="55">
        <v>2505</v>
      </c>
      <c r="M1837" t="s">
        <v>304</v>
      </c>
      <c r="N1837" t="s">
        <v>305</v>
      </c>
      <c r="O1837" s="3">
        <v>0</v>
      </c>
      <c r="P1837" s="3">
        <v>0</v>
      </c>
      <c r="Q1837" s="3">
        <v>55</v>
      </c>
      <c r="R1837" s="3">
        <v>7.15</v>
      </c>
      <c r="S1837" s="3">
        <v>0</v>
      </c>
      <c r="T1837" s="3">
        <v>0</v>
      </c>
      <c r="U1837" s="3">
        <v>62.15</v>
      </c>
      <c r="W1837" t="s">
        <v>1</v>
      </c>
    </row>
    <row r="1838" spans="5:23" x14ac:dyDescent="0.25">
      <c r="E1838" t="s">
        <v>96</v>
      </c>
      <c r="F1838" t="s">
        <v>377</v>
      </c>
      <c r="G1838" t="s">
        <v>1</v>
      </c>
      <c r="H1838" t="s">
        <v>0</v>
      </c>
      <c r="I1838" t="s">
        <v>359</v>
      </c>
      <c r="J1838" t="s">
        <v>360</v>
      </c>
      <c r="K1838" s="55">
        <v>2504</v>
      </c>
      <c r="L1838" s="55">
        <v>2504</v>
      </c>
      <c r="M1838" t="s">
        <v>117</v>
      </c>
      <c r="N1838" t="s">
        <v>118</v>
      </c>
      <c r="O1838" s="3">
        <v>0</v>
      </c>
      <c r="P1838" s="3">
        <v>0</v>
      </c>
      <c r="Q1838" s="3">
        <v>80</v>
      </c>
      <c r="R1838" s="3">
        <v>10.4</v>
      </c>
      <c r="S1838" s="3">
        <v>0</v>
      </c>
      <c r="T1838" s="3">
        <v>0</v>
      </c>
      <c r="U1838" s="3">
        <v>90.4</v>
      </c>
      <c r="W1838" t="s">
        <v>1</v>
      </c>
    </row>
    <row r="1839" spans="5:23" x14ac:dyDescent="0.25">
      <c r="E1839" t="s">
        <v>96</v>
      </c>
      <c r="F1839" t="s">
        <v>377</v>
      </c>
      <c r="G1839" t="s">
        <v>1</v>
      </c>
      <c r="H1839" t="s">
        <v>0</v>
      </c>
      <c r="I1839" t="s">
        <v>359</v>
      </c>
      <c r="J1839" t="s">
        <v>360</v>
      </c>
      <c r="K1839" s="55">
        <v>2503</v>
      </c>
      <c r="L1839" s="55">
        <v>2503</v>
      </c>
      <c r="M1839" t="s">
        <v>115</v>
      </c>
      <c r="N1839" t="s">
        <v>116</v>
      </c>
      <c r="O1839" s="3">
        <v>0</v>
      </c>
      <c r="P1839" s="3">
        <v>0</v>
      </c>
      <c r="Q1839" s="3">
        <v>30</v>
      </c>
      <c r="R1839" s="3">
        <v>3.9000000000000004</v>
      </c>
      <c r="S1839" s="3">
        <v>0</v>
      </c>
      <c r="T1839" s="3">
        <v>0</v>
      </c>
      <c r="U1839" s="3">
        <v>33.9</v>
      </c>
      <c r="W1839" t="s">
        <v>1</v>
      </c>
    </row>
    <row r="1840" spans="5:23" x14ac:dyDescent="0.25">
      <c r="E1840" t="s">
        <v>96</v>
      </c>
      <c r="F1840" t="s">
        <v>377</v>
      </c>
      <c r="G1840" t="s">
        <v>1</v>
      </c>
      <c r="H1840" t="s">
        <v>0</v>
      </c>
      <c r="I1840" t="s">
        <v>359</v>
      </c>
      <c r="J1840" t="s">
        <v>360</v>
      </c>
      <c r="K1840" s="55">
        <v>2502</v>
      </c>
      <c r="L1840" s="55">
        <v>2502</v>
      </c>
      <c r="M1840" t="s">
        <v>117</v>
      </c>
      <c r="N1840" t="s">
        <v>118</v>
      </c>
      <c r="O1840" s="3">
        <v>0</v>
      </c>
      <c r="P1840" s="3">
        <v>0</v>
      </c>
      <c r="Q1840" s="3">
        <v>140</v>
      </c>
      <c r="R1840" s="3">
        <v>18.2</v>
      </c>
      <c r="S1840" s="3">
        <v>0</v>
      </c>
      <c r="T1840" s="3">
        <v>0</v>
      </c>
      <c r="U1840" s="3">
        <v>158.19999999999999</v>
      </c>
      <c r="W1840" t="s">
        <v>1</v>
      </c>
    </row>
    <row r="1841" spans="5:23" x14ac:dyDescent="0.25">
      <c r="E1841" t="s">
        <v>96</v>
      </c>
      <c r="F1841" t="s">
        <v>377</v>
      </c>
      <c r="G1841" t="s">
        <v>1</v>
      </c>
      <c r="H1841" t="s">
        <v>0</v>
      </c>
      <c r="I1841" t="s">
        <v>359</v>
      </c>
      <c r="J1841" t="s">
        <v>360</v>
      </c>
      <c r="K1841" s="55">
        <v>2501</v>
      </c>
      <c r="L1841" s="55">
        <v>2501</v>
      </c>
      <c r="M1841" t="s">
        <v>183</v>
      </c>
      <c r="N1841" t="s">
        <v>184</v>
      </c>
      <c r="O1841" s="3">
        <v>0</v>
      </c>
      <c r="P1841" s="3">
        <v>0</v>
      </c>
      <c r="Q1841" s="3">
        <v>265</v>
      </c>
      <c r="R1841" s="3">
        <v>34.450000000000003</v>
      </c>
      <c r="S1841" s="3">
        <v>0</v>
      </c>
      <c r="T1841" s="3">
        <v>0</v>
      </c>
      <c r="U1841" s="3">
        <v>299.45</v>
      </c>
      <c r="W1841" t="s">
        <v>1</v>
      </c>
    </row>
    <row r="1842" spans="5:23" x14ac:dyDescent="0.25">
      <c r="E1842" t="s">
        <v>96</v>
      </c>
      <c r="F1842" t="s">
        <v>377</v>
      </c>
      <c r="G1842" t="s">
        <v>1</v>
      </c>
      <c r="H1842" t="s">
        <v>0</v>
      </c>
      <c r="I1842" t="s">
        <v>359</v>
      </c>
      <c r="J1842" t="s">
        <v>360</v>
      </c>
      <c r="K1842" s="55">
        <v>2500</v>
      </c>
      <c r="L1842" s="55">
        <v>2500</v>
      </c>
      <c r="M1842" t="s">
        <v>365</v>
      </c>
      <c r="N1842" t="s">
        <v>112</v>
      </c>
      <c r="O1842" s="3">
        <v>0</v>
      </c>
      <c r="P1842" s="3">
        <v>0</v>
      </c>
      <c r="Q1842" s="3">
        <v>150</v>
      </c>
      <c r="R1842" s="3">
        <v>19.5</v>
      </c>
      <c r="S1842" s="3">
        <v>0</v>
      </c>
      <c r="T1842" s="3">
        <v>0</v>
      </c>
      <c r="U1842" s="3">
        <v>169.5</v>
      </c>
      <c r="W1842" t="s">
        <v>1</v>
      </c>
    </row>
    <row r="1843" spans="5:23" x14ac:dyDescent="0.25">
      <c r="E1843" t="s">
        <v>96</v>
      </c>
      <c r="F1843" t="s">
        <v>377</v>
      </c>
      <c r="G1843" t="s">
        <v>1</v>
      </c>
      <c r="H1843" t="s">
        <v>0</v>
      </c>
      <c r="I1843" t="s">
        <v>359</v>
      </c>
      <c r="J1843" t="s">
        <v>360</v>
      </c>
      <c r="K1843" s="55">
        <v>2499</v>
      </c>
      <c r="L1843" s="55">
        <v>2499</v>
      </c>
      <c r="M1843" t="s">
        <v>100</v>
      </c>
      <c r="N1843" t="s">
        <v>101</v>
      </c>
      <c r="O1843" s="3">
        <v>0</v>
      </c>
      <c r="P1843" s="3">
        <v>0</v>
      </c>
      <c r="Q1843" s="3">
        <v>80</v>
      </c>
      <c r="R1843" s="3">
        <v>10.4</v>
      </c>
      <c r="S1843" s="3">
        <v>0</v>
      </c>
      <c r="T1843" s="3">
        <v>0</v>
      </c>
      <c r="U1843" s="3">
        <v>90.4</v>
      </c>
      <c r="W1843" t="s">
        <v>1</v>
      </c>
    </row>
    <row r="1844" spans="5:23" x14ac:dyDescent="0.25">
      <c r="E1844" t="s">
        <v>96</v>
      </c>
      <c r="F1844" t="s">
        <v>377</v>
      </c>
      <c r="G1844" t="s">
        <v>1</v>
      </c>
      <c r="H1844" t="s">
        <v>0</v>
      </c>
      <c r="I1844" t="s">
        <v>359</v>
      </c>
      <c r="J1844" t="s">
        <v>360</v>
      </c>
      <c r="K1844" s="55">
        <v>2498</v>
      </c>
      <c r="L1844" s="55">
        <v>2498</v>
      </c>
      <c r="M1844" t="s">
        <v>115</v>
      </c>
      <c r="N1844" t="s">
        <v>116</v>
      </c>
      <c r="O1844" s="3">
        <v>0</v>
      </c>
      <c r="P1844" s="3">
        <v>0</v>
      </c>
      <c r="Q1844" s="3">
        <v>60</v>
      </c>
      <c r="R1844" s="3">
        <v>7.8000000000000007</v>
      </c>
      <c r="S1844" s="3">
        <v>0</v>
      </c>
      <c r="T1844" s="3">
        <v>0</v>
      </c>
      <c r="U1844" s="3">
        <v>67.8</v>
      </c>
      <c r="W1844" t="s">
        <v>1</v>
      </c>
    </row>
    <row r="1845" spans="5:23" x14ac:dyDescent="0.25">
      <c r="E1845" t="s">
        <v>96</v>
      </c>
      <c r="F1845" t="s">
        <v>377</v>
      </c>
      <c r="G1845" t="s">
        <v>1</v>
      </c>
      <c r="H1845" t="s">
        <v>0</v>
      </c>
      <c r="I1845" t="s">
        <v>359</v>
      </c>
      <c r="J1845" t="s">
        <v>360</v>
      </c>
      <c r="K1845" s="55">
        <v>2497</v>
      </c>
      <c r="L1845" s="55">
        <v>2497</v>
      </c>
      <c r="M1845" t="s">
        <v>121</v>
      </c>
      <c r="N1845" t="s">
        <v>122</v>
      </c>
      <c r="O1845" s="3">
        <v>0</v>
      </c>
      <c r="P1845" s="3">
        <v>0</v>
      </c>
      <c r="Q1845" s="3">
        <v>133.6</v>
      </c>
      <c r="R1845" s="3">
        <v>17.367999999999999</v>
      </c>
      <c r="S1845" s="3">
        <v>0</v>
      </c>
      <c r="T1845" s="3">
        <v>0</v>
      </c>
      <c r="U1845" s="3">
        <v>150.96799999999999</v>
      </c>
      <c r="W1845" t="s">
        <v>1</v>
      </c>
    </row>
    <row r="1846" spans="5:23" x14ac:dyDescent="0.25">
      <c r="E1846" t="s">
        <v>96</v>
      </c>
      <c r="F1846" t="s">
        <v>377</v>
      </c>
      <c r="G1846" t="s">
        <v>1</v>
      </c>
      <c r="H1846" t="s">
        <v>0</v>
      </c>
      <c r="I1846" t="s">
        <v>359</v>
      </c>
      <c r="J1846" t="s">
        <v>360</v>
      </c>
      <c r="K1846" s="55">
        <v>2496</v>
      </c>
      <c r="L1846" s="55">
        <v>2496</v>
      </c>
      <c r="M1846" t="s">
        <v>100</v>
      </c>
      <c r="N1846" t="s">
        <v>101</v>
      </c>
      <c r="O1846" s="3">
        <v>0</v>
      </c>
      <c r="P1846" s="3">
        <v>0</v>
      </c>
      <c r="Q1846" s="3">
        <v>45.15</v>
      </c>
      <c r="R1846" s="3">
        <v>5.8695000000000004</v>
      </c>
      <c r="S1846" s="3">
        <v>0</v>
      </c>
      <c r="T1846" s="3">
        <v>0</v>
      </c>
      <c r="U1846" s="3">
        <v>51.019500000000001</v>
      </c>
      <c r="W1846" t="s">
        <v>1</v>
      </c>
    </row>
    <row r="1847" spans="5:23" x14ac:dyDescent="0.25">
      <c r="E1847" t="s">
        <v>96</v>
      </c>
      <c r="F1847" t="s">
        <v>376</v>
      </c>
      <c r="G1847" t="s">
        <v>1</v>
      </c>
      <c r="H1847" t="s">
        <v>0</v>
      </c>
      <c r="I1847" t="s">
        <v>359</v>
      </c>
      <c r="J1847" t="s">
        <v>360</v>
      </c>
      <c r="K1847" s="55">
        <v>2495</v>
      </c>
      <c r="L1847" s="55">
        <v>2495</v>
      </c>
      <c r="M1847" t="s">
        <v>201</v>
      </c>
      <c r="N1847" t="s">
        <v>202</v>
      </c>
      <c r="O1847" s="3">
        <v>0</v>
      </c>
      <c r="P1847" s="3">
        <v>0</v>
      </c>
      <c r="Q1847" s="3">
        <v>15.27</v>
      </c>
      <c r="R1847" s="3">
        <v>1.9851000000000001</v>
      </c>
      <c r="S1847" s="3">
        <v>0</v>
      </c>
      <c r="T1847" s="3">
        <v>0</v>
      </c>
      <c r="U1847" s="3">
        <v>17.255099999999999</v>
      </c>
      <c r="W1847" t="s">
        <v>1</v>
      </c>
    </row>
    <row r="1848" spans="5:23" x14ac:dyDescent="0.25">
      <c r="E1848" t="s">
        <v>96</v>
      </c>
      <c r="F1848" t="s">
        <v>376</v>
      </c>
      <c r="G1848" t="s">
        <v>1</v>
      </c>
      <c r="H1848" t="s">
        <v>0</v>
      </c>
      <c r="I1848" t="s">
        <v>359</v>
      </c>
      <c r="J1848" t="s">
        <v>360</v>
      </c>
      <c r="K1848" s="55">
        <v>2494</v>
      </c>
      <c r="L1848" s="55">
        <v>2494</v>
      </c>
      <c r="M1848" t="s">
        <v>272</v>
      </c>
      <c r="N1848" t="s">
        <v>273</v>
      </c>
      <c r="O1848" s="3">
        <v>0</v>
      </c>
      <c r="P1848" s="3">
        <v>0</v>
      </c>
      <c r="Q1848" s="3">
        <v>20</v>
      </c>
      <c r="R1848" s="3">
        <v>2.6</v>
      </c>
      <c r="S1848" s="3">
        <v>0</v>
      </c>
      <c r="T1848" s="3">
        <v>0</v>
      </c>
      <c r="U1848" s="3">
        <v>22.6</v>
      </c>
      <c r="W1848" t="s">
        <v>1</v>
      </c>
    </row>
    <row r="1849" spans="5:23" x14ac:dyDescent="0.25">
      <c r="E1849" t="s">
        <v>96</v>
      </c>
      <c r="F1849" t="s">
        <v>376</v>
      </c>
      <c r="G1849" t="s">
        <v>1</v>
      </c>
      <c r="H1849" t="s">
        <v>0</v>
      </c>
      <c r="I1849" t="s">
        <v>359</v>
      </c>
      <c r="J1849" t="s">
        <v>360</v>
      </c>
      <c r="K1849" s="55">
        <v>2493</v>
      </c>
      <c r="L1849" s="55">
        <v>2493</v>
      </c>
      <c r="M1849" t="s">
        <v>160</v>
      </c>
      <c r="N1849" t="s">
        <v>161</v>
      </c>
      <c r="O1849" s="3">
        <v>0</v>
      </c>
      <c r="P1849" s="3">
        <v>0</v>
      </c>
      <c r="Q1849" s="3">
        <v>60</v>
      </c>
      <c r="R1849" s="3">
        <v>7.8000000000000007</v>
      </c>
      <c r="S1849" s="3">
        <v>0</v>
      </c>
      <c r="T1849" s="3">
        <v>0</v>
      </c>
      <c r="U1849" s="3">
        <v>67.8</v>
      </c>
      <c r="W1849" t="s">
        <v>1</v>
      </c>
    </row>
    <row r="1850" spans="5:23" x14ac:dyDescent="0.25">
      <c r="E1850" t="s">
        <v>96</v>
      </c>
      <c r="F1850" t="s">
        <v>376</v>
      </c>
      <c r="G1850" t="s">
        <v>1</v>
      </c>
      <c r="H1850" t="s">
        <v>0</v>
      </c>
      <c r="I1850" t="s">
        <v>359</v>
      </c>
      <c r="J1850" t="s">
        <v>360</v>
      </c>
      <c r="K1850" s="55">
        <v>2492</v>
      </c>
      <c r="L1850" s="55">
        <v>2492</v>
      </c>
      <c r="M1850" t="s">
        <v>293</v>
      </c>
      <c r="N1850" t="s">
        <v>294</v>
      </c>
      <c r="O1850" s="3">
        <v>0</v>
      </c>
      <c r="P1850" s="3">
        <v>0</v>
      </c>
      <c r="Q1850" s="3">
        <v>180</v>
      </c>
      <c r="R1850" s="3">
        <v>23.400000000000002</v>
      </c>
      <c r="S1850" s="3">
        <v>0</v>
      </c>
      <c r="T1850" s="3">
        <v>0</v>
      </c>
      <c r="U1850" s="3">
        <v>203.4</v>
      </c>
      <c r="W1850" t="s">
        <v>1</v>
      </c>
    </row>
    <row r="1851" spans="5:23" x14ac:dyDescent="0.25">
      <c r="E1851" t="s">
        <v>96</v>
      </c>
      <c r="F1851" t="s">
        <v>376</v>
      </c>
      <c r="G1851" t="s">
        <v>1</v>
      </c>
      <c r="H1851" t="s">
        <v>0</v>
      </c>
      <c r="I1851" t="s">
        <v>359</v>
      </c>
      <c r="J1851" t="s">
        <v>360</v>
      </c>
      <c r="K1851" s="55">
        <v>2491</v>
      </c>
      <c r="L1851" s="55">
        <v>2491</v>
      </c>
      <c r="M1851" t="s">
        <v>365</v>
      </c>
      <c r="N1851" t="s">
        <v>112</v>
      </c>
      <c r="O1851" s="3">
        <v>0</v>
      </c>
      <c r="P1851" s="3">
        <v>0</v>
      </c>
      <c r="Q1851" s="3">
        <v>1212</v>
      </c>
      <c r="R1851" s="3">
        <v>157.56</v>
      </c>
      <c r="S1851" s="3">
        <v>0</v>
      </c>
      <c r="T1851" s="3">
        <v>0</v>
      </c>
      <c r="U1851" s="3">
        <v>1369.56</v>
      </c>
      <c r="W1851" t="s">
        <v>1</v>
      </c>
    </row>
    <row r="1852" spans="5:23" x14ac:dyDescent="0.25">
      <c r="E1852" t="s">
        <v>96</v>
      </c>
      <c r="F1852" t="s">
        <v>376</v>
      </c>
      <c r="G1852" t="s">
        <v>1</v>
      </c>
      <c r="H1852" t="s">
        <v>0</v>
      </c>
      <c r="I1852" t="s">
        <v>359</v>
      </c>
      <c r="J1852" t="s">
        <v>360</v>
      </c>
      <c r="K1852" s="55">
        <v>2490</v>
      </c>
      <c r="L1852" s="55">
        <v>2490</v>
      </c>
      <c r="M1852" t="s">
        <v>134</v>
      </c>
      <c r="N1852" t="s">
        <v>135</v>
      </c>
      <c r="O1852" s="3">
        <v>0</v>
      </c>
      <c r="P1852" s="3">
        <v>0</v>
      </c>
      <c r="Q1852" s="3">
        <v>75</v>
      </c>
      <c r="R1852" s="3">
        <v>9.75</v>
      </c>
      <c r="S1852" s="3">
        <v>0</v>
      </c>
      <c r="T1852" s="3">
        <v>0</v>
      </c>
      <c r="U1852" s="3">
        <v>84.75</v>
      </c>
      <c r="W1852" t="s">
        <v>1</v>
      </c>
    </row>
    <row r="1853" spans="5:23" x14ac:dyDescent="0.25">
      <c r="E1853" t="s">
        <v>96</v>
      </c>
      <c r="F1853" t="s">
        <v>376</v>
      </c>
      <c r="G1853" t="s">
        <v>1</v>
      </c>
      <c r="H1853" t="s">
        <v>0</v>
      </c>
      <c r="I1853" t="s">
        <v>359</v>
      </c>
      <c r="J1853" t="s">
        <v>360</v>
      </c>
      <c r="K1853" s="55">
        <v>2489</v>
      </c>
      <c r="L1853" s="55">
        <v>2489</v>
      </c>
      <c r="M1853" t="s">
        <v>115</v>
      </c>
      <c r="N1853" t="s">
        <v>116</v>
      </c>
      <c r="O1853" s="3">
        <v>0</v>
      </c>
      <c r="P1853" s="3">
        <v>0</v>
      </c>
      <c r="Q1853" s="3">
        <v>22</v>
      </c>
      <c r="R1853" s="3">
        <v>2.8600000000000003</v>
      </c>
      <c r="S1853" s="3">
        <v>0</v>
      </c>
      <c r="T1853" s="3">
        <v>0</v>
      </c>
      <c r="U1853" s="3">
        <v>24.86</v>
      </c>
      <c r="W1853" t="s">
        <v>1</v>
      </c>
    </row>
    <row r="1854" spans="5:23" x14ac:dyDescent="0.25">
      <c r="E1854" t="s">
        <v>96</v>
      </c>
      <c r="F1854" t="s">
        <v>376</v>
      </c>
      <c r="G1854" t="s">
        <v>1</v>
      </c>
      <c r="H1854" t="s">
        <v>0</v>
      </c>
      <c r="I1854" t="s">
        <v>359</v>
      </c>
      <c r="J1854" t="s">
        <v>360</v>
      </c>
      <c r="K1854" s="55">
        <v>2488</v>
      </c>
      <c r="L1854" s="55">
        <v>2488</v>
      </c>
      <c r="M1854" t="s">
        <v>195</v>
      </c>
      <c r="N1854" t="s">
        <v>196</v>
      </c>
      <c r="O1854" s="3">
        <v>0</v>
      </c>
      <c r="P1854" s="3">
        <v>0</v>
      </c>
      <c r="Q1854" s="3">
        <v>24</v>
      </c>
      <c r="R1854" s="3">
        <v>3.12</v>
      </c>
      <c r="S1854" s="3">
        <v>0</v>
      </c>
      <c r="T1854" s="3">
        <v>0</v>
      </c>
      <c r="U1854" s="3">
        <v>27.12</v>
      </c>
      <c r="W1854" t="s">
        <v>1</v>
      </c>
    </row>
    <row r="1855" spans="5:23" x14ac:dyDescent="0.25">
      <c r="E1855" t="s">
        <v>96</v>
      </c>
      <c r="F1855" t="s">
        <v>376</v>
      </c>
      <c r="G1855" t="s">
        <v>1</v>
      </c>
      <c r="H1855" t="s">
        <v>0</v>
      </c>
      <c r="I1855" t="s">
        <v>359</v>
      </c>
      <c r="J1855" t="s">
        <v>360</v>
      </c>
      <c r="K1855" s="55">
        <v>2487</v>
      </c>
      <c r="L1855" s="55">
        <v>2487</v>
      </c>
      <c r="M1855" t="s">
        <v>100</v>
      </c>
      <c r="N1855" t="s">
        <v>101</v>
      </c>
      <c r="O1855" s="3">
        <v>0</v>
      </c>
      <c r="P1855" s="3">
        <v>0</v>
      </c>
      <c r="Q1855" s="3">
        <v>75</v>
      </c>
      <c r="R1855" s="3">
        <v>9.75</v>
      </c>
      <c r="S1855" s="3">
        <v>0</v>
      </c>
      <c r="T1855" s="3">
        <v>0</v>
      </c>
      <c r="U1855" s="3">
        <v>84.75</v>
      </c>
      <c r="W1855" t="s">
        <v>1</v>
      </c>
    </row>
    <row r="1856" spans="5:23" x14ac:dyDescent="0.25">
      <c r="E1856" t="s">
        <v>96</v>
      </c>
      <c r="F1856" t="s">
        <v>376</v>
      </c>
      <c r="G1856" t="s">
        <v>1</v>
      </c>
      <c r="H1856" t="s">
        <v>0</v>
      </c>
      <c r="I1856" t="s">
        <v>359</v>
      </c>
      <c r="J1856" t="s">
        <v>360</v>
      </c>
      <c r="K1856" s="55">
        <v>2486</v>
      </c>
      <c r="L1856" s="55">
        <v>2486</v>
      </c>
      <c r="M1856" t="s">
        <v>115</v>
      </c>
      <c r="N1856" t="s">
        <v>116</v>
      </c>
      <c r="O1856" s="3">
        <v>0</v>
      </c>
      <c r="P1856" s="3">
        <v>0</v>
      </c>
      <c r="Q1856" s="3">
        <v>45</v>
      </c>
      <c r="R1856" s="3">
        <v>5.8500000000000005</v>
      </c>
      <c r="S1856" s="3">
        <v>0</v>
      </c>
      <c r="T1856" s="3">
        <v>0</v>
      </c>
      <c r="U1856" s="3">
        <v>50.85</v>
      </c>
      <c r="W1856" t="s">
        <v>1</v>
      </c>
    </row>
    <row r="1857" spans="5:23" x14ac:dyDescent="0.25">
      <c r="E1857" t="s">
        <v>96</v>
      </c>
      <c r="F1857" t="s">
        <v>375</v>
      </c>
      <c r="G1857" t="s">
        <v>1</v>
      </c>
      <c r="H1857" t="s">
        <v>0</v>
      </c>
      <c r="I1857" t="s">
        <v>359</v>
      </c>
      <c r="J1857" t="s">
        <v>360</v>
      </c>
      <c r="K1857" s="55">
        <v>2485</v>
      </c>
      <c r="L1857" s="55">
        <v>2485</v>
      </c>
      <c r="M1857" t="s">
        <v>100</v>
      </c>
      <c r="N1857" t="s">
        <v>101</v>
      </c>
      <c r="O1857" s="3">
        <v>0</v>
      </c>
      <c r="P1857" s="3">
        <v>0</v>
      </c>
      <c r="Q1857" s="3">
        <v>10</v>
      </c>
      <c r="R1857" s="3">
        <v>1.3</v>
      </c>
      <c r="S1857" s="3">
        <v>0</v>
      </c>
      <c r="T1857" s="3">
        <v>0</v>
      </c>
      <c r="U1857" s="3">
        <v>11.3</v>
      </c>
      <c r="W1857" t="s">
        <v>1</v>
      </c>
    </row>
    <row r="1858" spans="5:23" x14ac:dyDescent="0.25">
      <c r="E1858" t="s">
        <v>96</v>
      </c>
      <c r="F1858" t="s">
        <v>375</v>
      </c>
      <c r="G1858" t="s">
        <v>1</v>
      </c>
      <c r="H1858" t="s">
        <v>0</v>
      </c>
      <c r="I1858" t="s">
        <v>359</v>
      </c>
      <c r="J1858" t="s">
        <v>360</v>
      </c>
      <c r="K1858" s="55">
        <v>2484</v>
      </c>
      <c r="L1858" s="55">
        <v>2484</v>
      </c>
      <c r="M1858" t="s">
        <v>100</v>
      </c>
      <c r="N1858" t="s">
        <v>101</v>
      </c>
      <c r="O1858" s="3">
        <v>0</v>
      </c>
      <c r="P1858" s="3">
        <v>0</v>
      </c>
      <c r="Q1858" s="3">
        <v>90</v>
      </c>
      <c r="R1858" s="3">
        <v>11.700000000000001</v>
      </c>
      <c r="S1858" s="3">
        <v>0</v>
      </c>
      <c r="T1858" s="3">
        <v>0</v>
      </c>
      <c r="U1858" s="3">
        <v>101.7</v>
      </c>
      <c r="W1858" t="s">
        <v>1</v>
      </c>
    </row>
    <row r="1859" spans="5:23" x14ac:dyDescent="0.25">
      <c r="E1859" t="s">
        <v>96</v>
      </c>
      <c r="F1859" t="s">
        <v>375</v>
      </c>
      <c r="G1859" t="s">
        <v>1</v>
      </c>
      <c r="H1859" t="s">
        <v>0</v>
      </c>
      <c r="I1859" t="s">
        <v>359</v>
      </c>
      <c r="J1859" t="s">
        <v>360</v>
      </c>
      <c r="K1859" s="55">
        <v>2483</v>
      </c>
      <c r="L1859" s="55">
        <v>2483</v>
      </c>
      <c r="M1859" t="s">
        <v>117</v>
      </c>
      <c r="N1859" t="s">
        <v>118</v>
      </c>
      <c r="O1859" s="3">
        <v>0</v>
      </c>
      <c r="P1859" s="3">
        <v>0</v>
      </c>
      <c r="Q1859" s="3">
        <v>612</v>
      </c>
      <c r="R1859" s="3">
        <v>79.56</v>
      </c>
      <c r="S1859" s="3">
        <v>0</v>
      </c>
      <c r="T1859" s="3">
        <v>0</v>
      </c>
      <c r="U1859" s="3">
        <v>691.56</v>
      </c>
      <c r="W1859" t="s">
        <v>1</v>
      </c>
    </row>
    <row r="1860" spans="5:23" x14ac:dyDescent="0.25">
      <c r="E1860" t="s">
        <v>96</v>
      </c>
      <c r="F1860" t="s">
        <v>375</v>
      </c>
      <c r="G1860" t="s">
        <v>1</v>
      </c>
      <c r="H1860" t="s">
        <v>0</v>
      </c>
      <c r="I1860" t="s">
        <v>359</v>
      </c>
      <c r="J1860" t="s">
        <v>360</v>
      </c>
      <c r="K1860" s="55">
        <v>2482</v>
      </c>
      <c r="L1860" s="55">
        <v>2482</v>
      </c>
      <c r="M1860" t="s">
        <v>115</v>
      </c>
      <c r="N1860" t="s">
        <v>116</v>
      </c>
      <c r="O1860" s="3">
        <v>0</v>
      </c>
      <c r="P1860" s="3">
        <v>0</v>
      </c>
      <c r="Q1860" s="3">
        <v>54</v>
      </c>
      <c r="R1860" s="3">
        <v>7.0200000000000005</v>
      </c>
      <c r="S1860" s="3">
        <v>0</v>
      </c>
      <c r="T1860" s="3">
        <v>0</v>
      </c>
      <c r="U1860" s="3">
        <v>61.02</v>
      </c>
      <c r="W1860" t="s">
        <v>1</v>
      </c>
    </row>
    <row r="1861" spans="5:23" x14ac:dyDescent="0.25">
      <c r="E1861" t="s">
        <v>96</v>
      </c>
      <c r="F1861" t="s">
        <v>375</v>
      </c>
      <c r="G1861" t="s">
        <v>1</v>
      </c>
      <c r="H1861" t="s">
        <v>0</v>
      </c>
      <c r="I1861" t="s">
        <v>359</v>
      </c>
      <c r="J1861" t="s">
        <v>360</v>
      </c>
      <c r="K1861" s="55">
        <v>2481</v>
      </c>
      <c r="L1861" s="55">
        <v>2481</v>
      </c>
      <c r="M1861" t="s">
        <v>100</v>
      </c>
      <c r="N1861" t="s">
        <v>101</v>
      </c>
      <c r="O1861" s="3">
        <v>0</v>
      </c>
      <c r="P1861" s="3">
        <v>0</v>
      </c>
      <c r="Q1861" s="3">
        <v>277</v>
      </c>
      <c r="R1861" s="3">
        <v>36.01</v>
      </c>
      <c r="S1861" s="3">
        <v>0</v>
      </c>
      <c r="T1861" s="3">
        <v>0</v>
      </c>
      <c r="U1861" s="3">
        <v>313.01</v>
      </c>
      <c r="W1861" t="s">
        <v>1</v>
      </c>
    </row>
    <row r="1862" spans="5:23" x14ac:dyDescent="0.25">
      <c r="E1862" t="s">
        <v>96</v>
      </c>
      <c r="F1862" t="s">
        <v>375</v>
      </c>
      <c r="G1862" t="s">
        <v>1</v>
      </c>
      <c r="H1862" t="s">
        <v>0</v>
      </c>
      <c r="I1862" t="s">
        <v>359</v>
      </c>
      <c r="J1862" t="s">
        <v>360</v>
      </c>
      <c r="K1862" s="55">
        <v>2480</v>
      </c>
      <c r="L1862" s="55">
        <v>2480</v>
      </c>
      <c r="M1862" t="s">
        <v>100</v>
      </c>
      <c r="N1862" t="s">
        <v>101</v>
      </c>
      <c r="O1862" s="3">
        <v>0</v>
      </c>
      <c r="P1862" s="3">
        <v>0</v>
      </c>
      <c r="Q1862" s="3">
        <v>590</v>
      </c>
      <c r="R1862" s="3">
        <v>76.7</v>
      </c>
      <c r="S1862" s="3">
        <v>0</v>
      </c>
      <c r="T1862" s="3">
        <v>0</v>
      </c>
      <c r="U1862" s="3">
        <v>666.7</v>
      </c>
      <c r="W1862" t="s">
        <v>1</v>
      </c>
    </row>
    <row r="1863" spans="5:23" x14ac:dyDescent="0.25">
      <c r="E1863" t="s">
        <v>96</v>
      </c>
      <c r="F1863" t="s">
        <v>375</v>
      </c>
      <c r="G1863" t="s">
        <v>1</v>
      </c>
      <c r="H1863" t="s">
        <v>0</v>
      </c>
      <c r="I1863" t="s">
        <v>359</v>
      </c>
      <c r="J1863" t="s">
        <v>360</v>
      </c>
      <c r="K1863" s="55">
        <v>2479</v>
      </c>
      <c r="L1863" s="55">
        <v>2479</v>
      </c>
      <c r="M1863" t="s">
        <v>201</v>
      </c>
      <c r="N1863" t="s">
        <v>202</v>
      </c>
      <c r="O1863" s="3">
        <v>0</v>
      </c>
      <c r="P1863" s="3">
        <v>0</v>
      </c>
      <c r="Q1863" s="3">
        <v>13.94</v>
      </c>
      <c r="R1863" s="3">
        <v>1.8122</v>
      </c>
      <c r="S1863" s="3">
        <v>0</v>
      </c>
      <c r="T1863" s="3">
        <v>0</v>
      </c>
      <c r="U1863" s="3">
        <v>15.7522</v>
      </c>
      <c r="W1863" t="s">
        <v>1</v>
      </c>
    </row>
    <row r="1864" spans="5:23" x14ac:dyDescent="0.25">
      <c r="E1864" t="s">
        <v>96</v>
      </c>
      <c r="F1864" t="s">
        <v>375</v>
      </c>
      <c r="G1864" t="s">
        <v>1</v>
      </c>
      <c r="H1864" t="s">
        <v>0</v>
      </c>
      <c r="I1864" t="s">
        <v>359</v>
      </c>
      <c r="J1864" t="s">
        <v>360</v>
      </c>
      <c r="K1864" s="55">
        <v>2478</v>
      </c>
      <c r="L1864" s="55">
        <v>2478</v>
      </c>
      <c r="M1864" t="s">
        <v>113</v>
      </c>
      <c r="N1864" t="s">
        <v>114</v>
      </c>
      <c r="O1864" s="3">
        <v>0</v>
      </c>
      <c r="P1864" s="3">
        <v>0</v>
      </c>
      <c r="Q1864" s="3">
        <v>125</v>
      </c>
      <c r="R1864" s="3">
        <v>16.25</v>
      </c>
      <c r="S1864" s="3">
        <v>0</v>
      </c>
      <c r="T1864" s="3">
        <v>0</v>
      </c>
      <c r="U1864" s="3">
        <v>141.25</v>
      </c>
      <c r="W1864" t="s">
        <v>1</v>
      </c>
    </row>
    <row r="1865" spans="5:23" x14ac:dyDescent="0.25">
      <c r="E1865" t="s">
        <v>96</v>
      </c>
      <c r="F1865" t="s">
        <v>372</v>
      </c>
      <c r="G1865" t="s">
        <v>1</v>
      </c>
      <c r="H1865" t="s">
        <v>0</v>
      </c>
      <c r="I1865" t="s">
        <v>359</v>
      </c>
      <c r="J1865" t="s">
        <v>360</v>
      </c>
      <c r="K1865" s="55">
        <v>2477</v>
      </c>
      <c r="L1865" s="55">
        <v>2477</v>
      </c>
      <c r="M1865" t="s">
        <v>125</v>
      </c>
      <c r="N1865" t="s">
        <v>126</v>
      </c>
      <c r="O1865" s="3">
        <v>0</v>
      </c>
      <c r="P1865" s="3">
        <v>0</v>
      </c>
      <c r="Q1865" s="3">
        <v>20</v>
      </c>
      <c r="R1865" s="3">
        <v>2.6</v>
      </c>
      <c r="S1865" s="3">
        <v>0</v>
      </c>
      <c r="T1865" s="3">
        <v>0</v>
      </c>
      <c r="U1865" s="3">
        <v>22.6</v>
      </c>
      <c r="W1865" t="s">
        <v>1</v>
      </c>
    </row>
    <row r="1866" spans="5:23" x14ac:dyDescent="0.25">
      <c r="E1866" t="s">
        <v>96</v>
      </c>
      <c r="F1866" t="s">
        <v>372</v>
      </c>
      <c r="G1866" t="s">
        <v>1</v>
      </c>
      <c r="H1866" t="s">
        <v>0</v>
      </c>
      <c r="I1866" t="s">
        <v>359</v>
      </c>
      <c r="J1866" t="s">
        <v>360</v>
      </c>
      <c r="K1866" s="55">
        <v>2476</v>
      </c>
      <c r="L1866" s="55">
        <v>2476</v>
      </c>
      <c r="M1866" t="s">
        <v>262</v>
      </c>
      <c r="N1866" t="s">
        <v>263</v>
      </c>
      <c r="O1866" s="3">
        <v>0</v>
      </c>
      <c r="P1866" s="3">
        <v>0</v>
      </c>
      <c r="Q1866" s="3">
        <v>146</v>
      </c>
      <c r="R1866" s="3">
        <v>18.98</v>
      </c>
      <c r="S1866" s="3">
        <v>0</v>
      </c>
      <c r="T1866" s="3">
        <v>0</v>
      </c>
      <c r="U1866" s="3">
        <v>164.98</v>
      </c>
      <c r="W1866" t="s">
        <v>1</v>
      </c>
    </row>
    <row r="1867" spans="5:23" x14ac:dyDescent="0.25">
      <c r="E1867" t="s">
        <v>96</v>
      </c>
      <c r="F1867" t="s">
        <v>372</v>
      </c>
      <c r="G1867" t="s">
        <v>1</v>
      </c>
      <c r="H1867" t="s">
        <v>0</v>
      </c>
      <c r="I1867" t="s">
        <v>359</v>
      </c>
      <c r="J1867" t="s">
        <v>360</v>
      </c>
      <c r="K1867" s="55">
        <v>2475</v>
      </c>
      <c r="L1867" s="55">
        <v>2475</v>
      </c>
      <c r="M1867" t="s">
        <v>262</v>
      </c>
      <c r="N1867" t="s">
        <v>263</v>
      </c>
      <c r="O1867" s="3">
        <v>0</v>
      </c>
      <c r="P1867" s="3">
        <v>0</v>
      </c>
      <c r="Q1867" s="3">
        <v>80</v>
      </c>
      <c r="R1867" s="3">
        <v>10.4</v>
      </c>
      <c r="S1867" s="3">
        <v>0</v>
      </c>
      <c r="T1867" s="3">
        <v>0</v>
      </c>
      <c r="U1867" s="3">
        <v>90.4</v>
      </c>
      <c r="W1867" t="s">
        <v>1</v>
      </c>
    </row>
    <row r="1868" spans="5:23" x14ac:dyDescent="0.25">
      <c r="E1868" t="s">
        <v>96</v>
      </c>
      <c r="F1868" t="s">
        <v>372</v>
      </c>
      <c r="G1868" t="s">
        <v>1</v>
      </c>
      <c r="H1868" t="s">
        <v>0</v>
      </c>
      <c r="I1868" t="s">
        <v>359</v>
      </c>
      <c r="J1868" t="s">
        <v>360</v>
      </c>
      <c r="K1868" s="55">
        <v>2474</v>
      </c>
      <c r="L1868" s="55">
        <v>2474</v>
      </c>
      <c r="M1868" t="s">
        <v>117</v>
      </c>
      <c r="N1868" t="s">
        <v>118</v>
      </c>
      <c r="O1868" s="3">
        <v>0</v>
      </c>
      <c r="P1868" s="3">
        <v>0</v>
      </c>
      <c r="Q1868" s="3">
        <v>17.309999999999999</v>
      </c>
      <c r="R1868" s="3">
        <v>2.2502999999999997</v>
      </c>
      <c r="S1868" s="3">
        <v>0</v>
      </c>
      <c r="T1868" s="3">
        <v>0</v>
      </c>
      <c r="U1868" s="3">
        <v>19.560299999999998</v>
      </c>
      <c r="W1868" t="s">
        <v>1</v>
      </c>
    </row>
    <row r="1869" spans="5:23" x14ac:dyDescent="0.25">
      <c r="E1869" t="s">
        <v>96</v>
      </c>
      <c r="F1869" t="s">
        <v>372</v>
      </c>
      <c r="G1869" t="s">
        <v>1</v>
      </c>
      <c r="H1869" t="s">
        <v>0</v>
      </c>
      <c r="I1869" t="s">
        <v>359</v>
      </c>
      <c r="J1869" t="s">
        <v>360</v>
      </c>
      <c r="K1869" s="55">
        <v>2473</v>
      </c>
      <c r="L1869" s="55">
        <v>2473</v>
      </c>
      <c r="M1869" t="s">
        <v>134</v>
      </c>
      <c r="N1869" t="s">
        <v>135</v>
      </c>
      <c r="O1869" s="3">
        <v>0</v>
      </c>
      <c r="P1869" s="3">
        <v>0</v>
      </c>
      <c r="Q1869" s="3">
        <v>95</v>
      </c>
      <c r="R1869" s="3">
        <v>12.35</v>
      </c>
      <c r="S1869" s="3">
        <v>0</v>
      </c>
      <c r="T1869" s="3">
        <v>0</v>
      </c>
      <c r="U1869" s="3">
        <v>107.35</v>
      </c>
      <c r="W1869" t="s">
        <v>1</v>
      </c>
    </row>
    <row r="1870" spans="5:23" x14ac:dyDescent="0.25">
      <c r="E1870" t="s">
        <v>96</v>
      </c>
      <c r="F1870" t="s">
        <v>372</v>
      </c>
      <c r="G1870" t="s">
        <v>1</v>
      </c>
      <c r="H1870" t="s">
        <v>0</v>
      </c>
      <c r="I1870" t="s">
        <v>359</v>
      </c>
      <c r="J1870" t="s">
        <v>360</v>
      </c>
      <c r="K1870" s="55">
        <v>2472</v>
      </c>
      <c r="L1870" s="55">
        <v>2472</v>
      </c>
      <c r="M1870" t="s">
        <v>117</v>
      </c>
      <c r="N1870" t="s">
        <v>118</v>
      </c>
      <c r="O1870" s="3">
        <v>0</v>
      </c>
      <c r="P1870" s="3">
        <v>0</v>
      </c>
      <c r="Q1870" s="3">
        <v>15</v>
      </c>
      <c r="R1870" s="3">
        <v>1.9500000000000002</v>
      </c>
      <c r="S1870" s="3">
        <v>0</v>
      </c>
      <c r="T1870" s="3">
        <v>0</v>
      </c>
      <c r="U1870" s="3">
        <v>16.95</v>
      </c>
      <c r="W1870" t="s">
        <v>1</v>
      </c>
    </row>
    <row r="1871" spans="5:23" x14ac:dyDescent="0.25">
      <c r="E1871" t="s">
        <v>96</v>
      </c>
      <c r="F1871" t="s">
        <v>372</v>
      </c>
      <c r="G1871" t="s">
        <v>1</v>
      </c>
      <c r="H1871" t="s">
        <v>0</v>
      </c>
      <c r="I1871" t="s">
        <v>359</v>
      </c>
      <c r="J1871" t="s">
        <v>360</v>
      </c>
      <c r="K1871" s="55">
        <v>2471</v>
      </c>
      <c r="L1871" s="55">
        <v>2471</v>
      </c>
      <c r="M1871" t="s">
        <v>201</v>
      </c>
      <c r="N1871" t="s">
        <v>202</v>
      </c>
      <c r="O1871" s="3">
        <v>0</v>
      </c>
      <c r="P1871" s="3">
        <v>0</v>
      </c>
      <c r="Q1871" s="3">
        <v>8.85</v>
      </c>
      <c r="R1871" s="3">
        <v>1.1505000000000001</v>
      </c>
      <c r="S1871" s="3">
        <v>0</v>
      </c>
      <c r="T1871" s="3">
        <v>0</v>
      </c>
      <c r="U1871" s="3">
        <v>10.000499999999999</v>
      </c>
      <c r="W1871" t="s">
        <v>1</v>
      </c>
    </row>
    <row r="1872" spans="5:23" x14ac:dyDescent="0.25">
      <c r="E1872" t="s">
        <v>96</v>
      </c>
      <c r="F1872" t="s">
        <v>372</v>
      </c>
      <c r="G1872" t="s">
        <v>1</v>
      </c>
      <c r="H1872" t="s">
        <v>0</v>
      </c>
      <c r="I1872" t="s">
        <v>359</v>
      </c>
      <c r="J1872" t="s">
        <v>360</v>
      </c>
      <c r="K1872" s="55">
        <v>2470</v>
      </c>
      <c r="L1872" s="55">
        <v>2470</v>
      </c>
      <c r="M1872" t="s">
        <v>373</v>
      </c>
      <c r="N1872" t="s">
        <v>374</v>
      </c>
      <c r="O1872" s="3">
        <v>0</v>
      </c>
      <c r="P1872" s="3">
        <v>0</v>
      </c>
      <c r="Q1872" s="3">
        <v>375</v>
      </c>
      <c r="R1872" s="3">
        <v>48.75</v>
      </c>
      <c r="S1872" s="3">
        <v>0</v>
      </c>
      <c r="T1872" s="3">
        <v>0</v>
      </c>
      <c r="U1872" s="3">
        <v>423.75</v>
      </c>
      <c r="W1872" t="s">
        <v>1</v>
      </c>
    </row>
    <row r="1873" spans="5:23" x14ac:dyDescent="0.25">
      <c r="E1873" t="s">
        <v>96</v>
      </c>
      <c r="F1873" t="s">
        <v>372</v>
      </c>
      <c r="G1873" t="s">
        <v>1</v>
      </c>
      <c r="H1873" t="s">
        <v>0</v>
      </c>
      <c r="I1873" t="s">
        <v>359</v>
      </c>
      <c r="J1873" t="s">
        <v>360</v>
      </c>
      <c r="K1873" s="55">
        <v>2469</v>
      </c>
      <c r="L1873" s="55">
        <v>2469</v>
      </c>
      <c r="M1873" t="s">
        <v>115</v>
      </c>
      <c r="N1873" t="s">
        <v>116</v>
      </c>
      <c r="O1873" s="3">
        <v>0</v>
      </c>
      <c r="P1873" s="3">
        <v>0</v>
      </c>
      <c r="Q1873" s="3">
        <v>210</v>
      </c>
      <c r="R1873" s="3">
        <v>27.3</v>
      </c>
      <c r="S1873" s="3">
        <v>0</v>
      </c>
      <c r="T1873" s="3">
        <v>0</v>
      </c>
      <c r="U1873" s="3">
        <v>237.3</v>
      </c>
      <c r="W1873" t="s">
        <v>1</v>
      </c>
    </row>
    <row r="1874" spans="5:23" x14ac:dyDescent="0.25">
      <c r="E1874" t="s">
        <v>96</v>
      </c>
      <c r="F1874" t="s">
        <v>372</v>
      </c>
      <c r="G1874" t="s">
        <v>1</v>
      </c>
      <c r="H1874" t="s">
        <v>0</v>
      </c>
      <c r="I1874" t="s">
        <v>359</v>
      </c>
      <c r="J1874" t="s">
        <v>360</v>
      </c>
      <c r="K1874" s="55">
        <v>2468</v>
      </c>
      <c r="L1874" s="55">
        <v>2468</v>
      </c>
      <c r="M1874" t="s">
        <v>115</v>
      </c>
      <c r="N1874" t="s">
        <v>116</v>
      </c>
      <c r="O1874" s="3">
        <v>0</v>
      </c>
      <c r="P1874" s="3">
        <v>0</v>
      </c>
      <c r="Q1874" s="3">
        <v>22</v>
      </c>
      <c r="R1874" s="3">
        <v>2.8600000000000003</v>
      </c>
      <c r="S1874" s="3">
        <v>0</v>
      </c>
      <c r="T1874" s="3">
        <v>0</v>
      </c>
      <c r="U1874" s="3">
        <v>24.86</v>
      </c>
      <c r="W1874" t="s">
        <v>1</v>
      </c>
    </row>
    <row r="1875" spans="5:23" x14ac:dyDescent="0.25">
      <c r="E1875" t="s">
        <v>96</v>
      </c>
      <c r="F1875" t="s">
        <v>372</v>
      </c>
      <c r="G1875" t="s">
        <v>1</v>
      </c>
      <c r="H1875" t="s">
        <v>0</v>
      </c>
      <c r="I1875" t="s">
        <v>359</v>
      </c>
      <c r="J1875" t="s">
        <v>360</v>
      </c>
      <c r="K1875" s="55">
        <v>2467</v>
      </c>
      <c r="L1875" s="55">
        <v>2467</v>
      </c>
      <c r="M1875" t="s">
        <v>117</v>
      </c>
      <c r="N1875" t="s">
        <v>118</v>
      </c>
      <c r="O1875" s="3">
        <v>0</v>
      </c>
      <c r="P1875" s="3">
        <v>0</v>
      </c>
      <c r="Q1875" s="3">
        <v>19.91</v>
      </c>
      <c r="R1875" s="3">
        <v>2.5883000000000003</v>
      </c>
      <c r="S1875" s="3">
        <v>0</v>
      </c>
      <c r="T1875" s="3">
        <v>0</v>
      </c>
      <c r="U1875" s="3">
        <v>22.4983</v>
      </c>
      <c r="W1875" t="s">
        <v>1</v>
      </c>
    </row>
    <row r="1876" spans="5:23" x14ac:dyDescent="0.25">
      <c r="E1876" t="s">
        <v>96</v>
      </c>
      <c r="F1876" t="s">
        <v>371</v>
      </c>
      <c r="G1876" t="s">
        <v>1</v>
      </c>
      <c r="H1876" t="s">
        <v>0</v>
      </c>
      <c r="I1876" t="s">
        <v>359</v>
      </c>
      <c r="J1876" t="s">
        <v>360</v>
      </c>
      <c r="K1876" s="55">
        <v>2466</v>
      </c>
      <c r="L1876" s="55">
        <v>2466</v>
      </c>
      <c r="M1876" t="s">
        <v>170</v>
      </c>
      <c r="N1876" t="s">
        <v>171</v>
      </c>
      <c r="O1876" s="3">
        <v>0</v>
      </c>
      <c r="P1876" s="3">
        <v>0</v>
      </c>
      <c r="Q1876" s="3">
        <v>30</v>
      </c>
      <c r="R1876" s="3">
        <v>3.9000000000000004</v>
      </c>
      <c r="S1876" s="3">
        <v>0</v>
      </c>
      <c r="T1876" s="3">
        <v>0</v>
      </c>
      <c r="U1876" s="3">
        <v>33.9</v>
      </c>
      <c r="W1876" t="s">
        <v>1</v>
      </c>
    </row>
    <row r="1877" spans="5:23" x14ac:dyDescent="0.25">
      <c r="E1877" t="s">
        <v>96</v>
      </c>
      <c r="F1877" t="s">
        <v>371</v>
      </c>
      <c r="G1877" t="s">
        <v>1</v>
      </c>
      <c r="H1877" t="s">
        <v>0</v>
      </c>
      <c r="I1877" t="s">
        <v>359</v>
      </c>
      <c r="J1877" t="s">
        <v>360</v>
      </c>
      <c r="K1877" s="55">
        <v>2465</v>
      </c>
      <c r="L1877" s="55">
        <v>2465</v>
      </c>
      <c r="M1877" t="s">
        <v>181</v>
      </c>
      <c r="N1877" t="s">
        <v>182</v>
      </c>
      <c r="O1877" s="3">
        <v>0</v>
      </c>
      <c r="P1877" s="3">
        <v>0</v>
      </c>
      <c r="Q1877" s="3">
        <v>125</v>
      </c>
      <c r="R1877" s="3">
        <v>16.25</v>
      </c>
      <c r="S1877" s="3">
        <v>0</v>
      </c>
      <c r="T1877" s="3">
        <v>0</v>
      </c>
      <c r="U1877" s="3">
        <v>141.25</v>
      </c>
      <c r="W1877" t="s">
        <v>1</v>
      </c>
    </row>
    <row r="1878" spans="5:23" x14ac:dyDescent="0.25">
      <c r="E1878" t="s">
        <v>96</v>
      </c>
      <c r="F1878" t="s">
        <v>371</v>
      </c>
      <c r="G1878" t="s">
        <v>1</v>
      </c>
      <c r="H1878" t="s">
        <v>0</v>
      </c>
      <c r="I1878" t="s">
        <v>359</v>
      </c>
      <c r="J1878" t="s">
        <v>360</v>
      </c>
      <c r="K1878" s="55">
        <v>2464</v>
      </c>
      <c r="L1878" s="55">
        <v>2464</v>
      </c>
      <c r="M1878" t="s">
        <v>117</v>
      </c>
      <c r="N1878" t="s">
        <v>118</v>
      </c>
      <c r="O1878" s="3">
        <v>0</v>
      </c>
      <c r="P1878" s="3">
        <v>0</v>
      </c>
      <c r="Q1878" s="3">
        <v>40</v>
      </c>
      <c r="R1878" s="3">
        <v>5.2</v>
      </c>
      <c r="S1878" s="3">
        <v>0</v>
      </c>
      <c r="T1878" s="3">
        <v>0</v>
      </c>
      <c r="U1878" s="3">
        <v>45.2</v>
      </c>
      <c r="W1878" t="s">
        <v>1</v>
      </c>
    </row>
    <row r="1879" spans="5:23" x14ac:dyDescent="0.25">
      <c r="E1879" t="s">
        <v>96</v>
      </c>
      <c r="F1879" t="s">
        <v>371</v>
      </c>
      <c r="G1879" t="s">
        <v>1</v>
      </c>
      <c r="H1879" t="s">
        <v>0</v>
      </c>
      <c r="I1879" t="s">
        <v>359</v>
      </c>
      <c r="J1879" t="s">
        <v>360</v>
      </c>
      <c r="K1879" s="55">
        <v>2463</v>
      </c>
      <c r="L1879" s="55">
        <v>2463</v>
      </c>
      <c r="M1879" t="s">
        <v>117</v>
      </c>
      <c r="N1879" t="s">
        <v>118</v>
      </c>
      <c r="O1879" s="3">
        <v>0</v>
      </c>
      <c r="P1879" s="3">
        <v>0</v>
      </c>
      <c r="Q1879" s="3">
        <v>6.04</v>
      </c>
      <c r="R1879" s="3">
        <v>0.78520000000000001</v>
      </c>
      <c r="S1879" s="3">
        <v>0</v>
      </c>
      <c r="T1879" s="3">
        <v>0</v>
      </c>
      <c r="U1879" s="3">
        <v>6.8251999999999997</v>
      </c>
      <c r="W1879" t="s">
        <v>1</v>
      </c>
    </row>
    <row r="1880" spans="5:23" x14ac:dyDescent="0.25">
      <c r="E1880" t="s">
        <v>96</v>
      </c>
      <c r="F1880" t="s">
        <v>371</v>
      </c>
      <c r="G1880" t="s">
        <v>1</v>
      </c>
      <c r="H1880" t="s">
        <v>0</v>
      </c>
      <c r="I1880" t="s">
        <v>359</v>
      </c>
      <c r="J1880" t="s">
        <v>360</v>
      </c>
      <c r="K1880">
        <v>2462</v>
      </c>
      <c r="L1880">
        <v>2462</v>
      </c>
      <c r="M1880" t="s">
        <v>151</v>
      </c>
      <c r="N1880" t="s">
        <v>29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W1880" t="s">
        <v>1</v>
      </c>
    </row>
    <row r="1881" spans="5:23" x14ac:dyDescent="0.25">
      <c r="E1881" t="s">
        <v>96</v>
      </c>
      <c r="F1881" t="s">
        <v>371</v>
      </c>
      <c r="G1881" t="s">
        <v>1</v>
      </c>
      <c r="H1881" t="s">
        <v>0</v>
      </c>
      <c r="I1881" t="s">
        <v>359</v>
      </c>
      <c r="J1881" t="s">
        <v>360</v>
      </c>
      <c r="K1881" s="55">
        <v>2461</v>
      </c>
      <c r="L1881" s="55">
        <v>2461</v>
      </c>
      <c r="M1881" t="s">
        <v>117</v>
      </c>
      <c r="N1881" t="s">
        <v>118</v>
      </c>
      <c r="O1881" s="3">
        <v>0</v>
      </c>
      <c r="P1881" s="3">
        <v>0</v>
      </c>
      <c r="Q1881" s="3">
        <v>15.48</v>
      </c>
      <c r="R1881" s="3">
        <v>2.0124</v>
      </c>
      <c r="S1881" s="3">
        <v>0</v>
      </c>
      <c r="T1881" s="3">
        <v>0</v>
      </c>
      <c r="U1881" s="3">
        <v>17.4924</v>
      </c>
      <c r="W1881" t="s">
        <v>1</v>
      </c>
    </row>
    <row r="1882" spans="5:23" x14ac:dyDescent="0.25">
      <c r="E1882" t="s">
        <v>96</v>
      </c>
      <c r="F1882" t="s">
        <v>371</v>
      </c>
      <c r="G1882" t="s">
        <v>1</v>
      </c>
      <c r="H1882" t="s">
        <v>0</v>
      </c>
      <c r="I1882" t="s">
        <v>359</v>
      </c>
      <c r="J1882" t="s">
        <v>360</v>
      </c>
      <c r="K1882" s="55">
        <v>2460</v>
      </c>
      <c r="L1882" s="55">
        <v>2460</v>
      </c>
      <c r="M1882" t="s">
        <v>262</v>
      </c>
      <c r="N1882" t="s">
        <v>263</v>
      </c>
      <c r="O1882" s="3">
        <v>0</v>
      </c>
      <c r="P1882" s="3">
        <v>0</v>
      </c>
      <c r="Q1882" s="3">
        <v>80</v>
      </c>
      <c r="R1882" s="3">
        <v>10.4</v>
      </c>
      <c r="S1882" s="3">
        <v>0</v>
      </c>
      <c r="T1882" s="3">
        <v>0</v>
      </c>
      <c r="U1882" s="3">
        <v>90.4</v>
      </c>
      <c r="W1882" t="s">
        <v>1</v>
      </c>
    </row>
    <row r="1883" spans="5:23" x14ac:dyDescent="0.25">
      <c r="E1883" t="s">
        <v>96</v>
      </c>
      <c r="F1883" t="s">
        <v>371</v>
      </c>
      <c r="G1883" t="s">
        <v>1</v>
      </c>
      <c r="H1883" t="s">
        <v>0</v>
      </c>
      <c r="I1883" t="s">
        <v>359</v>
      </c>
      <c r="J1883" t="s">
        <v>360</v>
      </c>
      <c r="K1883" s="55">
        <v>2459</v>
      </c>
      <c r="L1883" s="55">
        <v>2459</v>
      </c>
      <c r="M1883" t="s">
        <v>249</v>
      </c>
      <c r="N1883" t="s">
        <v>250</v>
      </c>
      <c r="O1883" s="3">
        <v>0</v>
      </c>
      <c r="P1883" s="3">
        <v>0</v>
      </c>
      <c r="Q1883" s="3">
        <v>49.7</v>
      </c>
      <c r="R1883" s="3">
        <v>6.4610000000000003</v>
      </c>
      <c r="S1883" s="3">
        <v>0</v>
      </c>
      <c r="T1883" s="3">
        <v>0</v>
      </c>
      <c r="U1883" s="3">
        <v>56.161000000000001</v>
      </c>
      <c r="W1883" t="s">
        <v>1</v>
      </c>
    </row>
    <row r="1884" spans="5:23" x14ac:dyDescent="0.25">
      <c r="E1884" t="s">
        <v>96</v>
      </c>
      <c r="F1884" t="s">
        <v>371</v>
      </c>
      <c r="G1884" t="s">
        <v>1</v>
      </c>
      <c r="H1884" t="s">
        <v>0</v>
      </c>
      <c r="I1884" t="s">
        <v>359</v>
      </c>
      <c r="J1884" t="s">
        <v>360</v>
      </c>
      <c r="K1884" s="55">
        <v>2458</v>
      </c>
      <c r="L1884" s="55">
        <v>2458</v>
      </c>
      <c r="M1884" t="s">
        <v>125</v>
      </c>
      <c r="N1884" t="s">
        <v>126</v>
      </c>
      <c r="O1884" s="3">
        <v>110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110</v>
      </c>
      <c r="W1884" t="s">
        <v>1</v>
      </c>
    </row>
    <row r="1885" spans="5:23" x14ac:dyDescent="0.25">
      <c r="E1885" t="s">
        <v>96</v>
      </c>
      <c r="F1885" t="s">
        <v>371</v>
      </c>
      <c r="G1885" t="s">
        <v>1</v>
      </c>
      <c r="H1885" t="s">
        <v>0</v>
      </c>
      <c r="I1885" t="s">
        <v>359</v>
      </c>
      <c r="J1885" t="s">
        <v>360</v>
      </c>
      <c r="K1885">
        <v>2457</v>
      </c>
      <c r="L1885">
        <v>2457</v>
      </c>
      <c r="M1885" t="s">
        <v>151</v>
      </c>
      <c r="N1885" t="s">
        <v>29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W1885" t="s">
        <v>1</v>
      </c>
    </row>
    <row r="1886" spans="5:23" x14ac:dyDescent="0.25">
      <c r="E1886" t="s">
        <v>96</v>
      </c>
      <c r="F1886" t="s">
        <v>370</v>
      </c>
      <c r="G1886" t="s">
        <v>1</v>
      </c>
      <c r="H1886" t="s">
        <v>0</v>
      </c>
      <c r="I1886" t="s">
        <v>359</v>
      </c>
      <c r="J1886" t="s">
        <v>360</v>
      </c>
      <c r="K1886">
        <v>2456</v>
      </c>
      <c r="L1886">
        <v>2456</v>
      </c>
      <c r="M1886" t="s">
        <v>151</v>
      </c>
      <c r="N1886" t="s">
        <v>29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W1886" t="s">
        <v>1</v>
      </c>
    </row>
    <row r="1887" spans="5:23" x14ac:dyDescent="0.25">
      <c r="E1887" t="s">
        <v>96</v>
      </c>
      <c r="F1887" t="s">
        <v>370</v>
      </c>
      <c r="G1887" t="s">
        <v>1</v>
      </c>
      <c r="H1887" t="s">
        <v>0</v>
      </c>
      <c r="I1887" t="s">
        <v>359</v>
      </c>
      <c r="J1887" t="s">
        <v>360</v>
      </c>
      <c r="K1887" s="55">
        <v>2455</v>
      </c>
      <c r="L1887" s="55">
        <v>2455</v>
      </c>
      <c r="M1887" t="s">
        <v>117</v>
      </c>
      <c r="N1887" t="s">
        <v>118</v>
      </c>
      <c r="O1887" s="3">
        <v>0</v>
      </c>
      <c r="P1887" s="3">
        <v>0</v>
      </c>
      <c r="Q1887" s="3">
        <v>45.12</v>
      </c>
      <c r="R1887" s="3">
        <v>5.8655999999999997</v>
      </c>
      <c r="S1887" s="3">
        <v>0</v>
      </c>
      <c r="T1887" s="3">
        <v>0</v>
      </c>
      <c r="U1887" s="3">
        <v>50.985599999999998</v>
      </c>
      <c r="W1887" t="s">
        <v>1</v>
      </c>
    </row>
    <row r="1888" spans="5:23" x14ac:dyDescent="0.25">
      <c r="E1888" t="s">
        <v>96</v>
      </c>
      <c r="F1888" t="s">
        <v>370</v>
      </c>
      <c r="G1888" t="s">
        <v>1</v>
      </c>
      <c r="H1888" t="s">
        <v>0</v>
      </c>
      <c r="I1888" t="s">
        <v>359</v>
      </c>
      <c r="J1888" t="s">
        <v>360</v>
      </c>
      <c r="K1888" s="55">
        <v>2454</v>
      </c>
      <c r="L1888" s="55">
        <v>2454</v>
      </c>
      <c r="M1888" t="s">
        <v>201</v>
      </c>
      <c r="N1888" t="s">
        <v>202</v>
      </c>
      <c r="O1888" s="3">
        <v>0</v>
      </c>
      <c r="P1888" s="3">
        <v>0</v>
      </c>
      <c r="Q1888" s="3">
        <v>7.52</v>
      </c>
      <c r="R1888" s="3">
        <v>0.97760000000000002</v>
      </c>
      <c r="S1888" s="3">
        <v>0</v>
      </c>
      <c r="T1888" s="3">
        <v>0</v>
      </c>
      <c r="U1888" s="3">
        <v>8.4976000000000003</v>
      </c>
      <c r="W1888" t="s">
        <v>1</v>
      </c>
    </row>
    <row r="1889" spans="5:23" x14ac:dyDescent="0.25">
      <c r="E1889" t="s">
        <v>96</v>
      </c>
      <c r="F1889" t="s">
        <v>370</v>
      </c>
      <c r="G1889" t="s">
        <v>1</v>
      </c>
      <c r="H1889" t="s">
        <v>0</v>
      </c>
      <c r="I1889" t="s">
        <v>359</v>
      </c>
      <c r="J1889" t="s">
        <v>360</v>
      </c>
      <c r="K1889" s="55">
        <v>2453</v>
      </c>
      <c r="L1889" s="55">
        <v>2453</v>
      </c>
      <c r="M1889" t="s">
        <v>193</v>
      </c>
      <c r="N1889" t="s">
        <v>194</v>
      </c>
      <c r="O1889" s="3">
        <v>0</v>
      </c>
      <c r="P1889" s="3">
        <v>0</v>
      </c>
      <c r="Q1889" s="3">
        <v>25</v>
      </c>
      <c r="R1889" s="3">
        <v>3.25</v>
      </c>
      <c r="S1889" s="3">
        <v>0</v>
      </c>
      <c r="T1889" s="3">
        <v>0</v>
      </c>
      <c r="U1889" s="3">
        <v>28.25</v>
      </c>
      <c r="W1889" t="s">
        <v>1</v>
      </c>
    </row>
    <row r="1890" spans="5:23" x14ac:dyDescent="0.25">
      <c r="E1890" t="s">
        <v>96</v>
      </c>
      <c r="F1890" t="s">
        <v>370</v>
      </c>
      <c r="G1890" t="s">
        <v>1</v>
      </c>
      <c r="H1890" t="s">
        <v>0</v>
      </c>
      <c r="I1890" t="s">
        <v>359</v>
      </c>
      <c r="J1890" t="s">
        <v>360</v>
      </c>
      <c r="K1890" s="55">
        <v>2452</v>
      </c>
      <c r="L1890" s="55">
        <v>2452</v>
      </c>
      <c r="M1890" t="s">
        <v>129</v>
      </c>
      <c r="N1890" t="s">
        <v>130</v>
      </c>
      <c r="O1890" s="3">
        <v>0</v>
      </c>
      <c r="P1890" s="3">
        <v>0</v>
      </c>
      <c r="Q1890" s="3">
        <v>40</v>
      </c>
      <c r="R1890" s="3">
        <v>5.2</v>
      </c>
      <c r="S1890" s="3">
        <v>0</v>
      </c>
      <c r="T1890" s="3">
        <v>0</v>
      </c>
      <c r="U1890" s="3">
        <v>45.2</v>
      </c>
      <c r="W1890" t="s">
        <v>1</v>
      </c>
    </row>
    <row r="1891" spans="5:23" x14ac:dyDescent="0.25">
      <c r="E1891" t="s">
        <v>96</v>
      </c>
      <c r="F1891" t="s">
        <v>370</v>
      </c>
      <c r="G1891" t="s">
        <v>1</v>
      </c>
      <c r="H1891" t="s">
        <v>0</v>
      </c>
      <c r="I1891" t="s">
        <v>359</v>
      </c>
      <c r="J1891" t="s">
        <v>360</v>
      </c>
      <c r="K1891" s="55">
        <v>2451</v>
      </c>
      <c r="L1891" s="55">
        <v>2451</v>
      </c>
      <c r="M1891" t="s">
        <v>172</v>
      </c>
      <c r="N1891" t="s">
        <v>173</v>
      </c>
      <c r="O1891" s="3">
        <v>0</v>
      </c>
      <c r="P1891" s="3">
        <v>0</v>
      </c>
      <c r="Q1891" s="3">
        <v>72.5</v>
      </c>
      <c r="R1891" s="3">
        <v>9.4250000000000007</v>
      </c>
      <c r="S1891" s="3">
        <v>0</v>
      </c>
      <c r="T1891" s="3">
        <v>0</v>
      </c>
      <c r="U1891" s="3">
        <v>81.924999999999997</v>
      </c>
      <c r="W1891" t="s">
        <v>1</v>
      </c>
    </row>
    <row r="1892" spans="5:23" x14ac:dyDescent="0.25">
      <c r="E1892" t="s">
        <v>96</v>
      </c>
      <c r="F1892" t="s">
        <v>370</v>
      </c>
      <c r="G1892" t="s">
        <v>1</v>
      </c>
      <c r="H1892" t="s">
        <v>0</v>
      </c>
      <c r="I1892" t="s">
        <v>359</v>
      </c>
      <c r="J1892" t="s">
        <v>360</v>
      </c>
      <c r="K1892" s="55">
        <v>2450</v>
      </c>
      <c r="L1892" s="55">
        <v>2450</v>
      </c>
      <c r="M1892" t="s">
        <v>293</v>
      </c>
      <c r="N1892" t="s">
        <v>294</v>
      </c>
      <c r="O1892" s="3">
        <v>0</v>
      </c>
      <c r="P1892" s="3">
        <v>0</v>
      </c>
      <c r="Q1892" s="3">
        <v>165.96</v>
      </c>
      <c r="R1892" s="3">
        <v>21.574800000000003</v>
      </c>
      <c r="S1892" s="3">
        <v>0</v>
      </c>
      <c r="T1892" s="3">
        <v>0</v>
      </c>
      <c r="U1892" s="3">
        <v>187.53480000000002</v>
      </c>
      <c r="W1892" t="s">
        <v>1</v>
      </c>
    </row>
    <row r="1893" spans="5:23" x14ac:dyDescent="0.25">
      <c r="E1893" t="s">
        <v>96</v>
      </c>
      <c r="F1893" t="s">
        <v>370</v>
      </c>
      <c r="G1893" t="s">
        <v>1</v>
      </c>
      <c r="H1893" t="s">
        <v>0</v>
      </c>
      <c r="I1893" t="s">
        <v>359</v>
      </c>
      <c r="J1893" t="s">
        <v>360</v>
      </c>
      <c r="K1893" s="55">
        <v>2449</v>
      </c>
      <c r="L1893" s="55">
        <v>2449</v>
      </c>
      <c r="M1893" t="s">
        <v>226</v>
      </c>
      <c r="N1893" t="s">
        <v>227</v>
      </c>
      <c r="O1893" s="3">
        <v>0</v>
      </c>
      <c r="P1893" s="3">
        <v>0</v>
      </c>
      <c r="Q1893" s="3">
        <v>30</v>
      </c>
      <c r="R1893" s="3">
        <v>3.9000000000000004</v>
      </c>
      <c r="S1893" s="3">
        <v>0</v>
      </c>
      <c r="T1893" s="3">
        <v>0</v>
      </c>
      <c r="U1893" s="3">
        <v>33.9</v>
      </c>
      <c r="W1893" t="s">
        <v>1</v>
      </c>
    </row>
    <row r="1894" spans="5:23" x14ac:dyDescent="0.25">
      <c r="E1894" t="s">
        <v>96</v>
      </c>
      <c r="F1894" t="s">
        <v>370</v>
      </c>
      <c r="G1894" t="s">
        <v>1</v>
      </c>
      <c r="H1894" t="s">
        <v>0</v>
      </c>
      <c r="I1894" t="s">
        <v>359</v>
      </c>
      <c r="J1894" t="s">
        <v>360</v>
      </c>
      <c r="K1894">
        <v>2448</v>
      </c>
      <c r="L1894">
        <v>2448</v>
      </c>
      <c r="M1894" t="s">
        <v>151</v>
      </c>
      <c r="N1894" t="s">
        <v>29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W1894" t="s">
        <v>1</v>
      </c>
    </row>
    <row r="1895" spans="5:23" x14ac:dyDescent="0.25">
      <c r="E1895" t="s">
        <v>96</v>
      </c>
      <c r="F1895" t="s">
        <v>370</v>
      </c>
      <c r="G1895" t="s">
        <v>1</v>
      </c>
      <c r="H1895" t="s">
        <v>0</v>
      </c>
      <c r="I1895" t="s">
        <v>359</v>
      </c>
      <c r="J1895" t="s">
        <v>360</v>
      </c>
      <c r="K1895" s="55">
        <v>2447</v>
      </c>
      <c r="L1895" s="55">
        <v>2447</v>
      </c>
      <c r="M1895" t="s">
        <v>123</v>
      </c>
      <c r="N1895" t="s">
        <v>124</v>
      </c>
      <c r="O1895" s="3">
        <v>0</v>
      </c>
      <c r="P1895" s="3">
        <v>0</v>
      </c>
      <c r="Q1895" s="3">
        <v>38.82</v>
      </c>
      <c r="R1895" s="3">
        <v>5.0466000000000006</v>
      </c>
      <c r="S1895" s="3">
        <v>0</v>
      </c>
      <c r="T1895" s="3">
        <v>0</v>
      </c>
      <c r="U1895" s="3">
        <v>43.866599999999998</v>
      </c>
      <c r="W1895" t="s">
        <v>1</v>
      </c>
    </row>
    <row r="1896" spans="5:23" x14ac:dyDescent="0.25">
      <c r="E1896" t="s">
        <v>96</v>
      </c>
      <c r="F1896" t="s">
        <v>370</v>
      </c>
      <c r="G1896" t="s">
        <v>1</v>
      </c>
      <c r="H1896" t="s">
        <v>0</v>
      </c>
      <c r="I1896" t="s">
        <v>359</v>
      </c>
      <c r="J1896" t="s">
        <v>360</v>
      </c>
      <c r="K1896" s="55">
        <v>2446</v>
      </c>
      <c r="L1896" s="55">
        <v>2446</v>
      </c>
      <c r="M1896" t="s">
        <v>262</v>
      </c>
      <c r="N1896" t="s">
        <v>263</v>
      </c>
      <c r="O1896" s="3">
        <v>0</v>
      </c>
      <c r="P1896" s="3">
        <v>0</v>
      </c>
      <c r="Q1896" s="3">
        <v>24</v>
      </c>
      <c r="R1896" s="3">
        <v>3.12</v>
      </c>
      <c r="S1896" s="3">
        <v>0</v>
      </c>
      <c r="T1896" s="3">
        <v>0</v>
      </c>
      <c r="U1896" s="3">
        <v>27.12</v>
      </c>
      <c r="W1896" t="s">
        <v>1</v>
      </c>
    </row>
    <row r="1897" spans="5:23" x14ac:dyDescent="0.25">
      <c r="E1897" t="s">
        <v>96</v>
      </c>
      <c r="F1897" t="s">
        <v>370</v>
      </c>
      <c r="G1897" t="s">
        <v>1</v>
      </c>
      <c r="H1897" t="s">
        <v>0</v>
      </c>
      <c r="I1897" t="s">
        <v>359</v>
      </c>
      <c r="J1897" t="s">
        <v>360</v>
      </c>
      <c r="K1897" s="55">
        <v>2445</v>
      </c>
      <c r="L1897" s="55">
        <v>2445</v>
      </c>
      <c r="M1897" t="s">
        <v>115</v>
      </c>
      <c r="N1897" t="s">
        <v>116</v>
      </c>
      <c r="O1897" s="3">
        <v>0</v>
      </c>
      <c r="P1897" s="3">
        <v>0</v>
      </c>
      <c r="Q1897" s="3">
        <v>40</v>
      </c>
      <c r="R1897" s="3">
        <v>5.2</v>
      </c>
      <c r="S1897" s="3">
        <v>0</v>
      </c>
      <c r="T1897" s="3">
        <v>0</v>
      </c>
      <c r="U1897" s="3">
        <v>45.2</v>
      </c>
      <c r="W1897" t="s">
        <v>1</v>
      </c>
    </row>
    <row r="1898" spans="5:23" x14ac:dyDescent="0.25">
      <c r="E1898" t="s">
        <v>96</v>
      </c>
      <c r="F1898" t="s">
        <v>370</v>
      </c>
      <c r="G1898" t="s">
        <v>1</v>
      </c>
      <c r="H1898" t="s">
        <v>0</v>
      </c>
      <c r="I1898" t="s">
        <v>359</v>
      </c>
      <c r="J1898" t="s">
        <v>360</v>
      </c>
      <c r="K1898" s="55">
        <v>2444</v>
      </c>
      <c r="L1898" s="55">
        <v>2444</v>
      </c>
      <c r="M1898" t="s">
        <v>117</v>
      </c>
      <c r="N1898" t="s">
        <v>118</v>
      </c>
      <c r="O1898" s="3">
        <v>0</v>
      </c>
      <c r="P1898" s="3">
        <v>0</v>
      </c>
      <c r="Q1898" s="3">
        <v>11.5</v>
      </c>
      <c r="R1898" s="3">
        <v>1.4950000000000001</v>
      </c>
      <c r="S1898" s="3">
        <v>0</v>
      </c>
      <c r="T1898" s="3">
        <v>0</v>
      </c>
      <c r="U1898" s="3">
        <v>12.995000000000001</v>
      </c>
      <c r="W1898" t="s">
        <v>1</v>
      </c>
    </row>
    <row r="1899" spans="5:23" x14ac:dyDescent="0.25">
      <c r="E1899" t="s">
        <v>96</v>
      </c>
      <c r="F1899" t="s">
        <v>370</v>
      </c>
      <c r="G1899" t="s">
        <v>1</v>
      </c>
      <c r="H1899" t="s">
        <v>0</v>
      </c>
      <c r="I1899" t="s">
        <v>359</v>
      </c>
      <c r="J1899" t="s">
        <v>360</v>
      </c>
      <c r="K1899" s="55">
        <v>2443</v>
      </c>
      <c r="L1899" s="55">
        <v>2443</v>
      </c>
      <c r="M1899" t="s">
        <v>100</v>
      </c>
      <c r="N1899" t="s">
        <v>101</v>
      </c>
      <c r="O1899" s="3">
        <v>0</v>
      </c>
      <c r="P1899" s="3">
        <v>0</v>
      </c>
      <c r="Q1899" s="3">
        <v>62.5</v>
      </c>
      <c r="R1899" s="3">
        <v>8.125</v>
      </c>
      <c r="S1899" s="3">
        <v>0</v>
      </c>
      <c r="T1899" s="3">
        <v>0</v>
      </c>
      <c r="U1899" s="3">
        <v>70.625</v>
      </c>
      <c r="W1899" t="s">
        <v>1</v>
      </c>
    </row>
    <row r="1900" spans="5:23" x14ac:dyDescent="0.25">
      <c r="E1900" t="s">
        <v>96</v>
      </c>
      <c r="F1900" t="s">
        <v>367</v>
      </c>
      <c r="G1900" t="s">
        <v>1</v>
      </c>
      <c r="H1900" t="s">
        <v>0</v>
      </c>
      <c r="I1900" t="s">
        <v>359</v>
      </c>
      <c r="J1900" t="s">
        <v>360</v>
      </c>
      <c r="K1900" s="55">
        <v>2442</v>
      </c>
      <c r="L1900" s="55">
        <v>2442</v>
      </c>
      <c r="M1900" t="s">
        <v>162</v>
      </c>
      <c r="N1900" t="s">
        <v>163</v>
      </c>
      <c r="O1900" s="3">
        <v>0</v>
      </c>
      <c r="P1900" s="3">
        <v>0</v>
      </c>
      <c r="Q1900" s="3">
        <v>90</v>
      </c>
      <c r="R1900" s="3">
        <v>11.700000000000001</v>
      </c>
      <c r="S1900" s="3">
        <v>0</v>
      </c>
      <c r="T1900" s="3">
        <v>0</v>
      </c>
      <c r="U1900" s="3">
        <v>101.7</v>
      </c>
      <c r="W1900" t="s">
        <v>1</v>
      </c>
    </row>
    <row r="1901" spans="5:23" x14ac:dyDescent="0.25">
      <c r="E1901" t="s">
        <v>96</v>
      </c>
      <c r="F1901" t="s">
        <v>367</v>
      </c>
      <c r="G1901" t="s">
        <v>1</v>
      </c>
      <c r="H1901" t="s">
        <v>0</v>
      </c>
      <c r="I1901" t="s">
        <v>359</v>
      </c>
      <c r="J1901" t="s">
        <v>360</v>
      </c>
      <c r="K1901" s="55">
        <v>2441</v>
      </c>
      <c r="L1901" s="55">
        <v>2441</v>
      </c>
      <c r="M1901" t="s">
        <v>149</v>
      </c>
      <c r="N1901" t="s">
        <v>150</v>
      </c>
      <c r="O1901" s="3">
        <v>0</v>
      </c>
      <c r="P1901" s="3">
        <v>0</v>
      </c>
      <c r="Q1901" s="3">
        <v>30</v>
      </c>
      <c r="R1901" s="3">
        <v>3.9000000000000004</v>
      </c>
      <c r="S1901" s="3">
        <v>0</v>
      </c>
      <c r="T1901" s="3">
        <v>0</v>
      </c>
      <c r="U1901" s="3">
        <v>33.9</v>
      </c>
      <c r="W1901" t="s">
        <v>1</v>
      </c>
    </row>
    <row r="1902" spans="5:23" x14ac:dyDescent="0.25">
      <c r="E1902" t="s">
        <v>96</v>
      </c>
      <c r="F1902" t="s">
        <v>367</v>
      </c>
      <c r="G1902" t="s">
        <v>1</v>
      </c>
      <c r="H1902" t="s">
        <v>0</v>
      </c>
      <c r="I1902" t="s">
        <v>359</v>
      </c>
      <c r="J1902" t="s">
        <v>360</v>
      </c>
      <c r="K1902" s="55">
        <v>2440</v>
      </c>
      <c r="L1902" s="55">
        <v>2440</v>
      </c>
      <c r="M1902" t="s">
        <v>142</v>
      </c>
      <c r="N1902" t="s">
        <v>143</v>
      </c>
      <c r="O1902" s="3">
        <v>0</v>
      </c>
      <c r="P1902" s="3">
        <v>0</v>
      </c>
      <c r="Q1902" s="3">
        <v>25</v>
      </c>
      <c r="R1902" s="3">
        <v>3.25</v>
      </c>
      <c r="S1902" s="3">
        <v>0</v>
      </c>
      <c r="T1902" s="3">
        <v>0</v>
      </c>
      <c r="U1902" s="3">
        <v>28.25</v>
      </c>
      <c r="W1902" t="s">
        <v>1</v>
      </c>
    </row>
    <row r="1903" spans="5:23" x14ac:dyDescent="0.25">
      <c r="E1903" t="s">
        <v>96</v>
      </c>
      <c r="F1903" t="s">
        <v>367</v>
      </c>
      <c r="G1903" t="s">
        <v>1</v>
      </c>
      <c r="H1903" t="s">
        <v>0</v>
      </c>
      <c r="I1903" t="s">
        <v>359</v>
      </c>
      <c r="J1903" t="s">
        <v>360</v>
      </c>
      <c r="K1903" s="55">
        <v>2439</v>
      </c>
      <c r="L1903" s="55">
        <v>2439</v>
      </c>
      <c r="M1903" t="s">
        <v>368</v>
      </c>
      <c r="N1903" t="s">
        <v>369</v>
      </c>
      <c r="O1903" s="3">
        <v>0</v>
      </c>
      <c r="P1903" s="3">
        <v>0</v>
      </c>
      <c r="Q1903" s="3">
        <v>300</v>
      </c>
      <c r="R1903" s="3">
        <v>39</v>
      </c>
      <c r="S1903" s="3">
        <v>0</v>
      </c>
      <c r="T1903" s="3">
        <v>0</v>
      </c>
      <c r="U1903" s="3">
        <v>339</v>
      </c>
      <c r="W1903" t="s">
        <v>1</v>
      </c>
    </row>
    <row r="1904" spans="5:23" x14ac:dyDescent="0.25">
      <c r="E1904" t="s">
        <v>96</v>
      </c>
      <c r="F1904" t="s">
        <v>367</v>
      </c>
      <c r="G1904" t="s">
        <v>1</v>
      </c>
      <c r="H1904" t="s">
        <v>0</v>
      </c>
      <c r="I1904" t="s">
        <v>359</v>
      </c>
      <c r="J1904" t="s">
        <v>360</v>
      </c>
      <c r="K1904" s="55">
        <v>2438</v>
      </c>
      <c r="L1904" s="55">
        <v>2438</v>
      </c>
      <c r="M1904" t="s">
        <v>147</v>
      </c>
      <c r="N1904" t="s">
        <v>148</v>
      </c>
      <c r="O1904" s="3">
        <v>0</v>
      </c>
      <c r="P1904" s="3">
        <v>0</v>
      </c>
      <c r="Q1904" s="3">
        <v>30</v>
      </c>
      <c r="R1904" s="3">
        <v>3.9000000000000004</v>
      </c>
      <c r="S1904" s="3">
        <v>0</v>
      </c>
      <c r="T1904" s="3">
        <v>0</v>
      </c>
      <c r="U1904" s="3">
        <v>33.9</v>
      </c>
      <c r="W1904" t="s">
        <v>1</v>
      </c>
    </row>
    <row r="1905" spans="5:23" x14ac:dyDescent="0.25">
      <c r="E1905" t="s">
        <v>96</v>
      </c>
      <c r="F1905" t="s">
        <v>367</v>
      </c>
      <c r="G1905" t="s">
        <v>1</v>
      </c>
      <c r="H1905" t="s">
        <v>0</v>
      </c>
      <c r="I1905" t="s">
        <v>359</v>
      </c>
      <c r="J1905" t="s">
        <v>360</v>
      </c>
      <c r="K1905" s="55">
        <v>2437</v>
      </c>
      <c r="L1905" s="55">
        <v>2437</v>
      </c>
      <c r="M1905" t="s">
        <v>100</v>
      </c>
      <c r="N1905" t="s">
        <v>101</v>
      </c>
      <c r="O1905" s="3">
        <v>0</v>
      </c>
      <c r="P1905" s="3">
        <v>0</v>
      </c>
      <c r="Q1905" s="3">
        <v>73.75</v>
      </c>
      <c r="R1905" s="3">
        <v>9.5875000000000004</v>
      </c>
      <c r="S1905" s="3">
        <v>0</v>
      </c>
      <c r="T1905" s="3">
        <v>0</v>
      </c>
      <c r="U1905" s="3">
        <v>83.337500000000006</v>
      </c>
      <c r="W1905" t="s">
        <v>1</v>
      </c>
    </row>
    <row r="1906" spans="5:23" x14ac:dyDescent="0.25">
      <c r="E1906" t="s">
        <v>96</v>
      </c>
      <c r="F1906" t="s">
        <v>366</v>
      </c>
      <c r="G1906" t="s">
        <v>1</v>
      </c>
      <c r="H1906" t="s">
        <v>0</v>
      </c>
      <c r="I1906" t="s">
        <v>359</v>
      </c>
      <c r="J1906" t="s">
        <v>360</v>
      </c>
      <c r="K1906" s="55">
        <v>2436</v>
      </c>
      <c r="L1906" s="55">
        <v>2436</v>
      </c>
      <c r="M1906" t="s">
        <v>115</v>
      </c>
      <c r="N1906" t="s">
        <v>116</v>
      </c>
      <c r="O1906" s="3">
        <v>0</v>
      </c>
      <c r="P1906" s="3">
        <v>0</v>
      </c>
      <c r="Q1906" s="3">
        <v>30</v>
      </c>
      <c r="R1906" s="3">
        <v>3.9000000000000004</v>
      </c>
      <c r="S1906" s="3">
        <v>0</v>
      </c>
      <c r="T1906" s="3">
        <v>0</v>
      </c>
      <c r="U1906" s="3">
        <v>33.9</v>
      </c>
      <c r="W1906" t="s">
        <v>1</v>
      </c>
    </row>
    <row r="1907" spans="5:23" x14ac:dyDescent="0.25">
      <c r="E1907" t="s">
        <v>96</v>
      </c>
      <c r="F1907" t="s">
        <v>366</v>
      </c>
      <c r="G1907" t="s">
        <v>1</v>
      </c>
      <c r="H1907" t="s">
        <v>0</v>
      </c>
      <c r="I1907" t="s">
        <v>359</v>
      </c>
      <c r="J1907" t="s">
        <v>360</v>
      </c>
      <c r="K1907" s="55">
        <v>2435</v>
      </c>
      <c r="L1907" s="55">
        <v>2435</v>
      </c>
      <c r="M1907" t="s">
        <v>172</v>
      </c>
      <c r="N1907" t="s">
        <v>173</v>
      </c>
      <c r="O1907" s="3">
        <v>0</v>
      </c>
      <c r="P1907" s="3">
        <v>0</v>
      </c>
      <c r="Q1907" s="3">
        <v>70.8</v>
      </c>
      <c r="R1907" s="3">
        <v>9.2040000000000006</v>
      </c>
      <c r="S1907" s="3">
        <v>0</v>
      </c>
      <c r="T1907" s="3">
        <v>0</v>
      </c>
      <c r="U1907" s="3">
        <v>80.003999999999991</v>
      </c>
      <c r="W1907" t="s">
        <v>1</v>
      </c>
    </row>
    <row r="1908" spans="5:23" x14ac:dyDescent="0.25">
      <c r="E1908" t="s">
        <v>96</v>
      </c>
      <c r="F1908" t="s">
        <v>366</v>
      </c>
      <c r="G1908" t="s">
        <v>1</v>
      </c>
      <c r="H1908" t="s">
        <v>0</v>
      </c>
      <c r="I1908" t="s">
        <v>359</v>
      </c>
      <c r="J1908" t="s">
        <v>360</v>
      </c>
      <c r="K1908" s="55">
        <v>2434</v>
      </c>
      <c r="L1908" s="55">
        <v>2434</v>
      </c>
      <c r="M1908" t="s">
        <v>115</v>
      </c>
      <c r="N1908" t="s">
        <v>116</v>
      </c>
      <c r="O1908" s="3">
        <v>0</v>
      </c>
      <c r="P1908" s="3">
        <v>0</v>
      </c>
      <c r="Q1908" s="3">
        <v>135</v>
      </c>
      <c r="R1908" s="3">
        <v>17.55</v>
      </c>
      <c r="S1908" s="3">
        <v>0</v>
      </c>
      <c r="T1908" s="3">
        <v>0</v>
      </c>
      <c r="U1908" s="3">
        <v>152.55000000000001</v>
      </c>
      <c r="W1908" t="s">
        <v>1</v>
      </c>
    </row>
    <row r="1909" spans="5:23" x14ac:dyDescent="0.25">
      <c r="E1909" t="s">
        <v>96</v>
      </c>
      <c r="F1909" t="s">
        <v>366</v>
      </c>
      <c r="G1909" t="s">
        <v>1</v>
      </c>
      <c r="H1909" t="s">
        <v>0</v>
      </c>
      <c r="I1909" t="s">
        <v>359</v>
      </c>
      <c r="J1909" t="s">
        <v>360</v>
      </c>
      <c r="K1909" s="55">
        <v>2433</v>
      </c>
      <c r="L1909" s="55">
        <v>2433</v>
      </c>
      <c r="M1909" t="s">
        <v>100</v>
      </c>
      <c r="N1909" t="s">
        <v>101</v>
      </c>
      <c r="O1909" s="3">
        <v>0</v>
      </c>
      <c r="P1909" s="3">
        <v>0</v>
      </c>
      <c r="Q1909" s="3">
        <v>35</v>
      </c>
      <c r="R1909" s="3">
        <v>4.55</v>
      </c>
      <c r="S1909" s="3">
        <v>0</v>
      </c>
      <c r="T1909" s="3">
        <v>0</v>
      </c>
      <c r="U1909" s="3">
        <v>39.549999999999997</v>
      </c>
      <c r="W1909" t="s">
        <v>1</v>
      </c>
    </row>
    <row r="1910" spans="5:23" x14ac:dyDescent="0.25">
      <c r="E1910" t="s">
        <v>96</v>
      </c>
      <c r="F1910" t="s">
        <v>366</v>
      </c>
      <c r="G1910" t="s">
        <v>1</v>
      </c>
      <c r="H1910" t="s">
        <v>0</v>
      </c>
      <c r="I1910" t="s">
        <v>359</v>
      </c>
      <c r="J1910" t="s">
        <v>360</v>
      </c>
      <c r="K1910" s="55">
        <v>2432</v>
      </c>
      <c r="L1910" s="55">
        <v>2432</v>
      </c>
      <c r="M1910" t="s">
        <v>115</v>
      </c>
      <c r="N1910" t="s">
        <v>116</v>
      </c>
      <c r="O1910" s="3">
        <v>0</v>
      </c>
      <c r="P1910" s="3">
        <v>0</v>
      </c>
      <c r="Q1910" s="3">
        <v>44.25</v>
      </c>
      <c r="R1910" s="3">
        <v>5.7525000000000004</v>
      </c>
      <c r="S1910" s="3">
        <v>0</v>
      </c>
      <c r="T1910" s="3">
        <v>0</v>
      </c>
      <c r="U1910" s="3">
        <v>50.002499999999998</v>
      </c>
      <c r="W1910" t="s">
        <v>1</v>
      </c>
    </row>
    <row r="1911" spans="5:23" x14ac:dyDescent="0.25">
      <c r="E1911" t="s">
        <v>96</v>
      </c>
      <c r="F1911" t="s">
        <v>366</v>
      </c>
      <c r="G1911" t="s">
        <v>1</v>
      </c>
      <c r="H1911" t="s">
        <v>0</v>
      </c>
      <c r="I1911" t="s">
        <v>359</v>
      </c>
      <c r="J1911" t="s">
        <v>360</v>
      </c>
      <c r="K1911" s="55">
        <v>2431</v>
      </c>
      <c r="L1911" s="55">
        <v>2431</v>
      </c>
      <c r="M1911" t="s">
        <v>100</v>
      </c>
      <c r="N1911" t="s">
        <v>101</v>
      </c>
      <c r="O1911" s="3">
        <v>0</v>
      </c>
      <c r="P1911" s="3">
        <v>0</v>
      </c>
      <c r="Q1911" s="3">
        <v>35</v>
      </c>
      <c r="R1911" s="3">
        <v>4.55</v>
      </c>
      <c r="S1911" s="3">
        <v>0</v>
      </c>
      <c r="T1911" s="3">
        <v>0</v>
      </c>
      <c r="U1911" s="3">
        <v>39.549999999999997</v>
      </c>
      <c r="W1911" t="s">
        <v>1</v>
      </c>
    </row>
    <row r="1912" spans="5:23" x14ac:dyDescent="0.25">
      <c r="E1912" t="s">
        <v>96</v>
      </c>
      <c r="F1912" t="s">
        <v>366</v>
      </c>
      <c r="G1912" t="s">
        <v>1</v>
      </c>
      <c r="H1912" t="s">
        <v>0</v>
      </c>
      <c r="I1912" t="s">
        <v>359</v>
      </c>
      <c r="J1912" t="s">
        <v>360</v>
      </c>
      <c r="K1912" s="55">
        <v>2430</v>
      </c>
      <c r="L1912" s="55">
        <v>2430</v>
      </c>
      <c r="M1912" t="s">
        <v>304</v>
      </c>
      <c r="N1912" t="s">
        <v>305</v>
      </c>
      <c r="O1912" s="3">
        <v>0</v>
      </c>
      <c r="P1912" s="3">
        <v>0</v>
      </c>
      <c r="Q1912" s="3">
        <v>422</v>
      </c>
      <c r="R1912" s="3">
        <v>54.86</v>
      </c>
      <c r="S1912" s="3">
        <v>0</v>
      </c>
      <c r="T1912" s="3">
        <v>0</v>
      </c>
      <c r="U1912" s="3">
        <v>476.86</v>
      </c>
      <c r="W1912" t="s">
        <v>1</v>
      </c>
    </row>
    <row r="1913" spans="5:23" x14ac:dyDescent="0.25">
      <c r="E1913" t="s">
        <v>96</v>
      </c>
      <c r="F1913" t="s">
        <v>366</v>
      </c>
      <c r="G1913" t="s">
        <v>1</v>
      </c>
      <c r="H1913" t="s">
        <v>0</v>
      </c>
      <c r="I1913" t="s">
        <v>359</v>
      </c>
      <c r="J1913" t="s">
        <v>360</v>
      </c>
      <c r="K1913" s="55">
        <v>2429</v>
      </c>
      <c r="L1913" s="55">
        <v>2429</v>
      </c>
      <c r="M1913" t="s">
        <v>304</v>
      </c>
      <c r="N1913" t="s">
        <v>305</v>
      </c>
      <c r="O1913" s="3">
        <v>0</v>
      </c>
      <c r="P1913" s="3">
        <v>0</v>
      </c>
      <c r="Q1913" s="3">
        <v>560</v>
      </c>
      <c r="R1913" s="3">
        <v>72.8</v>
      </c>
      <c r="S1913" s="3">
        <v>0</v>
      </c>
      <c r="T1913" s="3">
        <v>0</v>
      </c>
      <c r="U1913" s="3">
        <v>632.79999999999995</v>
      </c>
      <c r="W1913" t="s">
        <v>1</v>
      </c>
    </row>
    <row r="1914" spans="5:23" x14ac:dyDescent="0.25">
      <c r="E1914" t="s">
        <v>96</v>
      </c>
      <c r="F1914" t="s">
        <v>366</v>
      </c>
      <c r="G1914" t="s">
        <v>1</v>
      </c>
      <c r="H1914" t="s">
        <v>0</v>
      </c>
      <c r="I1914" t="s">
        <v>359</v>
      </c>
      <c r="J1914" t="s">
        <v>360</v>
      </c>
      <c r="K1914" s="55">
        <v>2428</v>
      </c>
      <c r="L1914" s="55">
        <v>2428</v>
      </c>
      <c r="M1914" t="s">
        <v>142</v>
      </c>
      <c r="N1914" t="s">
        <v>143</v>
      </c>
      <c r="O1914" s="3">
        <v>0</v>
      </c>
      <c r="P1914" s="3">
        <v>0</v>
      </c>
      <c r="Q1914" s="3">
        <v>140</v>
      </c>
      <c r="R1914" s="3">
        <v>18.2</v>
      </c>
      <c r="S1914" s="3">
        <v>0</v>
      </c>
      <c r="T1914" s="3">
        <v>0</v>
      </c>
      <c r="U1914" s="3">
        <v>158.19999999999999</v>
      </c>
      <c r="W1914" t="s">
        <v>1</v>
      </c>
    </row>
    <row r="1915" spans="5:23" x14ac:dyDescent="0.25">
      <c r="E1915" t="s">
        <v>96</v>
      </c>
      <c r="F1915" t="s">
        <v>366</v>
      </c>
      <c r="G1915" t="s">
        <v>1</v>
      </c>
      <c r="H1915" t="s">
        <v>0</v>
      </c>
      <c r="I1915" t="s">
        <v>359</v>
      </c>
      <c r="J1915" t="s">
        <v>360</v>
      </c>
      <c r="K1915" s="55">
        <v>2427</v>
      </c>
      <c r="L1915" s="55">
        <v>2427</v>
      </c>
      <c r="M1915" t="s">
        <v>170</v>
      </c>
      <c r="N1915" t="s">
        <v>171</v>
      </c>
      <c r="O1915" s="3">
        <v>0</v>
      </c>
      <c r="P1915" s="3">
        <v>0</v>
      </c>
      <c r="Q1915" s="3">
        <v>15</v>
      </c>
      <c r="R1915" s="3">
        <v>1.9500000000000002</v>
      </c>
      <c r="S1915" s="3">
        <v>0</v>
      </c>
      <c r="T1915" s="3">
        <v>0</v>
      </c>
      <c r="U1915" s="3">
        <v>16.95</v>
      </c>
      <c r="W1915" t="s">
        <v>1</v>
      </c>
    </row>
    <row r="1916" spans="5:23" x14ac:dyDescent="0.25">
      <c r="E1916" t="s">
        <v>96</v>
      </c>
      <c r="F1916" t="s">
        <v>366</v>
      </c>
      <c r="G1916" t="s">
        <v>1</v>
      </c>
      <c r="H1916" t="s">
        <v>0</v>
      </c>
      <c r="I1916" t="s">
        <v>359</v>
      </c>
      <c r="J1916" t="s">
        <v>360</v>
      </c>
      <c r="K1916" s="55">
        <v>2426</v>
      </c>
      <c r="L1916" s="55">
        <v>2426</v>
      </c>
      <c r="M1916" t="s">
        <v>295</v>
      </c>
      <c r="N1916" t="s">
        <v>296</v>
      </c>
      <c r="O1916" s="3">
        <v>0</v>
      </c>
      <c r="P1916" s="3">
        <v>0</v>
      </c>
      <c r="Q1916" s="3">
        <v>154.24</v>
      </c>
      <c r="R1916" s="3">
        <v>20.051200000000001</v>
      </c>
      <c r="S1916" s="3">
        <v>0</v>
      </c>
      <c r="T1916" s="3">
        <v>0</v>
      </c>
      <c r="U1916" s="3">
        <v>174.2912</v>
      </c>
      <c r="W1916" t="s">
        <v>1</v>
      </c>
    </row>
    <row r="1917" spans="5:23" x14ac:dyDescent="0.25">
      <c r="E1917" t="s">
        <v>96</v>
      </c>
      <c r="F1917" t="s">
        <v>366</v>
      </c>
      <c r="G1917" t="s">
        <v>1</v>
      </c>
      <c r="H1917" t="s">
        <v>0</v>
      </c>
      <c r="I1917" t="s">
        <v>359</v>
      </c>
      <c r="J1917" t="s">
        <v>360</v>
      </c>
      <c r="K1917" s="55">
        <v>2425</v>
      </c>
      <c r="L1917" s="55">
        <v>2425</v>
      </c>
      <c r="M1917" t="s">
        <v>147</v>
      </c>
      <c r="N1917" t="s">
        <v>148</v>
      </c>
      <c r="O1917" s="3">
        <v>0</v>
      </c>
      <c r="P1917" s="3">
        <v>0</v>
      </c>
      <c r="Q1917" s="3">
        <v>25</v>
      </c>
      <c r="R1917" s="3">
        <v>3.25</v>
      </c>
      <c r="S1917" s="3">
        <v>0</v>
      </c>
      <c r="T1917" s="3">
        <v>0</v>
      </c>
      <c r="U1917" s="3">
        <v>28.25</v>
      </c>
      <c r="W1917" t="s">
        <v>1</v>
      </c>
    </row>
    <row r="1918" spans="5:23" x14ac:dyDescent="0.25">
      <c r="E1918" t="s">
        <v>96</v>
      </c>
      <c r="F1918" t="s">
        <v>364</v>
      </c>
      <c r="G1918" t="s">
        <v>1</v>
      </c>
      <c r="H1918" t="s">
        <v>0</v>
      </c>
      <c r="I1918" t="s">
        <v>359</v>
      </c>
      <c r="J1918" t="s">
        <v>360</v>
      </c>
      <c r="K1918" s="55">
        <v>2424</v>
      </c>
      <c r="L1918" s="55">
        <v>2424</v>
      </c>
      <c r="M1918" t="s">
        <v>117</v>
      </c>
      <c r="N1918" t="s">
        <v>118</v>
      </c>
      <c r="O1918" s="3">
        <v>0</v>
      </c>
      <c r="P1918" s="3">
        <v>0</v>
      </c>
      <c r="Q1918" s="3">
        <v>20</v>
      </c>
      <c r="R1918" s="3">
        <v>2.6</v>
      </c>
      <c r="S1918" s="3">
        <v>0</v>
      </c>
      <c r="T1918" s="3">
        <v>0</v>
      </c>
      <c r="U1918" s="3">
        <v>22.6</v>
      </c>
      <c r="W1918" t="s">
        <v>1</v>
      </c>
    </row>
    <row r="1919" spans="5:23" x14ac:dyDescent="0.25">
      <c r="E1919" t="s">
        <v>96</v>
      </c>
      <c r="F1919" t="s">
        <v>364</v>
      </c>
      <c r="G1919" t="s">
        <v>1</v>
      </c>
      <c r="H1919" t="s">
        <v>0</v>
      </c>
      <c r="I1919" t="s">
        <v>359</v>
      </c>
      <c r="J1919" t="s">
        <v>360</v>
      </c>
      <c r="K1919" s="55">
        <v>2423</v>
      </c>
      <c r="L1919" s="55">
        <v>2423</v>
      </c>
      <c r="M1919" t="s">
        <v>113</v>
      </c>
      <c r="N1919" t="s">
        <v>114</v>
      </c>
      <c r="O1919" s="3">
        <v>0</v>
      </c>
      <c r="P1919" s="3">
        <v>0</v>
      </c>
      <c r="Q1919" s="3">
        <v>250</v>
      </c>
      <c r="R1919" s="3">
        <v>32.5</v>
      </c>
      <c r="S1919" s="3">
        <v>0</v>
      </c>
      <c r="T1919" s="3">
        <v>0</v>
      </c>
      <c r="U1919" s="3">
        <v>282.5</v>
      </c>
      <c r="W1919" t="s">
        <v>1</v>
      </c>
    </row>
    <row r="1920" spans="5:23" x14ac:dyDescent="0.25">
      <c r="E1920" t="s">
        <v>96</v>
      </c>
      <c r="F1920" t="s">
        <v>364</v>
      </c>
      <c r="G1920" t="s">
        <v>1</v>
      </c>
      <c r="H1920" t="s">
        <v>0</v>
      </c>
      <c r="I1920" t="s">
        <v>359</v>
      </c>
      <c r="J1920" t="s">
        <v>360</v>
      </c>
      <c r="K1920">
        <v>2422</v>
      </c>
      <c r="L1920">
        <v>2422</v>
      </c>
      <c r="M1920" t="s">
        <v>151</v>
      </c>
      <c r="N1920" t="s">
        <v>29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W1920" t="s">
        <v>1</v>
      </c>
    </row>
    <row r="1921" spans="5:23" x14ac:dyDescent="0.25">
      <c r="E1921" t="s">
        <v>96</v>
      </c>
      <c r="F1921" t="s">
        <v>364</v>
      </c>
      <c r="G1921" t="s">
        <v>1</v>
      </c>
      <c r="H1921" t="s">
        <v>0</v>
      </c>
      <c r="I1921" t="s">
        <v>359</v>
      </c>
      <c r="J1921" t="s">
        <v>360</v>
      </c>
      <c r="K1921" s="55">
        <v>2421</v>
      </c>
      <c r="L1921" s="55">
        <v>2421</v>
      </c>
      <c r="M1921" t="s">
        <v>365</v>
      </c>
      <c r="N1921" t="s">
        <v>112</v>
      </c>
      <c r="O1921" s="3">
        <v>0</v>
      </c>
      <c r="P1921" s="3">
        <v>0</v>
      </c>
      <c r="Q1921" s="3">
        <v>1380</v>
      </c>
      <c r="R1921" s="3">
        <v>179.4</v>
      </c>
      <c r="S1921" s="3">
        <v>0</v>
      </c>
      <c r="T1921" s="3">
        <v>0</v>
      </c>
      <c r="U1921" s="3">
        <v>1559.4</v>
      </c>
      <c r="W1921" t="s">
        <v>1</v>
      </c>
    </row>
    <row r="1922" spans="5:23" x14ac:dyDescent="0.25">
      <c r="E1922" t="s">
        <v>96</v>
      </c>
      <c r="F1922" t="s">
        <v>364</v>
      </c>
      <c r="G1922" t="s">
        <v>1</v>
      </c>
      <c r="H1922" t="s">
        <v>0</v>
      </c>
      <c r="I1922" t="s">
        <v>359</v>
      </c>
      <c r="J1922" t="s">
        <v>360</v>
      </c>
      <c r="K1922" s="55">
        <v>2420</v>
      </c>
      <c r="L1922" s="55">
        <v>2420</v>
      </c>
      <c r="M1922" t="s">
        <v>195</v>
      </c>
      <c r="N1922" t="s">
        <v>196</v>
      </c>
      <c r="O1922" s="3">
        <v>0</v>
      </c>
      <c r="P1922" s="3">
        <v>0</v>
      </c>
      <c r="Q1922" s="3">
        <v>12</v>
      </c>
      <c r="R1922" s="3">
        <v>1.56</v>
      </c>
      <c r="S1922" s="3">
        <v>0</v>
      </c>
      <c r="T1922" s="3">
        <v>0</v>
      </c>
      <c r="U1922" s="3">
        <v>13.56</v>
      </c>
      <c r="W1922" t="s">
        <v>1</v>
      </c>
    </row>
    <row r="1923" spans="5:23" x14ac:dyDescent="0.25">
      <c r="E1923" t="s">
        <v>96</v>
      </c>
      <c r="F1923" t="s">
        <v>364</v>
      </c>
      <c r="G1923" t="s">
        <v>1</v>
      </c>
      <c r="H1923" t="s">
        <v>0</v>
      </c>
      <c r="I1923" t="s">
        <v>359</v>
      </c>
      <c r="J1923" t="s">
        <v>360</v>
      </c>
      <c r="K1923" s="55">
        <v>2419</v>
      </c>
      <c r="L1923" s="55">
        <v>2419</v>
      </c>
      <c r="M1923" t="s">
        <v>115</v>
      </c>
      <c r="N1923" t="s">
        <v>116</v>
      </c>
      <c r="O1923" s="3">
        <v>0</v>
      </c>
      <c r="P1923" s="3">
        <v>0</v>
      </c>
      <c r="Q1923" s="3">
        <v>75</v>
      </c>
      <c r="R1923" s="3">
        <v>9.75</v>
      </c>
      <c r="S1923" s="3">
        <v>0</v>
      </c>
      <c r="T1923" s="3">
        <v>0</v>
      </c>
      <c r="U1923" s="3">
        <v>84.75</v>
      </c>
      <c r="W1923" t="s">
        <v>1</v>
      </c>
    </row>
    <row r="1924" spans="5:23" x14ac:dyDescent="0.25">
      <c r="E1924" t="s">
        <v>96</v>
      </c>
      <c r="F1924" t="s">
        <v>364</v>
      </c>
      <c r="G1924" t="s">
        <v>1</v>
      </c>
      <c r="H1924" t="s">
        <v>0</v>
      </c>
      <c r="I1924" t="s">
        <v>359</v>
      </c>
      <c r="J1924" t="s">
        <v>360</v>
      </c>
      <c r="K1924" s="55">
        <v>2418</v>
      </c>
      <c r="L1924" s="55">
        <v>2418</v>
      </c>
      <c r="M1924" t="s">
        <v>100</v>
      </c>
      <c r="N1924" t="s">
        <v>101</v>
      </c>
      <c r="O1924" s="3">
        <v>0</v>
      </c>
      <c r="P1924" s="3">
        <v>0</v>
      </c>
      <c r="Q1924" s="3">
        <v>450</v>
      </c>
      <c r="R1924" s="3">
        <v>58.5</v>
      </c>
      <c r="S1924" s="3">
        <v>0</v>
      </c>
      <c r="T1924" s="3">
        <v>0</v>
      </c>
      <c r="U1924" s="3">
        <v>508.5</v>
      </c>
      <c r="W1924" t="s">
        <v>1</v>
      </c>
    </row>
    <row r="1925" spans="5:23" x14ac:dyDescent="0.25">
      <c r="E1925" t="s">
        <v>96</v>
      </c>
      <c r="F1925" t="s">
        <v>364</v>
      </c>
      <c r="G1925" t="s">
        <v>1</v>
      </c>
      <c r="H1925" t="s">
        <v>0</v>
      </c>
      <c r="I1925" t="s">
        <v>359</v>
      </c>
      <c r="J1925" t="s">
        <v>360</v>
      </c>
      <c r="K1925" s="55">
        <v>2417</v>
      </c>
      <c r="L1925" s="55">
        <v>2417</v>
      </c>
      <c r="M1925" t="s">
        <v>100</v>
      </c>
      <c r="N1925" t="s">
        <v>101</v>
      </c>
      <c r="O1925" s="3">
        <v>0</v>
      </c>
      <c r="P1925" s="3">
        <v>0</v>
      </c>
      <c r="Q1925" s="3">
        <v>370</v>
      </c>
      <c r="R1925" s="3">
        <v>48.1</v>
      </c>
      <c r="S1925" s="3">
        <v>0</v>
      </c>
      <c r="T1925" s="3">
        <v>0</v>
      </c>
      <c r="U1925" s="3">
        <v>418.1</v>
      </c>
      <c r="W1925" t="s">
        <v>1</v>
      </c>
    </row>
    <row r="1926" spans="5:23" x14ac:dyDescent="0.25">
      <c r="E1926" t="s">
        <v>96</v>
      </c>
      <c r="F1926" t="s">
        <v>363</v>
      </c>
      <c r="G1926" t="s">
        <v>1</v>
      </c>
      <c r="H1926" t="s">
        <v>0</v>
      </c>
      <c r="I1926" t="s">
        <v>359</v>
      </c>
      <c r="J1926" t="s">
        <v>360</v>
      </c>
      <c r="K1926" s="55">
        <v>2416</v>
      </c>
      <c r="L1926" s="55">
        <v>2416</v>
      </c>
      <c r="M1926" t="s">
        <v>115</v>
      </c>
      <c r="N1926" t="s">
        <v>116</v>
      </c>
      <c r="O1926" s="3">
        <v>0</v>
      </c>
      <c r="P1926" s="3">
        <v>0</v>
      </c>
      <c r="Q1926" s="3">
        <v>125</v>
      </c>
      <c r="R1926" s="3">
        <v>16.25</v>
      </c>
      <c r="S1926" s="3">
        <v>0</v>
      </c>
      <c r="T1926" s="3">
        <v>0</v>
      </c>
      <c r="U1926" s="3">
        <v>141.25</v>
      </c>
      <c r="W1926" t="s">
        <v>1</v>
      </c>
    </row>
    <row r="1927" spans="5:23" x14ac:dyDescent="0.25">
      <c r="E1927" t="s">
        <v>96</v>
      </c>
      <c r="F1927" t="s">
        <v>363</v>
      </c>
      <c r="G1927" t="s">
        <v>1</v>
      </c>
      <c r="H1927" t="s">
        <v>0</v>
      </c>
      <c r="I1927" t="s">
        <v>359</v>
      </c>
      <c r="J1927" t="s">
        <v>360</v>
      </c>
      <c r="K1927" s="55">
        <v>2415</v>
      </c>
      <c r="L1927" s="55">
        <v>2415</v>
      </c>
      <c r="M1927" t="s">
        <v>115</v>
      </c>
      <c r="N1927" t="s">
        <v>116</v>
      </c>
      <c r="O1927" s="3">
        <v>0</v>
      </c>
      <c r="P1927" s="3">
        <v>0</v>
      </c>
      <c r="Q1927" s="3">
        <v>24</v>
      </c>
      <c r="R1927" s="3">
        <v>3.12</v>
      </c>
      <c r="S1927" s="3">
        <v>0</v>
      </c>
      <c r="T1927" s="3">
        <v>0</v>
      </c>
      <c r="U1927" s="3">
        <v>27.12</v>
      </c>
      <c r="W1927" t="s">
        <v>1</v>
      </c>
    </row>
    <row r="1928" spans="5:23" x14ac:dyDescent="0.25">
      <c r="E1928" t="s">
        <v>96</v>
      </c>
      <c r="F1928" t="s">
        <v>363</v>
      </c>
      <c r="G1928" t="s">
        <v>1</v>
      </c>
      <c r="H1928" t="s">
        <v>0</v>
      </c>
      <c r="I1928" t="s">
        <v>359</v>
      </c>
      <c r="J1928" t="s">
        <v>360</v>
      </c>
      <c r="K1928" s="55">
        <v>2414</v>
      </c>
      <c r="L1928" s="55">
        <v>2414</v>
      </c>
      <c r="M1928" t="s">
        <v>115</v>
      </c>
      <c r="N1928" t="s">
        <v>116</v>
      </c>
      <c r="O1928" s="3">
        <v>0</v>
      </c>
      <c r="P1928" s="3">
        <v>0</v>
      </c>
      <c r="Q1928" s="3">
        <v>84</v>
      </c>
      <c r="R1928" s="3">
        <v>10.92</v>
      </c>
      <c r="S1928" s="3">
        <v>0</v>
      </c>
      <c r="T1928" s="3">
        <v>0</v>
      </c>
      <c r="U1928" s="3">
        <v>94.92</v>
      </c>
      <c r="W1928" t="s">
        <v>1</v>
      </c>
    </row>
    <row r="1929" spans="5:23" x14ac:dyDescent="0.25">
      <c r="E1929" t="s">
        <v>96</v>
      </c>
      <c r="F1929" t="s">
        <v>363</v>
      </c>
      <c r="G1929" t="s">
        <v>1</v>
      </c>
      <c r="H1929" t="s">
        <v>0</v>
      </c>
      <c r="I1929" t="s">
        <v>359</v>
      </c>
      <c r="J1929" t="s">
        <v>360</v>
      </c>
      <c r="K1929" s="55">
        <v>2413</v>
      </c>
      <c r="L1929" s="55">
        <v>2413</v>
      </c>
      <c r="M1929" t="s">
        <v>115</v>
      </c>
      <c r="N1929" t="s">
        <v>116</v>
      </c>
      <c r="O1929" s="3">
        <v>0</v>
      </c>
      <c r="P1929" s="3">
        <v>0</v>
      </c>
      <c r="Q1929" s="3">
        <v>30</v>
      </c>
      <c r="R1929" s="3">
        <v>3.9000000000000004</v>
      </c>
      <c r="S1929" s="3">
        <v>0</v>
      </c>
      <c r="T1929" s="3">
        <v>0</v>
      </c>
      <c r="U1929" s="3">
        <v>33.9</v>
      </c>
      <c r="W1929" t="s">
        <v>1</v>
      </c>
    </row>
    <row r="1930" spans="5:23" x14ac:dyDescent="0.25">
      <c r="E1930" t="s">
        <v>96</v>
      </c>
      <c r="F1930" t="s">
        <v>363</v>
      </c>
      <c r="G1930" t="s">
        <v>1</v>
      </c>
      <c r="H1930" t="s">
        <v>0</v>
      </c>
      <c r="I1930" t="s">
        <v>359</v>
      </c>
      <c r="J1930" t="s">
        <v>360</v>
      </c>
      <c r="K1930" s="55">
        <v>2412</v>
      </c>
      <c r="L1930" s="55">
        <v>2412</v>
      </c>
      <c r="M1930" t="s">
        <v>115</v>
      </c>
      <c r="N1930" t="s">
        <v>116</v>
      </c>
      <c r="O1930" s="3">
        <v>0</v>
      </c>
      <c r="P1930" s="3">
        <v>0</v>
      </c>
      <c r="Q1930" s="3">
        <v>130</v>
      </c>
      <c r="R1930" s="3">
        <v>16.900000000000002</v>
      </c>
      <c r="S1930" s="3">
        <v>0</v>
      </c>
      <c r="T1930" s="3">
        <v>0</v>
      </c>
      <c r="U1930" s="3">
        <v>146.9</v>
      </c>
      <c r="W1930" t="s">
        <v>1</v>
      </c>
    </row>
    <row r="1931" spans="5:23" x14ac:dyDescent="0.25">
      <c r="E1931" t="s">
        <v>96</v>
      </c>
      <c r="F1931" t="s">
        <v>363</v>
      </c>
      <c r="G1931" t="s">
        <v>1</v>
      </c>
      <c r="H1931" t="s">
        <v>0</v>
      </c>
      <c r="I1931" t="s">
        <v>359</v>
      </c>
      <c r="J1931" t="s">
        <v>360</v>
      </c>
      <c r="K1931" s="55">
        <v>2411</v>
      </c>
      <c r="L1931" s="55">
        <v>2411</v>
      </c>
      <c r="M1931" t="s">
        <v>115</v>
      </c>
      <c r="N1931" t="s">
        <v>116</v>
      </c>
      <c r="O1931" s="3">
        <v>0</v>
      </c>
      <c r="P1931" s="3">
        <v>0</v>
      </c>
      <c r="Q1931" s="3">
        <v>46</v>
      </c>
      <c r="R1931" s="3">
        <v>5.98</v>
      </c>
      <c r="S1931" s="3">
        <v>0</v>
      </c>
      <c r="T1931" s="3">
        <v>0</v>
      </c>
      <c r="U1931" s="3">
        <v>51.980000000000004</v>
      </c>
      <c r="W1931" t="s">
        <v>1</v>
      </c>
    </row>
    <row r="1932" spans="5:23" x14ac:dyDescent="0.25">
      <c r="E1932" t="s">
        <v>96</v>
      </c>
      <c r="F1932" t="s">
        <v>363</v>
      </c>
      <c r="G1932" t="s">
        <v>1</v>
      </c>
      <c r="H1932" t="s">
        <v>0</v>
      </c>
      <c r="I1932" t="s">
        <v>359</v>
      </c>
      <c r="J1932" t="s">
        <v>360</v>
      </c>
      <c r="K1932" s="55">
        <v>2410</v>
      </c>
      <c r="L1932" s="55">
        <v>2410</v>
      </c>
      <c r="M1932" t="s">
        <v>115</v>
      </c>
      <c r="N1932" t="s">
        <v>116</v>
      </c>
      <c r="O1932" s="3">
        <v>0</v>
      </c>
      <c r="P1932" s="3">
        <v>0</v>
      </c>
      <c r="Q1932" s="3">
        <v>22</v>
      </c>
      <c r="R1932" s="3">
        <v>2.8600000000000003</v>
      </c>
      <c r="S1932" s="3">
        <v>0</v>
      </c>
      <c r="T1932" s="3">
        <v>0</v>
      </c>
      <c r="U1932" s="3">
        <v>24.86</v>
      </c>
      <c r="W1932" t="s">
        <v>1</v>
      </c>
    </row>
    <row r="1933" spans="5:23" x14ac:dyDescent="0.25">
      <c r="E1933" t="s">
        <v>96</v>
      </c>
      <c r="F1933" t="s">
        <v>363</v>
      </c>
      <c r="G1933" t="s">
        <v>1</v>
      </c>
      <c r="H1933" t="s">
        <v>0</v>
      </c>
      <c r="I1933" t="s">
        <v>359</v>
      </c>
      <c r="J1933" t="s">
        <v>360</v>
      </c>
      <c r="K1933" s="55">
        <v>2409</v>
      </c>
      <c r="L1933" s="55">
        <v>2409</v>
      </c>
      <c r="M1933" t="s">
        <v>115</v>
      </c>
      <c r="N1933" t="s">
        <v>116</v>
      </c>
      <c r="O1933" s="3">
        <v>0</v>
      </c>
      <c r="P1933" s="3">
        <v>0</v>
      </c>
      <c r="Q1933" s="3">
        <v>48</v>
      </c>
      <c r="R1933" s="3">
        <v>6.24</v>
      </c>
      <c r="S1933" s="3">
        <v>0</v>
      </c>
      <c r="T1933" s="3">
        <v>0</v>
      </c>
      <c r="U1933" s="3">
        <v>54.24</v>
      </c>
      <c r="W1933" t="s">
        <v>1</v>
      </c>
    </row>
    <row r="1934" spans="5:23" x14ac:dyDescent="0.25">
      <c r="E1934" t="s">
        <v>96</v>
      </c>
      <c r="F1934" t="s">
        <v>363</v>
      </c>
      <c r="G1934" t="s">
        <v>1</v>
      </c>
      <c r="H1934" t="s">
        <v>0</v>
      </c>
      <c r="I1934" t="s">
        <v>359</v>
      </c>
      <c r="J1934" t="s">
        <v>360</v>
      </c>
      <c r="K1934" s="55">
        <v>2408</v>
      </c>
      <c r="L1934" s="55">
        <v>2408</v>
      </c>
      <c r="M1934" t="s">
        <v>160</v>
      </c>
      <c r="N1934" t="s">
        <v>161</v>
      </c>
      <c r="O1934" s="3">
        <v>0</v>
      </c>
      <c r="P1934" s="3">
        <v>0</v>
      </c>
      <c r="Q1934" s="3">
        <v>40</v>
      </c>
      <c r="R1934" s="3">
        <v>5.2</v>
      </c>
      <c r="S1934" s="3">
        <v>0</v>
      </c>
      <c r="T1934" s="3">
        <v>0</v>
      </c>
      <c r="U1934" s="3">
        <v>45.2</v>
      </c>
      <c r="W1934" t="s">
        <v>1</v>
      </c>
    </row>
    <row r="1935" spans="5:23" x14ac:dyDescent="0.25">
      <c r="E1935" t="s">
        <v>96</v>
      </c>
      <c r="F1935" t="s">
        <v>363</v>
      </c>
      <c r="G1935" t="s">
        <v>1</v>
      </c>
      <c r="H1935" t="s">
        <v>0</v>
      </c>
      <c r="I1935" t="s">
        <v>359</v>
      </c>
      <c r="J1935" t="s">
        <v>360</v>
      </c>
      <c r="K1935" s="55">
        <v>2407</v>
      </c>
      <c r="L1935" s="55">
        <v>2407</v>
      </c>
      <c r="M1935" t="s">
        <v>121</v>
      </c>
      <c r="N1935" t="s">
        <v>122</v>
      </c>
      <c r="O1935" s="3">
        <v>0</v>
      </c>
      <c r="P1935" s="3">
        <v>0</v>
      </c>
      <c r="Q1935" s="3">
        <v>143</v>
      </c>
      <c r="R1935" s="3">
        <v>18.59</v>
      </c>
      <c r="S1935" s="3">
        <v>0</v>
      </c>
      <c r="T1935" s="3">
        <v>0</v>
      </c>
      <c r="U1935" s="3">
        <v>161.59</v>
      </c>
      <c r="W1935" t="s">
        <v>1</v>
      </c>
    </row>
    <row r="1936" spans="5:23" x14ac:dyDescent="0.25">
      <c r="E1936" t="s">
        <v>96</v>
      </c>
      <c r="F1936" t="s">
        <v>363</v>
      </c>
      <c r="G1936" t="s">
        <v>1</v>
      </c>
      <c r="H1936" t="s">
        <v>0</v>
      </c>
      <c r="I1936" t="s">
        <v>359</v>
      </c>
      <c r="J1936" t="s">
        <v>360</v>
      </c>
      <c r="K1936" s="55">
        <v>2406</v>
      </c>
      <c r="L1936" s="55">
        <v>2406</v>
      </c>
      <c r="M1936" t="s">
        <v>100</v>
      </c>
      <c r="N1936" t="s">
        <v>101</v>
      </c>
      <c r="O1936" s="3">
        <v>0</v>
      </c>
      <c r="P1936" s="3">
        <v>0</v>
      </c>
      <c r="Q1936" s="3">
        <v>72</v>
      </c>
      <c r="R1936" s="3">
        <v>9.36</v>
      </c>
      <c r="S1936" s="3">
        <v>0</v>
      </c>
      <c r="T1936" s="3">
        <v>0</v>
      </c>
      <c r="U1936" s="3">
        <v>81.36</v>
      </c>
      <c r="W1936" t="s">
        <v>1</v>
      </c>
    </row>
    <row r="1937" spans="5:23" x14ac:dyDescent="0.25">
      <c r="E1937" t="s">
        <v>96</v>
      </c>
      <c r="F1937" t="s">
        <v>363</v>
      </c>
      <c r="G1937" t="s">
        <v>1</v>
      </c>
      <c r="H1937" t="s">
        <v>0</v>
      </c>
      <c r="I1937" t="s">
        <v>359</v>
      </c>
      <c r="J1937" t="s">
        <v>360</v>
      </c>
      <c r="K1937" s="55">
        <v>2405</v>
      </c>
      <c r="L1937" s="55">
        <v>2405</v>
      </c>
      <c r="M1937" t="s">
        <v>100</v>
      </c>
      <c r="N1937" t="s">
        <v>101</v>
      </c>
      <c r="O1937" s="3">
        <v>0</v>
      </c>
      <c r="P1937" s="3">
        <v>0</v>
      </c>
      <c r="Q1937" s="3">
        <v>186</v>
      </c>
      <c r="R1937" s="3">
        <v>24.18</v>
      </c>
      <c r="S1937" s="3">
        <v>0</v>
      </c>
      <c r="T1937" s="3">
        <v>0</v>
      </c>
      <c r="U1937" s="3">
        <v>210.18</v>
      </c>
      <c r="W1937" t="s">
        <v>1</v>
      </c>
    </row>
    <row r="1938" spans="5:23" x14ac:dyDescent="0.25">
      <c r="E1938" t="s">
        <v>96</v>
      </c>
      <c r="F1938" t="s">
        <v>363</v>
      </c>
      <c r="G1938" t="s">
        <v>1</v>
      </c>
      <c r="H1938" t="s">
        <v>0</v>
      </c>
      <c r="I1938" t="s">
        <v>359</v>
      </c>
      <c r="J1938" t="s">
        <v>360</v>
      </c>
      <c r="K1938" s="55">
        <v>2404</v>
      </c>
      <c r="L1938" s="55">
        <v>2404</v>
      </c>
      <c r="M1938" t="s">
        <v>100</v>
      </c>
      <c r="N1938" t="s">
        <v>101</v>
      </c>
      <c r="O1938" s="3">
        <v>0</v>
      </c>
      <c r="P1938" s="3">
        <v>0</v>
      </c>
      <c r="Q1938" s="3">
        <v>192</v>
      </c>
      <c r="R1938" s="3">
        <v>24.96</v>
      </c>
      <c r="S1938" s="3">
        <v>0</v>
      </c>
      <c r="T1938" s="3">
        <v>0</v>
      </c>
      <c r="U1938" s="3">
        <v>216.96</v>
      </c>
      <c r="W1938" t="s">
        <v>1</v>
      </c>
    </row>
    <row r="1939" spans="5:23" x14ac:dyDescent="0.25">
      <c r="E1939" t="s">
        <v>96</v>
      </c>
      <c r="F1939" t="s">
        <v>358</v>
      </c>
      <c r="G1939" t="s">
        <v>1</v>
      </c>
      <c r="H1939" t="s">
        <v>0</v>
      </c>
      <c r="I1939" t="s">
        <v>359</v>
      </c>
      <c r="J1939" t="s">
        <v>360</v>
      </c>
      <c r="K1939" s="55">
        <v>2403</v>
      </c>
      <c r="L1939" s="55">
        <v>2403</v>
      </c>
      <c r="M1939" t="s">
        <v>117</v>
      </c>
      <c r="N1939" t="s">
        <v>118</v>
      </c>
      <c r="O1939" s="3">
        <v>0</v>
      </c>
      <c r="P1939" s="3">
        <v>0</v>
      </c>
      <c r="Q1939" s="3">
        <v>38</v>
      </c>
      <c r="R1939" s="3">
        <v>4.9400000000000004</v>
      </c>
      <c r="S1939" s="3">
        <v>0</v>
      </c>
      <c r="T1939" s="3">
        <v>0</v>
      </c>
      <c r="U1939" s="3">
        <v>42.94</v>
      </c>
      <c r="W1939" t="s">
        <v>1</v>
      </c>
    </row>
    <row r="1940" spans="5:23" x14ac:dyDescent="0.25">
      <c r="E1940" t="s">
        <v>96</v>
      </c>
      <c r="F1940" t="s">
        <v>358</v>
      </c>
      <c r="G1940" t="s">
        <v>1</v>
      </c>
      <c r="H1940" t="s">
        <v>0</v>
      </c>
      <c r="I1940" t="s">
        <v>359</v>
      </c>
      <c r="J1940" t="s">
        <v>360</v>
      </c>
      <c r="K1940" s="55">
        <v>2402</v>
      </c>
      <c r="L1940" s="55">
        <v>2402</v>
      </c>
      <c r="M1940" t="s">
        <v>361</v>
      </c>
      <c r="N1940" t="s">
        <v>362</v>
      </c>
      <c r="O1940" s="3">
        <v>0</v>
      </c>
      <c r="P1940" s="3">
        <v>0</v>
      </c>
      <c r="Q1940" s="3">
        <v>11.94</v>
      </c>
      <c r="R1940" s="3">
        <v>1.5522</v>
      </c>
      <c r="S1940" s="3">
        <v>0</v>
      </c>
      <c r="T1940" s="3">
        <v>0</v>
      </c>
      <c r="U1940" s="3">
        <v>13.4922</v>
      </c>
      <c r="W1940" t="s">
        <v>1</v>
      </c>
    </row>
    <row r="1941" spans="5:23" x14ac:dyDescent="0.25">
      <c r="E1941" t="s">
        <v>96</v>
      </c>
      <c r="F1941" t="s">
        <v>358</v>
      </c>
      <c r="G1941" t="s">
        <v>1</v>
      </c>
      <c r="H1941" t="s">
        <v>0</v>
      </c>
      <c r="I1941" t="s">
        <v>359</v>
      </c>
      <c r="J1941" t="s">
        <v>360</v>
      </c>
      <c r="K1941" s="55">
        <v>2401</v>
      </c>
      <c r="L1941" s="55">
        <v>2401</v>
      </c>
      <c r="M1941" t="s">
        <v>234</v>
      </c>
      <c r="N1941" t="s">
        <v>235</v>
      </c>
      <c r="O1941" s="3">
        <v>0</v>
      </c>
      <c r="P1941" s="3">
        <v>0</v>
      </c>
      <c r="Q1941" s="3">
        <v>28.32</v>
      </c>
      <c r="R1941" s="3">
        <v>3.6816</v>
      </c>
      <c r="S1941" s="3">
        <v>0</v>
      </c>
      <c r="T1941" s="3">
        <v>0</v>
      </c>
      <c r="U1941" s="3">
        <v>32.001600000000003</v>
      </c>
      <c r="W1941" t="s">
        <v>1</v>
      </c>
    </row>
    <row r="1942" spans="5:23" x14ac:dyDescent="0.25">
      <c r="E1942" t="s">
        <v>96</v>
      </c>
      <c r="F1942" t="s">
        <v>358</v>
      </c>
      <c r="G1942" t="s">
        <v>1</v>
      </c>
      <c r="H1942" t="s">
        <v>0</v>
      </c>
      <c r="I1942" t="s">
        <v>359</v>
      </c>
      <c r="J1942" t="s">
        <v>360</v>
      </c>
      <c r="K1942" s="55">
        <v>2400</v>
      </c>
      <c r="L1942" s="55">
        <v>2400</v>
      </c>
      <c r="M1942" t="s">
        <v>100</v>
      </c>
      <c r="N1942" t="s">
        <v>101</v>
      </c>
      <c r="O1942" s="3">
        <v>0</v>
      </c>
      <c r="P1942" s="3">
        <v>0</v>
      </c>
      <c r="Q1942" s="3">
        <v>11.06</v>
      </c>
      <c r="R1942" s="3">
        <v>1.4378000000000002</v>
      </c>
      <c r="S1942" s="3">
        <v>0</v>
      </c>
      <c r="T1942" s="3">
        <v>0</v>
      </c>
      <c r="U1942" s="3">
        <v>12.497800000000002</v>
      </c>
      <c r="W1942" t="s">
        <v>1</v>
      </c>
    </row>
    <row r="1943" spans="5:23" x14ac:dyDescent="0.25">
      <c r="E1943" t="s">
        <v>96</v>
      </c>
      <c r="F1943" t="s">
        <v>358</v>
      </c>
      <c r="G1943" t="s">
        <v>1</v>
      </c>
      <c r="H1943" t="s">
        <v>0</v>
      </c>
      <c r="I1943" t="s">
        <v>359</v>
      </c>
      <c r="J1943" t="s">
        <v>360</v>
      </c>
      <c r="K1943" s="55">
        <v>2399</v>
      </c>
      <c r="L1943" s="55">
        <v>2399</v>
      </c>
      <c r="M1943" t="s">
        <v>346</v>
      </c>
      <c r="N1943" t="s">
        <v>347</v>
      </c>
      <c r="O1943" s="3">
        <v>0</v>
      </c>
      <c r="P1943" s="3">
        <v>0</v>
      </c>
      <c r="Q1943" s="3">
        <v>10.4</v>
      </c>
      <c r="R1943" s="3">
        <v>1.3520000000000001</v>
      </c>
      <c r="S1943" s="3">
        <v>0</v>
      </c>
      <c r="T1943" s="3">
        <v>0</v>
      </c>
      <c r="U1943" s="3">
        <v>11.752000000000001</v>
      </c>
      <c r="W1943" t="s">
        <v>1</v>
      </c>
    </row>
    <row r="1944" spans="5:23" x14ac:dyDescent="0.25">
      <c r="E1944" t="s">
        <v>639</v>
      </c>
      <c r="F1944" t="s">
        <v>673</v>
      </c>
      <c r="G1944" t="s">
        <v>1</v>
      </c>
      <c r="H1944" t="s">
        <v>0</v>
      </c>
      <c r="I1944" t="s">
        <v>359</v>
      </c>
      <c r="J1944" t="s">
        <v>360</v>
      </c>
      <c r="L1944" s="55">
        <v>0</v>
      </c>
      <c r="M1944" t="s">
        <v>365</v>
      </c>
      <c r="N1944" t="s">
        <v>112</v>
      </c>
      <c r="O1944" s="3">
        <v>0</v>
      </c>
      <c r="P1944" s="3">
        <v>0</v>
      </c>
      <c r="Q1944" s="3">
        <v>288</v>
      </c>
      <c r="R1944" s="3">
        <v>37.44</v>
      </c>
      <c r="S1944" s="3">
        <v>0</v>
      </c>
      <c r="T1944" s="3">
        <v>0</v>
      </c>
      <c r="U1944" s="3">
        <v>325.44</v>
      </c>
      <c r="W1944" t="s">
        <v>1</v>
      </c>
    </row>
    <row r="1945" spans="5:23" x14ac:dyDescent="0.25">
      <c r="E1945" t="s">
        <v>94</v>
      </c>
      <c r="O1945" s="31">
        <f>SUBTOTAL(109,Tabla2[VENTA EXENTA])</f>
        <v>160</v>
      </c>
      <c r="P1945" s="2"/>
      <c r="Q1945" s="31">
        <f>SUBTOTAL(109,Tabla2[V. GRAVADA])</f>
        <v>197276.94000000009</v>
      </c>
      <c r="R1945" s="31">
        <f>SUBTOTAL(109,Tabla2[D.FISCAL])</f>
        <v>25646.002200000032</v>
      </c>
      <c r="S1945" s="2"/>
      <c r="T1945" s="2"/>
      <c r="U1945" s="31">
        <f>SUBTOTAL(109,Tabla2[VENTA TOTAL])</f>
        <v>223082.94219999915</v>
      </c>
      <c r="V1945" s="2"/>
      <c r="W1945">
        <f>SUBTOTAL(103,Tabla2[ANEXO])</f>
        <v>1942</v>
      </c>
    </row>
  </sheetData>
  <conditionalFormatting sqref="K1:K1048576">
    <cfRule type="duplicateValues" dxfId="5" priority="2"/>
  </conditionalFormatting>
  <conditionalFormatting sqref="K167:K700">
    <cfRule type="duplicateValues" dxfId="4" priority="12"/>
  </conditionalFormatting>
  <conditionalFormatting sqref="L3:L16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209"/>
  <sheetViews>
    <sheetView topLeftCell="A63" workbookViewId="0">
      <selection activeCell="A75" sqref="A75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100</v>
      </c>
      <c r="B21" t="s">
        <v>101</v>
      </c>
      <c r="C21" s="1" t="s">
        <v>97</v>
      </c>
    </row>
    <row r="22" spans="1:3" x14ac:dyDescent="0.25">
      <c r="A22" s="1" t="s">
        <v>102</v>
      </c>
      <c r="B22" t="s">
        <v>103</v>
      </c>
      <c r="C22" s="1" t="s">
        <v>97</v>
      </c>
    </row>
    <row r="23" spans="1:3" x14ac:dyDescent="0.25">
      <c r="A23" s="1" t="s">
        <v>104</v>
      </c>
      <c r="B23" t="s">
        <v>105</v>
      </c>
      <c r="C23" s="1" t="s">
        <v>97</v>
      </c>
    </row>
    <row r="24" spans="1:3" x14ac:dyDescent="0.25">
      <c r="A24" s="1" t="s">
        <v>106</v>
      </c>
      <c r="B24" t="s">
        <v>107</v>
      </c>
      <c r="C24" s="1" t="s">
        <v>97</v>
      </c>
    </row>
    <row r="25" spans="1:3" x14ac:dyDescent="0.25">
      <c r="A25" s="1" t="s">
        <v>108</v>
      </c>
      <c r="B25" t="s">
        <v>109</v>
      </c>
      <c r="C25" s="1" t="s">
        <v>97</v>
      </c>
    </row>
    <row r="26" spans="1:3" x14ac:dyDescent="0.25">
      <c r="A26" s="1" t="s">
        <v>110</v>
      </c>
      <c r="B26" t="s">
        <v>111</v>
      </c>
      <c r="C26" s="1" t="s">
        <v>97</v>
      </c>
    </row>
    <row r="27" spans="1:3" x14ac:dyDescent="0.25">
      <c r="A27" s="1" t="s">
        <v>365</v>
      </c>
      <c r="B27" t="s">
        <v>112</v>
      </c>
      <c r="C27" s="1" t="s">
        <v>97</v>
      </c>
    </row>
    <row r="28" spans="1:3" x14ac:dyDescent="0.25">
      <c r="A28" s="1" t="s">
        <v>113</v>
      </c>
      <c r="B28" t="s">
        <v>114</v>
      </c>
      <c r="C28" s="1" t="s">
        <v>97</v>
      </c>
    </row>
    <row r="29" spans="1:3" x14ac:dyDescent="0.25">
      <c r="A29" s="1" t="s">
        <v>115</v>
      </c>
      <c r="B29" t="s">
        <v>116</v>
      </c>
      <c r="C29" s="1" t="s">
        <v>97</v>
      </c>
    </row>
    <row r="30" spans="1:3" x14ac:dyDescent="0.25">
      <c r="A30" s="1" t="s">
        <v>117</v>
      </c>
      <c r="B30" t="s">
        <v>118</v>
      </c>
      <c r="C30" s="1" t="s">
        <v>97</v>
      </c>
    </row>
    <row r="31" spans="1:3" x14ac:dyDescent="0.25">
      <c r="A31" s="1" t="s">
        <v>119</v>
      </c>
      <c r="B31" t="s">
        <v>120</v>
      </c>
      <c r="C31" s="1" t="s">
        <v>97</v>
      </c>
    </row>
    <row r="32" spans="1:3" x14ac:dyDescent="0.25">
      <c r="A32" s="1" t="s">
        <v>121</v>
      </c>
      <c r="B32" t="s">
        <v>122</v>
      </c>
      <c r="C32" s="1" t="s">
        <v>97</v>
      </c>
    </row>
    <row r="33" spans="1:3" x14ac:dyDescent="0.25">
      <c r="A33" s="1" t="s">
        <v>123</v>
      </c>
      <c r="B33" t="s">
        <v>124</v>
      </c>
      <c r="C33" s="1" t="s">
        <v>97</v>
      </c>
    </row>
    <row r="34" spans="1:3" x14ac:dyDescent="0.25">
      <c r="A34" s="1" t="s">
        <v>1628</v>
      </c>
      <c r="B34" t="s">
        <v>126</v>
      </c>
      <c r="C34" s="1" t="s">
        <v>97</v>
      </c>
    </row>
    <row r="35" spans="1:3" x14ac:dyDescent="0.25">
      <c r="A35" s="1" t="s">
        <v>127</v>
      </c>
      <c r="B35" t="s">
        <v>128</v>
      </c>
      <c r="C35" s="1" t="s">
        <v>97</v>
      </c>
    </row>
    <row r="36" spans="1:3" x14ac:dyDescent="0.25">
      <c r="A36" s="1" t="s">
        <v>129</v>
      </c>
      <c r="B36" t="s">
        <v>130</v>
      </c>
      <c r="C36" s="1" t="s">
        <v>97</v>
      </c>
    </row>
    <row r="37" spans="1:3" x14ac:dyDescent="0.25">
      <c r="A37" s="1" t="s">
        <v>131</v>
      </c>
      <c r="B37" t="s">
        <v>132</v>
      </c>
      <c r="C37" s="1" t="s">
        <v>97</v>
      </c>
    </row>
    <row r="38" spans="1:3" x14ac:dyDescent="0.25">
      <c r="A38" s="1" t="s">
        <v>702</v>
      </c>
      <c r="B38" t="s">
        <v>133</v>
      </c>
      <c r="C38" s="1" t="s">
        <v>97</v>
      </c>
    </row>
    <row r="39" spans="1:3" x14ac:dyDescent="0.25">
      <c r="A39" s="1" t="s">
        <v>134</v>
      </c>
      <c r="B39" t="s">
        <v>135</v>
      </c>
      <c r="C39" s="1" t="s">
        <v>97</v>
      </c>
    </row>
    <row r="40" spans="1:3" x14ac:dyDescent="0.25">
      <c r="A40" s="1" t="s">
        <v>136</v>
      </c>
      <c r="B40" t="s">
        <v>137</v>
      </c>
      <c r="C40" s="1" t="s">
        <v>97</v>
      </c>
    </row>
    <row r="41" spans="1:3" x14ac:dyDescent="0.25">
      <c r="A41" s="1" t="s">
        <v>928</v>
      </c>
      <c r="B41" t="s">
        <v>139</v>
      </c>
      <c r="C41" s="1" t="s">
        <v>97</v>
      </c>
    </row>
    <row r="42" spans="1:3" x14ac:dyDescent="0.25">
      <c r="A42" s="1" t="s">
        <v>140</v>
      </c>
      <c r="B42" t="s">
        <v>141</v>
      </c>
      <c r="C42" s="1" t="s">
        <v>97</v>
      </c>
    </row>
    <row r="43" spans="1:3" x14ac:dyDescent="0.25">
      <c r="A43" s="1" t="s">
        <v>142</v>
      </c>
      <c r="B43" t="s">
        <v>143</v>
      </c>
      <c r="C43" s="1" t="s">
        <v>97</v>
      </c>
    </row>
    <row r="44" spans="1:3" x14ac:dyDescent="0.25">
      <c r="A44" s="1" t="s">
        <v>144</v>
      </c>
      <c r="B44" t="s">
        <v>145</v>
      </c>
      <c r="C44" s="1" t="s">
        <v>97</v>
      </c>
    </row>
    <row r="45" spans="1:3" x14ac:dyDescent="0.25">
      <c r="A45" s="1" t="s">
        <v>566</v>
      </c>
      <c r="B45" t="s">
        <v>146</v>
      </c>
      <c r="C45" s="1" t="s">
        <v>97</v>
      </c>
    </row>
    <row r="46" spans="1:3" x14ac:dyDescent="0.25">
      <c r="A46" s="1" t="s">
        <v>147</v>
      </c>
      <c r="B46" t="s">
        <v>148</v>
      </c>
      <c r="C46" s="1" t="s">
        <v>97</v>
      </c>
    </row>
    <row r="47" spans="1:3" x14ac:dyDescent="0.25">
      <c r="A47" s="1" t="s">
        <v>834</v>
      </c>
      <c r="B47" t="s">
        <v>150</v>
      </c>
      <c r="C47" s="1" t="s">
        <v>97</v>
      </c>
    </row>
    <row r="48" spans="1:3" x14ac:dyDescent="0.25">
      <c r="A48" s="1" t="s">
        <v>151</v>
      </c>
      <c r="B48" s="1" t="s">
        <v>29</v>
      </c>
      <c r="C48" s="1" t="s">
        <v>97</v>
      </c>
    </row>
    <row r="49" spans="1:3" x14ac:dyDescent="0.25">
      <c r="A49" s="1" t="s">
        <v>152</v>
      </c>
      <c r="B49" t="s">
        <v>153</v>
      </c>
      <c r="C49" s="1" t="s">
        <v>97</v>
      </c>
    </row>
    <row r="50" spans="1:3" x14ac:dyDescent="0.25">
      <c r="A50" s="1" t="s">
        <v>154</v>
      </c>
      <c r="B50" t="s">
        <v>155</v>
      </c>
      <c r="C50" s="1" t="s">
        <v>97</v>
      </c>
    </row>
    <row r="51" spans="1:3" x14ac:dyDescent="0.25">
      <c r="A51" s="1" t="s">
        <v>156</v>
      </c>
      <c r="B51" t="s">
        <v>157</v>
      </c>
      <c r="C51" s="1" t="s">
        <v>97</v>
      </c>
    </row>
    <row r="52" spans="1:3" x14ac:dyDescent="0.25">
      <c r="A52" s="1" t="s">
        <v>158</v>
      </c>
      <c r="B52" t="s">
        <v>159</v>
      </c>
      <c r="C52" s="1" t="s">
        <v>97</v>
      </c>
    </row>
    <row r="53" spans="1:3" x14ac:dyDescent="0.25">
      <c r="A53" s="1" t="s">
        <v>160</v>
      </c>
      <c r="B53" t="s">
        <v>161</v>
      </c>
      <c r="C53" s="1" t="s">
        <v>97</v>
      </c>
    </row>
    <row r="54" spans="1:3" x14ac:dyDescent="0.25">
      <c r="A54" s="1" t="s">
        <v>162</v>
      </c>
      <c r="B54" t="s">
        <v>163</v>
      </c>
      <c r="C54" s="1" t="s">
        <v>97</v>
      </c>
    </row>
    <row r="55" spans="1:3" x14ac:dyDescent="0.25">
      <c r="A55" s="1" t="s">
        <v>164</v>
      </c>
      <c r="B55" t="s">
        <v>165</v>
      </c>
      <c r="C55" s="1" t="s">
        <v>97</v>
      </c>
    </row>
    <row r="56" spans="1:3" x14ac:dyDescent="0.25">
      <c r="A56" s="1" t="s">
        <v>166</v>
      </c>
      <c r="B56" t="s">
        <v>167</v>
      </c>
      <c r="C56" s="1" t="s">
        <v>97</v>
      </c>
    </row>
    <row r="57" spans="1:3" x14ac:dyDescent="0.25">
      <c r="A57" s="1" t="s">
        <v>168</v>
      </c>
      <c r="B57" t="s">
        <v>169</v>
      </c>
      <c r="C57" s="1" t="s">
        <v>97</v>
      </c>
    </row>
    <row r="58" spans="1:3" x14ac:dyDescent="0.25">
      <c r="A58" s="1" t="s">
        <v>170</v>
      </c>
      <c r="B58" t="s">
        <v>171</v>
      </c>
      <c r="C58" s="1" t="s">
        <v>97</v>
      </c>
    </row>
    <row r="59" spans="1:3" x14ac:dyDescent="0.25">
      <c r="A59" s="1" t="s">
        <v>172</v>
      </c>
      <c r="B59" t="s">
        <v>173</v>
      </c>
      <c r="C59" s="1" t="s">
        <v>97</v>
      </c>
    </row>
    <row r="60" spans="1:3" x14ac:dyDescent="0.25">
      <c r="A60" s="1" t="s">
        <v>174</v>
      </c>
      <c r="B60" t="s">
        <v>175</v>
      </c>
      <c r="C60" s="1" t="s">
        <v>97</v>
      </c>
    </row>
    <row r="61" spans="1:3" x14ac:dyDescent="0.25">
      <c r="A61" s="1" t="s">
        <v>176</v>
      </c>
      <c r="B61" t="s">
        <v>177</v>
      </c>
      <c r="C61" s="1" t="s">
        <v>97</v>
      </c>
    </row>
    <row r="62" spans="1:3" x14ac:dyDescent="0.25">
      <c r="A62" s="1" t="s">
        <v>941</v>
      </c>
      <c r="B62" t="s">
        <v>178</v>
      </c>
      <c r="C62" s="1" t="s">
        <v>97</v>
      </c>
    </row>
    <row r="63" spans="1:3" x14ac:dyDescent="0.25">
      <c r="A63" s="1" t="s">
        <v>179</v>
      </c>
      <c r="B63" t="s">
        <v>180</v>
      </c>
      <c r="C63" s="1" t="s">
        <v>97</v>
      </c>
    </row>
    <row r="64" spans="1:3" x14ac:dyDescent="0.25">
      <c r="A64" s="1" t="s">
        <v>181</v>
      </c>
      <c r="B64" t="s">
        <v>182</v>
      </c>
      <c r="C64" s="1" t="s">
        <v>97</v>
      </c>
    </row>
    <row r="65" spans="1:3" x14ac:dyDescent="0.25">
      <c r="A65" s="1" t="s">
        <v>183</v>
      </c>
      <c r="B65" t="s">
        <v>184</v>
      </c>
      <c r="C65" s="1" t="s">
        <v>97</v>
      </c>
    </row>
    <row r="66" spans="1:3" x14ac:dyDescent="0.25">
      <c r="A66" s="1" t="s">
        <v>185</v>
      </c>
      <c r="B66" t="s">
        <v>186</v>
      </c>
      <c r="C66" s="1" t="s">
        <v>97</v>
      </c>
    </row>
    <row r="67" spans="1:3" x14ac:dyDescent="0.25">
      <c r="A67" s="1" t="s">
        <v>187</v>
      </c>
      <c r="B67" t="s">
        <v>188</v>
      </c>
      <c r="C67" s="1" t="s">
        <v>97</v>
      </c>
    </row>
    <row r="68" spans="1:3" x14ac:dyDescent="0.25">
      <c r="A68" s="1" t="s">
        <v>189</v>
      </c>
      <c r="B68" t="s">
        <v>190</v>
      </c>
      <c r="C68" s="1" t="s">
        <v>97</v>
      </c>
    </row>
    <row r="69" spans="1:3" x14ac:dyDescent="0.25">
      <c r="A69" s="1" t="s">
        <v>191</v>
      </c>
      <c r="B69" t="s">
        <v>192</v>
      </c>
      <c r="C69" s="1" t="s">
        <v>97</v>
      </c>
    </row>
    <row r="70" spans="1:3" x14ac:dyDescent="0.25">
      <c r="A70" s="1" t="s">
        <v>551</v>
      </c>
      <c r="B70" t="s">
        <v>194</v>
      </c>
      <c r="C70" s="1" t="s">
        <v>97</v>
      </c>
    </row>
    <row r="71" spans="1:3" x14ac:dyDescent="0.25">
      <c r="A71" s="1" t="s">
        <v>1364</v>
      </c>
      <c r="B71" t="s">
        <v>196</v>
      </c>
      <c r="C71" s="1" t="s">
        <v>97</v>
      </c>
    </row>
    <row r="72" spans="1:3" x14ac:dyDescent="0.25">
      <c r="A72" s="1" t="s">
        <v>197</v>
      </c>
      <c r="B72" t="s">
        <v>198</v>
      </c>
      <c r="C72" s="1" t="s">
        <v>97</v>
      </c>
    </row>
    <row r="73" spans="1:3" x14ac:dyDescent="0.25">
      <c r="A73" s="1" t="s">
        <v>199</v>
      </c>
      <c r="B73" t="s">
        <v>200</v>
      </c>
      <c r="C73" s="1" t="s">
        <v>97</v>
      </c>
    </row>
    <row r="74" spans="1:3" x14ac:dyDescent="0.25">
      <c r="A74" s="1" t="s">
        <v>201</v>
      </c>
      <c r="B74" t="s">
        <v>202</v>
      </c>
      <c r="C74" s="1" t="s">
        <v>97</v>
      </c>
    </row>
    <row r="75" spans="1:3" x14ac:dyDescent="0.25">
      <c r="A75" s="1" t="s">
        <v>1017</v>
      </c>
      <c r="B75" t="s">
        <v>203</v>
      </c>
      <c r="C75" s="1" t="s">
        <v>97</v>
      </c>
    </row>
    <row r="76" spans="1:3" x14ac:dyDescent="0.25">
      <c r="A76" s="1" t="s">
        <v>204</v>
      </c>
      <c r="B76" t="s">
        <v>205</v>
      </c>
      <c r="C76" s="1" t="s">
        <v>97</v>
      </c>
    </row>
    <row r="77" spans="1:3" x14ac:dyDescent="0.25">
      <c r="A77" s="1" t="s">
        <v>206</v>
      </c>
      <c r="B77" t="s">
        <v>207</v>
      </c>
      <c r="C77" s="1" t="s">
        <v>97</v>
      </c>
    </row>
    <row r="78" spans="1:3" x14ac:dyDescent="0.25">
      <c r="A78" s="1" t="s">
        <v>208</v>
      </c>
      <c r="B78" s="25" t="s">
        <v>209</v>
      </c>
      <c r="C78" s="1" t="s">
        <v>97</v>
      </c>
    </row>
    <row r="79" spans="1:3" x14ac:dyDescent="0.25">
      <c r="A79" s="1" t="s">
        <v>210</v>
      </c>
      <c r="B79" t="s">
        <v>211</v>
      </c>
      <c r="C79" s="1" t="s">
        <v>97</v>
      </c>
    </row>
    <row r="80" spans="1:3" x14ac:dyDescent="0.25">
      <c r="A80" s="1" t="s">
        <v>212</v>
      </c>
      <c r="B80" t="s">
        <v>213</v>
      </c>
      <c r="C80" s="1" t="s">
        <v>97</v>
      </c>
    </row>
    <row r="81" spans="1:3" x14ac:dyDescent="0.25">
      <c r="A81" s="1" t="s">
        <v>214</v>
      </c>
      <c r="B81" t="s">
        <v>215</v>
      </c>
      <c r="C81" s="1" t="s">
        <v>97</v>
      </c>
    </row>
    <row r="82" spans="1:3" x14ac:dyDescent="0.25">
      <c r="A82" s="1" t="s">
        <v>216</v>
      </c>
      <c r="B82" t="s">
        <v>217</v>
      </c>
      <c r="C82" s="1" t="s">
        <v>97</v>
      </c>
    </row>
    <row r="83" spans="1:3" x14ac:dyDescent="0.25">
      <c r="A83" s="1" t="s">
        <v>218</v>
      </c>
      <c r="B83" t="s">
        <v>219</v>
      </c>
      <c r="C83" s="1" t="s">
        <v>97</v>
      </c>
    </row>
    <row r="84" spans="1:3" x14ac:dyDescent="0.25">
      <c r="A84" s="1" t="s">
        <v>220</v>
      </c>
      <c r="B84" t="s">
        <v>221</v>
      </c>
      <c r="C84" s="1" t="s">
        <v>97</v>
      </c>
    </row>
    <row r="85" spans="1:3" x14ac:dyDescent="0.25">
      <c r="A85" s="1" t="s">
        <v>222</v>
      </c>
      <c r="B85" t="s">
        <v>223</v>
      </c>
      <c r="C85" s="1" t="s">
        <v>97</v>
      </c>
    </row>
    <row r="86" spans="1:3" x14ac:dyDescent="0.25">
      <c r="A86" s="1" t="s">
        <v>224</v>
      </c>
      <c r="B86" t="s">
        <v>225</v>
      </c>
      <c r="C86" s="1" t="s">
        <v>97</v>
      </c>
    </row>
    <row r="87" spans="1:3" x14ac:dyDescent="0.25">
      <c r="A87" s="1" t="s">
        <v>226</v>
      </c>
      <c r="B87" t="s">
        <v>227</v>
      </c>
      <c r="C87" s="1" t="s">
        <v>97</v>
      </c>
    </row>
    <row r="88" spans="1:3" x14ac:dyDescent="0.25">
      <c r="A88" s="1" t="s">
        <v>228</v>
      </c>
      <c r="B88" t="s">
        <v>229</v>
      </c>
      <c r="C88" s="1" t="s">
        <v>97</v>
      </c>
    </row>
    <row r="89" spans="1:3" x14ac:dyDescent="0.25">
      <c r="A89" s="1" t="s">
        <v>230</v>
      </c>
      <c r="B89" t="s">
        <v>231</v>
      </c>
      <c r="C89" s="1" t="s">
        <v>97</v>
      </c>
    </row>
    <row r="90" spans="1:3" x14ac:dyDescent="0.25">
      <c r="A90" s="1" t="s">
        <v>232</v>
      </c>
      <c r="B90" t="s">
        <v>233</v>
      </c>
      <c r="C90" s="1" t="s">
        <v>97</v>
      </c>
    </row>
    <row r="91" spans="1:3" x14ac:dyDescent="0.25">
      <c r="A91" s="1" t="s">
        <v>1080</v>
      </c>
      <c r="B91" t="s">
        <v>235</v>
      </c>
      <c r="C91" s="1" t="s">
        <v>97</v>
      </c>
    </row>
    <row r="92" spans="1:3" x14ac:dyDescent="0.25">
      <c r="A92" s="1" t="s">
        <v>236</v>
      </c>
      <c r="B92" s="26" t="s">
        <v>237</v>
      </c>
      <c r="C92" s="1" t="s">
        <v>97</v>
      </c>
    </row>
    <row r="93" spans="1:3" x14ac:dyDescent="0.25">
      <c r="A93" s="1" t="s">
        <v>238</v>
      </c>
      <c r="B93" t="s">
        <v>239</v>
      </c>
      <c r="C93" s="1" t="s">
        <v>97</v>
      </c>
    </row>
    <row r="94" spans="1:3" x14ac:dyDescent="0.25">
      <c r="A94" s="1" t="s">
        <v>240</v>
      </c>
      <c r="B94" t="s">
        <v>241</v>
      </c>
      <c r="C94" s="1" t="s">
        <v>97</v>
      </c>
    </row>
    <row r="95" spans="1:3" x14ac:dyDescent="0.25">
      <c r="A95" s="1" t="s">
        <v>242</v>
      </c>
      <c r="B95" t="s">
        <v>243</v>
      </c>
      <c r="C95" s="1" t="s">
        <v>97</v>
      </c>
    </row>
    <row r="96" spans="1:3" x14ac:dyDescent="0.25">
      <c r="A96" s="1" t="s">
        <v>244</v>
      </c>
      <c r="B96" t="s">
        <v>245</v>
      </c>
      <c r="C96" s="1" t="s">
        <v>97</v>
      </c>
    </row>
    <row r="97" spans="1:3" x14ac:dyDescent="0.25">
      <c r="A97" s="1" t="s">
        <v>246</v>
      </c>
      <c r="B97" t="s">
        <v>247</v>
      </c>
      <c r="C97" s="1" t="s">
        <v>97</v>
      </c>
    </row>
    <row r="98" spans="1:3" x14ac:dyDescent="0.25">
      <c r="A98" s="1" t="s">
        <v>1319</v>
      </c>
      <c r="B98" t="s">
        <v>248</v>
      </c>
      <c r="C98" s="1" t="s">
        <v>97</v>
      </c>
    </row>
    <row r="99" spans="1:3" x14ac:dyDescent="0.25">
      <c r="A99" s="1" t="s">
        <v>249</v>
      </c>
      <c r="B99" t="s">
        <v>250</v>
      </c>
      <c r="C99" s="1" t="s">
        <v>97</v>
      </c>
    </row>
    <row r="100" spans="1:3" x14ac:dyDescent="0.25">
      <c r="A100" s="1" t="s">
        <v>251</v>
      </c>
      <c r="B100" t="s">
        <v>252</v>
      </c>
      <c r="C100" s="1" t="s">
        <v>97</v>
      </c>
    </row>
    <row r="101" spans="1:3" x14ac:dyDescent="0.25">
      <c r="A101" s="1" t="s">
        <v>253</v>
      </c>
      <c r="B101" t="s">
        <v>254</v>
      </c>
      <c r="C101" s="1" t="s">
        <v>97</v>
      </c>
    </row>
    <row r="102" spans="1:3" x14ac:dyDescent="0.25">
      <c r="A102" s="1" t="s">
        <v>255</v>
      </c>
      <c r="B102" t="s">
        <v>256</v>
      </c>
      <c r="C102" s="1" t="s">
        <v>97</v>
      </c>
    </row>
    <row r="103" spans="1:3" x14ac:dyDescent="0.25">
      <c r="A103" s="1" t="s">
        <v>257</v>
      </c>
      <c r="B103" t="s">
        <v>258</v>
      </c>
      <c r="C103" s="1" t="s">
        <v>97</v>
      </c>
    </row>
    <row r="104" spans="1:3" x14ac:dyDescent="0.25">
      <c r="A104" s="1" t="s">
        <v>259</v>
      </c>
      <c r="B104" t="s">
        <v>260</v>
      </c>
      <c r="C104" s="1" t="s">
        <v>97</v>
      </c>
    </row>
    <row r="105" spans="1:3" x14ac:dyDescent="0.25">
      <c r="A105" s="1" t="s">
        <v>955</v>
      </c>
      <c r="B105" t="s">
        <v>261</v>
      </c>
      <c r="C105" s="1" t="s">
        <v>97</v>
      </c>
    </row>
    <row r="106" spans="1:3" x14ac:dyDescent="0.25">
      <c r="A106" s="1" t="s">
        <v>262</v>
      </c>
      <c r="B106" t="s">
        <v>263</v>
      </c>
      <c r="C106" s="1" t="s">
        <v>97</v>
      </c>
    </row>
    <row r="107" spans="1:3" x14ac:dyDescent="0.25">
      <c r="A107" s="1" t="s">
        <v>1022</v>
      </c>
      <c r="B107" t="s">
        <v>265</v>
      </c>
      <c r="C107" s="1" t="s">
        <v>97</v>
      </c>
    </row>
    <row r="108" spans="1:3" x14ac:dyDescent="0.25">
      <c r="A108" s="1" t="s">
        <v>266</v>
      </c>
      <c r="B108" t="s">
        <v>267</v>
      </c>
      <c r="C108" s="1" t="s">
        <v>97</v>
      </c>
    </row>
    <row r="109" spans="1:3" x14ac:dyDescent="0.25">
      <c r="A109" s="1" t="s">
        <v>268</v>
      </c>
      <c r="B109" t="s">
        <v>269</v>
      </c>
      <c r="C109" s="1" t="s">
        <v>97</v>
      </c>
    </row>
    <row r="110" spans="1:3" x14ac:dyDescent="0.25">
      <c r="A110" s="1" t="s">
        <v>270</v>
      </c>
      <c r="B110" t="s">
        <v>271</v>
      </c>
      <c r="C110" s="1" t="s">
        <v>97</v>
      </c>
    </row>
    <row r="111" spans="1:3" x14ac:dyDescent="0.25">
      <c r="A111" s="1" t="s">
        <v>1001</v>
      </c>
      <c r="B111" t="s">
        <v>273</v>
      </c>
      <c r="C111" s="1" t="s">
        <v>97</v>
      </c>
    </row>
    <row r="112" spans="1:3" x14ac:dyDescent="0.25">
      <c r="A112" s="1" t="s">
        <v>274</v>
      </c>
      <c r="B112" t="s">
        <v>275</v>
      </c>
      <c r="C112" s="1" t="s">
        <v>97</v>
      </c>
    </row>
    <row r="113" spans="1:3" x14ac:dyDescent="0.25">
      <c r="A113" s="1" t="s">
        <v>276</v>
      </c>
      <c r="B113" t="s">
        <v>277</v>
      </c>
      <c r="C113" s="1" t="s">
        <v>97</v>
      </c>
    </row>
    <row r="114" spans="1:3" x14ac:dyDescent="0.25">
      <c r="A114" s="1" t="s">
        <v>278</v>
      </c>
      <c r="B114" t="s">
        <v>279</v>
      </c>
      <c r="C114" s="1" t="s">
        <v>97</v>
      </c>
    </row>
    <row r="115" spans="1:3" x14ac:dyDescent="0.25">
      <c r="A115" s="1" t="s">
        <v>709</v>
      </c>
      <c r="B115" t="s">
        <v>280</v>
      </c>
      <c r="C115" s="1" t="s">
        <v>97</v>
      </c>
    </row>
    <row r="116" spans="1:3" x14ac:dyDescent="0.25">
      <c r="A116" s="1" t="s">
        <v>281</v>
      </c>
      <c r="B116" t="s">
        <v>282</v>
      </c>
      <c r="C116" s="1" t="s">
        <v>97</v>
      </c>
    </row>
    <row r="117" spans="1:3" x14ac:dyDescent="0.25">
      <c r="A117" s="1" t="s">
        <v>283</v>
      </c>
      <c r="B117" t="s">
        <v>284</v>
      </c>
      <c r="C117" s="1" t="s">
        <v>97</v>
      </c>
    </row>
    <row r="118" spans="1:3" x14ac:dyDescent="0.25">
      <c r="A118" s="1" t="s">
        <v>285</v>
      </c>
      <c r="B118" t="s">
        <v>286</v>
      </c>
      <c r="C118" s="1" t="s">
        <v>97</v>
      </c>
    </row>
    <row r="119" spans="1:3" x14ac:dyDescent="0.25">
      <c r="A119" s="1" t="s">
        <v>287</v>
      </c>
      <c r="B119" t="s">
        <v>288</v>
      </c>
      <c r="C119" s="1" t="s">
        <v>97</v>
      </c>
    </row>
    <row r="120" spans="1:3" x14ac:dyDescent="0.25">
      <c r="A120" s="1" t="s">
        <v>289</v>
      </c>
      <c r="B120" t="s">
        <v>290</v>
      </c>
      <c r="C120" s="1" t="s">
        <v>97</v>
      </c>
    </row>
    <row r="121" spans="1:3" x14ac:dyDescent="0.25">
      <c r="A121" s="1" t="s">
        <v>291</v>
      </c>
      <c r="B121" t="s">
        <v>292</v>
      </c>
      <c r="C121" s="1" t="s">
        <v>97</v>
      </c>
    </row>
    <row r="122" spans="1:3" x14ac:dyDescent="0.25">
      <c r="A122" s="1" t="s">
        <v>293</v>
      </c>
      <c r="B122" t="s">
        <v>294</v>
      </c>
      <c r="C122" s="1" t="s">
        <v>97</v>
      </c>
    </row>
    <row r="123" spans="1:3" x14ac:dyDescent="0.25">
      <c r="A123" s="1" t="s">
        <v>295</v>
      </c>
      <c r="B123" t="s">
        <v>296</v>
      </c>
      <c r="C123" s="1" t="s">
        <v>97</v>
      </c>
    </row>
    <row r="124" spans="1:3" x14ac:dyDescent="0.25">
      <c r="A124" s="1" t="s">
        <v>297</v>
      </c>
      <c r="B124" t="s">
        <v>298</v>
      </c>
      <c r="C124" s="1" t="s">
        <v>97</v>
      </c>
    </row>
    <row r="125" spans="1:3" x14ac:dyDescent="0.25">
      <c r="A125" s="1" t="s">
        <v>949</v>
      </c>
      <c r="B125" t="s">
        <v>299</v>
      </c>
      <c r="C125" s="1" t="s">
        <v>97</v>
      </c>
    </row>
    <row r="126" spans="1:3" x14ac:dyDescent="0.25">
      <c r="A126" s="1" t="s">
        <v>300</v>
      </c>
      <c r="B126" t="s">
        <v>301</v>
      </c>
      <c r="C126" s="1" t="s">
        <v>97</v>
      </c>
    </row>
    <row r="127" spans="1:3" x14ac:dyDescent="0.25">
      <c r="A127" s="1" t="s">
        <v>302</v>
      </c>
      <c r="B127" t="s">
        <v>303</v>
      </c>
      <c r="C127" s="1" t="s">
        <v>97</v>
      </c>
    </row>
    <row r="128" spans="1:3" x14ac:dyDescent="0.25">
      <c r="A128" s="1" t="s">
        <v>304</v>
      </c>
      <c r="B128" t="s">
        <v>305</v>
      </c>
      <c r="C128" s="1" t="s">
        <v>97</v>
      </c>
    </row>
    <row r="129" spans="1:3" x14ac:dyDescent="0.25">
      <c r="A129" s="1" t="s">
        <v>306</v>
      </c>
      <c r="B129" t="s">
        <v>307</v>
      </c>
      <c r="C129" s="1" t="s">
        <v>97</v>
      </c>
    </row>
    <row r="130" spans="1:3" x14ac:dyDescent="0.25">
      <c r="A130" s="1" t="s">
        <v>308</v>
      </c>
      <c r="B130" t="s">
        <v>309</v>
      </c>
      <c r="C130" s="1" t="s">
        <v>97</v>
      </c>
    </row>
    <row r="131" spans="1:3" x14ac:dyDescent="0.25">
      <c r="A131" s="1" t="s">
        <v>310</v>
      </c>
      <c r="B131" t="s">
        <v>311</v>
      </c>
      <c r="C131" s="1" t="s">
        <v>97</v>
      </c>
    </row>
    <row r="132" spans="1:3" x14ac:dyDescent="0.25">
      <c r="A132" s="1" t="s">
        <v>312</v>
      </c>
      <c r="B132" t="s">
        <v>313</v>
      </c>
      <c r="C132" s="1" t="s">
        <v>97</v>
      </c>
    </row>
    <row r="133" spans="1:3" x14ac:dyDescent="0.25">
      <c r="A133" s="1" t="s">
        <v>314</v>
      </c>
      <c r="B133" t="s">
        <v>315</v>
      </c>
      <c r="C133" s="1" t="s">
        <v>97</v>
      </c>
    </row>
    <row r="134" spans="1:3" x14ac:dyDescent="0.25">
      <c r="A134" s="1" t="s">
        <v>316</v>
      </c>
      <c r="B134" t="s">
        <v>317</v>
      </c>
      <c r="C134" s="1" t="s">
        <v>97</v>
      </c>
    </row>
    <row r="135" spans="1:3" x14ac:dyDescent="0.25">
      <c r="A135" s="1" t="s">
        <v>318</v>
      </c>
      <c r="B135" t="s">
        <v>319</v>
      </c>
      <c r="C135" s="1" t="s">
        <v>97</v>
      </c>
    </row>
    <row r="136" spans="1:3" x14ac:dyDescent="0.25">
      <c r="A136" s="1" t="s">
        <v>320</v>
      </c>
      <c r="B136" t="s">
        <v>321</v>
      </c>
      <c r="C136" s="1" t="s">
        <v>97</v>
      </c>
    </row>
    <row r="137" spans="1:3" x14ac:dyDescent="0.25">
      <c r="A137" s="1" t="s">
        <v>322</v>
      </c>
      <c r="B137" t="s">
        <v>323</v>
      </c>
      <c r="C137" s="1" t="s">
        <v>97</v>
      </c>
    </row>
    <row r="138" spans="1:3" x14ac:dyDescent="0.25">
      <c r="A138" s="1" t="s">
        <v>324</v>
      </c>
      <c r="B138" t="s">
        <v>325</v>
      </c>
      <c r="C138" s="1" t="s">
        <v>97</v>
      </c>
    </row>
    <row r="139" spans="1:3" x14ac:dyDescent="0.25">
      <c r="A139" s="1" t="s">
        <v>326</v>
      </c>
      <c r="B139" t="s">
        <v>327</v>
      </c>
      <c r="C139" s="1" t="s">
        <v>97</v>
      </c>
    </row>
    <row r="140" spans="1:3" x14ac:dyDescent="0.25">
      <c r="A140" s="1" t="s">
        <v>328</v>
      </c>
      <c r="B140" t="s">
        <v>329</v>
      </c>
      <c r="C140" s="1" t="s">
        <v>97</v>
      </c>
    </row>
    <row r="141" spans="1:3" x14ac:dyDescent="0.25">
      <c r="A141" s="1" t="s">
        <v>330</v>
      </c>
      <c r="B141" t="s">
        <v>331</v>
      </c>
      <c r="C141" s="1" t="s">
        <v>97</v>
      </c>
    </row>
    <row r="142" spans="1:3" x14ac:dyDescent="0.25">
      <c r="A142" s="1" t="s">
        <v>332</v>
      </c>
      <c r="B142" t="s">
        <v>333</v>
      </c>
      <c r="C142" s="1" t="s">
        <v>97</v>
      </c>
    </row>
    <row r="143" spans="1:3" x14ac:dyDescent="0.25">
      <c r="A143" s="1" t="s">
        <v>334</v>
      </c>
      <c r="B143" t="s">
        <v>335</v>
      </c>
      <c r="C143" s="1" t="s">
        <v>97</v>
      </c>
    </row>
    <row r="144" spans="1:3" x14ac:dyDescent="0.25">
      <c r="A144" s="1" t="s">
        <v>336</v>
      </c>
      <c r="B144" t="s">
        <v>337</v>
      </c>
      <c r="C144" s="1" t="s">
        <v>97</v>
      </c>
    </row>
    <row r="145" spans="1:3" x14ac:dyDescent="0.25">
      <c r="A145" s="1" t="s">
        <v>338</v>
      </c>
      <c r="B145" t="s">
        <v>339</v>
      </c>
      <c r="C145" s="1" t="s">
        <v>97</v>
      </c>
    </row>
    <row r="146" spans="1:3" x14ac:dyDescent="0.25">
      <c r="A146" s="1" t="s">
        <v>340</v>
      </c>
      <c r="B146" t="s">
        <v>341</v>
      </c>
      <c r="C146" s="1" t="s">
        <v>97</v>
      </c>
    </row>
    <row r="147" spans="1:3" x14ac:dyDescent="0.25">
      <c r="A147" s="1" t="s">
        <v>342</v>
      </c>
      <c r="B147" t="s">
        <v>343</v>
      </c>
      <c r="C147" s="1" t="s">
        <v>97</v>
      </c>
    </row>
    <row r="148" spans="1:3" x14ac:dyDescent="0.25">
      <c r="A148" s="1" t="s">
        <v>344</v>
      </c>
      <c r="B148" t="s">
        <v>345</v>
      </c>
      <c r="C148" s="1" t="s">
        <v>97</v>
      </c>
    </row>
    <row r="149" spans="1:3" x14ac:dyDescent="0.25">
      <c r="A149" s="1" t="s">
        <v>346</v>
      </c>
      <c r="B149" t="s">
        <v>347</v>
      </c>
      <c r="C149" s="1" t="s">
        <v>97</v>
      </c>
    </row>
    <row r="150" spans="1:3" x14ac:dyDescent="0.25">
      <c r="A150" s="1" t="s">
        <v>348</v>
      </c>
      <c r="B150" t="s">
        <v>349</v>
      </c>
      <c r="C150" s="1" t="s">
        <v>97</v>
      </c>
    </row>
    <row r="151" spans="1:3" x14ac:dyDescent="0.25">
      <c r="A151" s="1" t="s">
        <v>350</v>
      </c>
      <c r="B151" t="s">
        <v>351</v>
      </c>
      <c r="C151" s="1" t="s">
        <v>97</v>
      </c>
    </row>
    <row r="152" spans="1:3" x14ac:dyDescent="0.25">
      <c r="A152" s="1" t="s">
        <v>352</v>
      </c>
      <c r="B152" t="s">
        <v>353</v>
      </c>
      <c r="C152" s="1" t="s">
        <v>97</v>
      </c>
    </row>
    <row r="153" spans="1:3" x14ac:dyDescent="0.25">
      <c r="A153" s="1" t="s">
        <v>354</v>
      </c>
      <c r="B153" t="s">
        <v>355</v>
      </c>
      <c r="C153" s="1" t="s">
        <v>97</v>
      </c>
    </row>
    <row r="154" spans="1:3" x14ac:dyDescent="0.25">
      <c r="A154" s="1" t="s">
        <v>356</v>
      </c>
      <c r="B154" t="s">
        <v>357</v>
      </c>
      <c r="C154" s="1" t="s">
        <v>97</v>
      </c>
    </row>
    <row r="155" spans="1:3" x14ac:dyDescent="0.25">
      <c r="A155" s="1" t="s">
        <v>361</v>
      </c>
      <c r="B155" t="s">
        <v>362</v>
      </c>
      <c r="C155" s="1" t="s">
        <v>97</v>
      </c>
    </row>
    <row r="156" spans="1:3" x14ac:dyDescent="0.25">
      <c r="A156" s="1" t="s">
        <v>368</v>
      </c>
      <c r="B156" t="s">
        <v>369</v>
      </c>
      <c r="C156" s="1" t="s">
        <v>97</v>
      </c>
    </row>
    <row r="157" spans="1:3" x14ac:dyDescent="0.25">
      <c r="A157" s="1" t="s">
        <v>373</v>
      </c>
      <c r="B157" t="s">
        <v>374</v>
      </c>
      <c r="C157" s="1" t="s">
        <v>97</v>
      </c>
    </row>
    <row r="158" spans="1:3" x14ac:dyDescent="0.25">
      <c r="A158" s="1" t="s">
        <v>491</v>
      </c>
      <c r="B158" t="s">
        <v>492</v>
      </c>
    </row>
    <row r="159" spans="1:3" x14ac:dyDescent="0.25">
      <c r="A159" s="1" t="s">
        <v>512</v>
      </c>
      <c r="B159" t="s">
        <v>513</v>
      </c>
    </row>
    <row r="160" spans="1:3" x14ac:dyDescent="0.25">
      <c r="A160" s="1" t="s">
        <v>569</v>
      </c>
      <c r="B160" t="s">
        <v>570</v>
      </c>
    </row>
    <row r="161" spans="1:2" x14ac:dyDescent="0.25">
      <c r="A161" s="1" t="s">
        <v>584</v>
      </c>
      <c r="B161" t="s">
        <v>595</v>
      </c>
    </row>
    <row r="162" spans="1:2" x14ac:dyDescent="0.25">
      <c r="A162" s="1" t="s">
        <v>605</v>
      </c>
      <c r="B162" t="s">
        <v>606</v>
      </c>
    </row>
    <row r="163" spans="1:2" x14ac:dyDescent="0.25">
      <c r="A163" s="1" t="s">
        <v>607</v>
      </c>
      <c r="B163" t="s">
        <v>608</v>
      </c>
    </row>
    <row r="164" spans="1:2" x14ac:dyDescent="0.25">
      <c r="A164" s="1" t="s">
        <v>641</v>
      </c>
      <c r="B164" t="s">
        <v>642</v>
      </c>
    </row>
    <row r="165" spans="1:2" x14ac:dyDescent="0.25">
      <c r="A165" s="1" t="s">
        <v>645</v>
      </c>
      <c r="B165" t="s">
        <v>685</v>
      </c>
    </row>
    <row r="166" spans="1:2" x14ac:dyDescent="0.25">
      <c r="A166" s="1" t="s">
        <v>694</v>
      </c>
      <c r="B166" t="s">
        <v>695</v>
      </c>
    </row>
    <row r="167" spans="1:2" x14ac:dyDescent="0.25">
      <c r="A167" s="1" t="s">
        <v>706</v>
      </c>
      <c r="B167" t="s">
        <v>707</v>
      </c>
    </row>
    <row r="168" spans="1:2" x14ac:dyDescent="0.25">
      <c r="A168" s="1" t="s">
        <v>727</v>
      </c>
      <c r="B168" t="s">
        <v>728</v>
      </c>
    </row>
    <row r="169" spans="1:2" x14ac:dyDescent="0.25">
      <c r="A169" s="1" t="s">
        <v>742</v>
      </c>
      <c r="B169" t="s">
        <v>743</v>
      </c>
    </row>
    <row r="170" spans="1:2" x14ac:dyDescent="0.25">
      <c r="A170" s="1" t="s">
        <v>748</v>
      </c>
      <c r="B170" t="s">
        <v>749</v>
      </c>
    </row>
    <row r="171" spans="1:2" x14ac:dyDescent="0.25">
      <c r="A171" s="1" t="s">
        <v>758</v>
      </c>
      <c r="B171" t="s">
        <v>759</v>
      </c>
    </row>
    <row r="172" spans="1:2" x14ac:dyDescent="0.25">
      <c r="A172" s="1" t="s">
        <v>775</v>
      </c>
      <c r="B172" t="s">
        <v>776</v>
      </c>
    </row>
    <row r="173" spans="1:2" x14ac:dyDescent="0.25">
      <c r="A173" s="1" t="s">
        <v>789</v>
      </c>
      <c r="B173" t="s">
        <v>790</v>
      </c>
    </row>
    <row r="174" spans="1:2" x14ac:dyDescent="0.25">
      <c r="A174" s="1" t="s">
        <v>801</v>
      </c>
      <c r="B174" t="s">
        <v>802</v>
      </c>
    </row>
    <row r="175" spans="1:2" x14ac:dyDescent="0.25">
      <c r="A175" s="1" t="s">
        <v>807</v>
      </c>
      <c r="B175" t="s">
        <v>808</v>
      </c>
    </row>
    <row r="176" spans="1:2" x14ac:dyDescent="0.25">
      <c r="A176" s="1" t="s">
        <v>813</v>
      </c>
      <c r="B176" t="s">
        <v>814</v>
      </c>
    </row>
    <row r="177" spans="1:2" x14ac:dyDescent="0.25">
      <c r="A177" s="1" t="s">
        <v>824</v>
      </c>
      <c r="B177" t="s">
        <v>825</v>
      </c>
    </row>
    <row r="178" spans="1:2" x14ac:dyDescent="0.25">
      <c r="A178" s="1" t="s">
        <v>840</v>
      </c>
      <c r="B178" t="s">
        <v>841</v>
      </c>
    </row>
    <row r="179" spans="1:2" x14ac:dyDescent="0.25">
      <c r="A179" s="1" t="s">
        <v>848</v>
      </c>
      <c r="B179" t="s">
        <v>850</v>
      </c>
    </row>
    <row r="180" spans="1:2" x14ac:dyDescent="0.25">
      <c r="A180" s="1" t="s">
        <v>859</v>
      </c>
      <c r="B180" t="s">
        <v>860</v>
      </c>
    </row>
    <row r="181" spans="1:2" x14ac:dyDescent="0.25">
      <c r="A181" s="1" t="s">
        <v>919</v>
      </c>
      <c r="B181" t="s">
        <v>920</v>
      </c>
    </row>
    <row r="182" spans="1:2" x14ac:dyDescent="0.25">
      <c r="A182" s="1" t="s">
        <v>990</v>
      </c>
      <c r="B182" t="s">
        <v>931</v>
      </c>
    </row>
    <row r="183" spans="1:2" x14ac:dyDescent="0.25">
      <c r="A183" s="1" t="s">
        <v>937</v>
      </c>
      <c r="B183" t="s">
        <v>938</v>
      </c>
    </row>
    <row r="184" spans="1:2" x14ac:dyDescent="0.25">
      <c r="A184" s="1" t="s">
        <v>958</v>
      </c>
      <c r="B184" t="s">
        <v>959</v>
      </c>
    </row>
    <row r="185" spans="1:2" x14ac:dyDescent="0.25">
      <c r="A185" s="1" t="s">
        <v>963</v>
      </c>
      <c r="B185" t="s">
        <v>964</v>
      </c>
    </row>
    <row r="186" spans="1:2" x14ac:dyDescent="0.25">
      <c r="A186" s="1" t="s">
        <v>978</v>
      </c>
      <c r="B186" t="s">
        <v>979</v>
      </c>
    </row>
    <row r="187" spans="1:2" x14ac:dyDescent="0.25">
      <c r="A187" s="1" t="s">
        <v>984</v>
      </c>
      <c r="B187" t="s">
        <v>985</v>
      </c>
    </row>
    <row r="188" spans="1:2" x14ac:dyDescent="0.25">
      <c r="A188" s="1" t="s">
        <v>1046</v>
      </c>
      <c r="B188" t="s">
        <v>1047</v>
      </c>
    </row>
    <row r="189" spans="1:2" x14ac:dyDescent="0.25">
      <c r="A189" s="1" t="s">
        <v>1075</v>
      </c>
      <c r="B189" t="s">
        <v>1076</v>
      </c>
    </row>
    <row r="190" spans="1:2" x14ac:dyDescent="0.25">
      <c r="A190" s="1" t="s">
        <v>1088</v>
      </c>
      <c r="B190" t="s">
        <v>1089</v>
      </c>
    </row>
    <row r="191" spans="1:2" x14ac:dyDescent="0.25">
      <c r="A191" s="1" t="s">
        <v>1103</v>
      </c>
      <c r="B191" t="s">
        <v>1104</v>
      </c>
    </row>
    <row r="192" spans="1:2" x14ac:dyDescent="0.25">
      <c r="A192" s="1" t="s">
        <v>1110</v>
      </c>
      <c r="B192" t="s">
        <v>1111</v>
      </c>
    </row>
    <row r="193" spans="1:2" x14ac:dyDescent="0.25">
      <c r="A193" s="1" t="s">
        <v>1113</v>
      </c>
      <c r="B193" t="s">
        <v>1114</v>
      </c>
    </row>
    <row r="194" spans="1:2" x14ac:dyDescent="0.25">
      <c r="A194" s="1" t="s">
        <v>1118</v>
      </c>
      <c r="B194" t="s">
        <v>1119</v>
      </c>
    </row>
    <row r="195" spans="1:2" x14ac:dyDescent="0.25">
      <c r="A195" s="1" t="s">
        <v>1146</v>
      </c>
      <c r="B195" t="s">
        <v>1147</v>
      </c>
    </row>
    <row r="196" spans="1:2" x14ac:dyDescent="0.25">
      <c r="A196" s="1" t="s">
        <v>1152</v>
      </c>
      <c r="B196" t="s">
        <v>1153</v>
      </c>
    </row>
    <row r="197" spans="1:2" x14ac:dyDescent="0.25">
      <c r="A197" s="1" t="s">
        <v>1164</v>
      </c>
      <c r="B197" t="s">
        <v>1165</v>
      </c>
    </row>
    <row r="198" spans="1:2" x14ac:dyDescent="0.25">
      <c r="A198" s="1" t="s">
        <v>1205</v>
      </c>
      <c r="B198" t="s">
        <v>1206</v>
      </c>
    </row>
    <row r="199" spans="1:2" x14ac:dyDescent="0.25">
      <c r="A199" s="1" t="s">
        <v>1323</v>
      </c>
      <c r="B199" t="s">
        <v>1209</v>
      </c>
    </row>
    <row r="200" spans="1:2" x14ac:dyDescent="0.25">
      <c r="A200" s="1" t="s">
        <v>1223</v>
      </c>
      <c r="B200" t="s">
        <v>1224</v>
      </c>
    </row>
    <row r="201" spans="1:2" x14ac:dyDescent="0.25">
      <c r="A201" s="1" t="s">
        <v>1228</v>
      </c>
      <c r="B201" t="s">
        <v>1229</v>
      </c>
    </row>
    <row r="202" spans="1:2" x14ac:dyDescent="0.25">
      <c r="A202" s="1" t="s">
        <v>1327</v>
      </c>
      <c r="B202" t="s">
        <v>1328</v>
      </c>
    </row>
    <row r="203" spans="1:2" x14ac:dyDescent="0.25">
      <c r="A203" s="1" t="s">
        <v>1331</v>
      </c>
      <c r="B203" t="s">
        <v>1332</v>
      </c>
    </row>
    <row r="204" spans="1:2" x14ac:dyDescent="0.25">
      <c r="A204" s="1" t="s">
        <v>1343</v>
      </c>
      <c r="B204" t="s">
        <v>1344</v>
      </c>
    </row>
    <row r="205" spans="1:2" x14ac:dyDescent="0.25">
      <c r="A205" s="1" t="s">
        <v>1355</v>
      </c>
      <c r="B205" t="s">
        <v>1356</v>
      </c>
    </row>
    <row r="206" spans="1:2" x14ac:dyDescent="0.25">
      <c r="A206" s="1" t="s">
        <v>1358</v>
      </c>
      <c r="B206" t="s">
        <v>1359</v>
      </c>
    </row>
    <row r="207" spans="1:2" x14ac:dyDescent="0.25">
      <c r="A207" s="1" t="s">
        <v>1374</v>
      </c>
      <c r="B207" t="s">
        <v>1375</v>
      </c>
    </row>
    <row r="208" spans="1:2" x14ac:dyDescent="0.25">
      <c r="A208" s="1" t="s">
        <v>1468</v>
      </c>
      <c r="B208" t="s">
        <v>1469</v>
      </c>
    </row>
    <row r="209" spans="1:2" x14ac:dyDescent="0.25">
      <c r="A209" s="1" t="s">
        <v>1604</v>
      </c>
      <c r="B209" t="s">
        <v>1605</v>
      </c>
    </row>
  </sheetData>
  <conditionalFormatting sqref="A1:A1048576">
    <cfRule type="duplicateValues" dxfId="2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595"/>
  <sheetViews>
    <sheetView showGridLines="0" topLeftCell="B205" workbookViewId="0">
      <selection activeCell="L595" sqref="L595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96</v>
      </c>
      <c r="B3" s="1" t="s">
        <v>358</v>
      </c>
      <c r="C3" t="s">
        <v>1</v>
      </c>
      <c r="D3" t="s">
        <v>92</v>
      </c>
      <c r="E3" t="s">
        <v>383</v>
      </c>
      <c r="F3" t="s">
        <v>384</v>
      </c>
      <c r="G3">
        <v>474</v>
      </c>
      <c r="H3">
        <v>474</v>
      </c>
      <c r="I3">
        <v>474</v>
      </c>
      <c r="J3">
        <v>474</v>
      </c>
      <c r="L3" s="3" t="s">
        <v>385</v>
      </c>
      <c r="M3" s="3" t="s">
        <v>385</v>
      </c>
      <c r="N3" s="3" t="s">
        <v>385</v>
      </c>
      <c r="O3" s="3">
        <v>15</v>
      </c>
      <c r="P3" s="3" t="s">
        <v>385</v>
      </c>
      <c r="Q3" s="3" t="s">
        <v>385</v>
      </c>
      <c r="R3" s="3" t="s">
        <v>385</v>
      </c>
      <c r="S3" s="3" t="s">
        <v>385</v>
      </c>
      <c r="T3" s="3" t="s">
        <v>385</v>
      </c>
      <c r="U3" s="3">
        <f>+Tabla3[[#This Row],[V GRAVADAS]]</f>
        <v>15</v>
      </c>
      <c r="V3">
        <v>2</v>
      </c>
    </row>
    <row r="4" spans="1:22" x14ac:dyDescent="0.25">
      <c r="A4" t="s">
        <v>96</v>
      </c>
      <c r="B4" s="1" t="s">
        <v>358</v>
      </c>
      <c r="C4" t="s">
        <v>1</v>
      </c>
      <c r="D4" t="s">
        <v>92</v>
      </c>
      <c r="E4" t="s">
        <v>383</v>
      </c>
      <c r="F4" t="s">
        <v>384</v>
      </c>
      <c r="G4">
        <v>475</v>
      </c>
      <c r="H4">
        <v>475</v>
      </c>
      <c r="I4">
        <v>475</v>
      </c>
      <c r="J4">
        <v>475</v>
      </c>
      <c r="L4" s="3" t="s">
        <v>385</v>
      </c>
      <c r="M4" s="3" t="s">
        <v>385</v>
      </c>
      <c r="N4" s="3" t="s">
        <v>385</v>
      </c>
      <c r="O4" s="3">
        <v>20</v>
      </c>
      <c r="P4" s="3" t="s">
        <v>385</v>
      </c>
      <c r="Q4" s="3" t="s">
        <v>385</v>
      </c>
      <c r="R4" s="3" t="s">
        <v>385</v>
      </c>
      <c r="S4" s="3" t="s">
        <v>385</v>
      </c>
      <c r="T4" s="3" t="s">
        <v>385</v>
      </c>
      <c r="U4" s="3">
        <f>+Tabla3[[#This Row],[V GRAVADAS]]</f>
        <v>20</v>
      </c>
      <c r="V4">
        <v>2</v>
      </c>
    </row>
    <row r="5" spans="1:22" x14ac:dyDescent="0.25">
      <c r="A5" t="s">
        <v>96</v>
      </c>
      <c r="B5" s="1" t="s">
        <v>358</v>
      </c>
      <c r="C5" t="s">
        <v>1</v>
      </c>
      <c r="D5" t="s">
        <v>92</v>
      </c>
      <c r="E5" t="s">
        <v>383</v>
      </c>
      <c r="F5" t="s">
        <v>384</v>
      </c>
      <c r="G5">
        <v>476</v>
      </c>
      <c r="H5">
        <v>476</v>
      </c>
      <c r="I5">
        <v>476</v>
      </c>
      <c r="J5">
        <v>476</v>
      </c>
      <c r="L5" s="3" t="s">
        <v>385</v>
      </c>
      <c r="M5" s="3" t="s">
        <v>385</v>
      </c>
      <c r="N5" s="3" t="s">
        <v>385</v>
      </c>
      <c r="O5" s="3">
        <v>2100</v>
      </c>
      <c r="P5" s="3" t="s">
        <v>385</v>
      </c>
      <c r="Q5" s="3" t="s">
        <v>385</v>
      </c>
      <c r="R5" s="3" t="s">
        <v>385</v>
      </c>
      <c r="S5" s="3" t="s">
        <v>385</v>
      </c>
      <c r="T5" s="3" t="s">
        <v>385</v>
      </c>
      <c r="U5" s="3">
        <f>+Tabla3[[#This Row],[V GRAVADAS]]</f>
        <v>2100</v>
      </c>
      <c r="V5">
        <v>2</v>
      </c>
    </row>
    <row r="6" spans="1:22" x14ac:dyDescent="0.25">
      <c r="A6" t="s">
        <v>96</v>
      </c>
      <c r="B6" s="1" t="s">
        <v>386</v>
      </c>
      <c r="C6" t="s">
        <v>1</v>
      </c>
      <c r="D6" t="s">
        <v>92</v>
      </c>
      <c r="E6" t="s">
        <v>383</v>
      </c>
      <c r="F6" t="s">
        <v>384</v>
      </c>
      <c r="G6">
        <v>477</v>
      </c>
      <c r="H6">
        <v>477</v>
      </c>
      <c r="I6">
        <v>477</v>
      </c>
      <c r="J6">
        <v>477</v>
      </c>
      <c r="L6" s="3" t="s">
        <v>385</v>
      </c>
      <c r="M6" s="3" t="s">
        <v>385</v>
      </c>
      <c r="N6" s="3" t="s">
        <v>385</v>
      </c>
      <c r="O6" s="3">
        <v>0</v>
      </c>
      <c r="P6" s="3" t="s">
        <v>385</v>
      </c>
      <c r="Q6" s="3" t="s">
        <v>385</v>
      </c>
      <c r="R6" s="3" t="s">
        <v>385</v>
      </c>
      <c r="S6" s="3" t="s">
        <v>385</v>
      </c>
      <c r="T6" s="3" t="s">
        <v>385</v>
      </c>
      <c r="U6" s="3">
        <f>+Tabla3[[#This Row],[V GRAVADAS]]</f>
        <v>0</v>
      </c>
      <c r="V6">
        <v>2</v>
      </c>
    </row>
    <row r="7" spans="1:22" x14ac:dyDescent="0.25">
      <c r="A7" t="s">
        <v>96</v>
      </c>
      <c r="B7" s="1" t="s">
        <v>367</v>
      </c>
      <c r="C7" t="s">
        <v>1</v>
      </c>
      <c r="D7" t="s">
        <v>92</v>
      </c>
      <c r="E7" t="s">
        <v>383</v>
      </c>
      <c r="F7" t="s">
        <v>384</v>
      </c>
      <c r="G7">
        <v>478</v>
      </c>
      <c r="H7">
        <v>478</v>
      </c>
      <c r="I7">
        <v>478</v>
      </c>
      <c r="J7">
        <v>478</v>
      </c>
      <c r="L7" s="3" t="s">
        <v>385</v>
      </c>
      <c r="M7" s="3" t="s">
        <v>385</v>
      </c>
      <c r="N7" s="3" t="s">
        <v>385</v>
      </c>
      <c r="O7" s="3">
        <v>30</v>
      </c>
      <c r="P7" s="3" t="s">
        <v>385</v>
      </c>
      <c r="Q7" s="3" t="s">
        <v>385</v>
      </c>
      <c r="R7" s="3" t="s">
        <v>385</v>
      </c>
      <c r="S7" s="3" t="s">
        <v>385</v>
      </c>
      <c r="T7" s="3" t="s">
        <v>385</v>
      </c>
      <c r="U7" s="3">
        <f>+Tabla3[[#This Row],[V GRAVADAS]]</f>
        <v>30</v>
      </c>
      <c r="V7">
        <v>2</v>
      </c>
    </row>
    <row r="8" spans="1:22" x14ac:dyDescent="0.25">
      <c r="A8" t="s">
        <v>96</v>
      </c>
      <c r="B8" s="1" t="s">
        <v>387</v>
      </c>
      <c r="C8" t="s">
        <v>1</v>
      </c>
      <c r="D8" t="s">
        <v>92</v>
      </c>
      <c r="E8" t="s">
        <v>383</v>
      </c>
      <c r="F8" t="s">
        <v>384</v>
      </c>
      <c r="G8">
        <v>479</v>
      </c>
      <c r="H8">
        <v>479</v>
      </c>
      <c r="I8">
        <v>479</v>
      </c>
      <c r="J8">
        <v>479</v>
      </c>
      <c r="L8" s="3" t="s">
        <v>385</v>
      </c>
      <c r="M8" s="3" t="s">
        <v>385</v>
      </c>
      <c r="N8" s="3" t="s">
        <v>385</v>
      </c>
      <c r="O8" s="3">
        <v>30</v>
      </c>
      <c r="P8" s="3" t="s">
        <v>385</v>
      </c>
      <c r="Q8" s="3" t="s">
        <v>385</v>
      </c>
      <c r="R8" s="3" t="s">
        <v>385</v>
      </c>
      <c r="S8" s="3" t="s">
        <v>385</v>
      </c>
      <c r="T8" s="3" t="s">
        <v>385</v>
      </c>
      <c r="U8" s="3">
        <f>+Tabla3[[#This Row],[V GRAVADAS]]</f>
        <v>30</v>
      </c>
      <c r="V8">
        <v>2</v>
      </c>
    </row>
    <row r="9" spans="1:22" x14ac:dyDescent="0.25">
      <c r="A9" t="s">
        <v>96</v>
      </c>
      <c r="B9" s="1" t="s">
        <v>388</v>
      </c>
      <c r="C9" t="s">
        <v>1</v>
      </c>
      <c r="D9" t="s">
        <v>92</v>
      </c>
      <c r="E9" t="s">
        <v>383</v>
      </c>
      <c r="F9" t="s">
        <v>384</v>
      </c>
      <c r="G9">
        <v>480</v>
      </c>
      <c r="H9">
        <v>480</v>
      </c>
      <c r="I9">
        <v>480</v>
      </c>
      <c r="J9">
        <v>480</v>
      </c>
      <c r="L9" s="3" t="s">
        <v>385</v>
      </c>
      <c r="M9" s="3" t="s">
        <v>385</v>
      </c>
      <c r="N9" s="3" t="s">
        <v>385</v>
      </c>
      <c r="O9" s="3">
        <v>2.5</v>
      </c>
      <c r="P9" s="3" t="s">
        <v>385</v>
      </c>
      <c r="Q9" s="3" t="s">
        <v>385</v>
      </c>
      <c r="R9" s="3" t="s">
        <v>385</v>
      </c>
      <c r="S9" s="3" t="s">
        <v>385</v>
      </c>
      <c r="T9" s="3" t="s">
        <v>385</v>
      </c>
      <c r="U9" s="3">
        <f>+Tabla3[[#This Row],[V GRAVADAS]]</f>
        <v>2.5</v>
      </c>
      <c r="V9">
        <v>2</v>
      </c>
    </row>
    <row r="10" spans="1:22" x14ac:dyDescent="0.25">
      <c r="A10" t="s">
        <v>96</v>
      </c>
      <c r="B10" s="1" t="s">
        <v>388</v>
      </c>
      <c r="C10" t="s">
        <v>1</v>
      </c>
      <c r="D10" t="s">
        <v>92</v>
      </c>
      <c r="E10" t="s">
        <v>383</v>
      </c>
      <c r="F10" t="s">
        <v>384</v>
      </c>
      <c r="G10">
        <v>481</v>
      </c>
      <c r="H10">
        <v>481</v>
      </c>
      <c r="I10">
        <v>481</v>
      </c>
      <c r="J10">
        <v>481</v>
      </c>
      <c r="L10" s="3" t="s">
        <v>385</v>
      </c>
      <c r="M10" s="3" t="s">
        <v>385</v>
      </c>
      <c r="N10" s="3" t="s">
        <v>385</v>
      </c>
      <c r="O10" s="3">
        <v>7</v>
      </c>
      <c r="P10" s="3" t="s">
        <v>385</v>
      </c>
      <c r="Q10" s="3" t="s">
        <v>385</v>
      </c>
      <c r="R10" s="3" t="s">
        <v>385</v>
      </c>
      <c r="S10" s="3" t="s">
        <v>385</v>
      </c>
      <c r="T10" s="3" t="s">
        <v>385</v>
      </c>
      <c r="U10" s="3">
        <f>+Tabla3[[#This Row],[V GRAVADAS]]</f>
        <v>7</v>
      </c>
      <c r="V10">
        <v>2</v>
      </c>
    </row>
    <row r="11" spans="1:22" x14ac:dyDescent="0.25">
      <c r="A11" t="s">
        <v>96</v>
      </c>
      <c r="B11" s="1" t="s">
        <v>389</v>
      </c>
      <c r="C11" t="s">
        <v>1</v>
      </c>
      <c r="D11" t="s">
        <v>92</v>
      </c>
      <c r="E11" t="s">
        <v>383</v>
      </c>
      <c r="F11" t="s">
        <v>384</v>
      </c>
      <c r="G11">
        <v>482</v>
      </c>
      <c r="H11">
        <v>482</v>
      </c>
      <c r="I11">
        <v>482</v>
      </c>
      <c r="J11">
        <v>482</v>
      </c>
      <c r="L11" s="3" t="s">
        <v>385</v>
      </c>
      <c r="M11" s="3" t="s">
        <v>385</v>
      </c>
      <c r="N11" s="3" t="s">
        <v>385</v>
      </c>
      <c r="O11" s="3">
        <v>3.5</v>
      </c>
      <c r="P11" s="3" t="s">
        <v>385</v>
      </c>
      <c r="Q11" s="3" t="s">
        <v>385</v>
      </c>
      <c r="R11" s="3" t="s">
        <v>385</v>
      </c>
      <c r="S11" s="3" t="s">
        <v>385</v>
      </c>
      <c r="T11" s="3" t="s">
        <v>385</v>
      </c>
      <c r="U11" s="3">
        <f>+Tabla3[[#This Row],[V GRAVADAS]]</f>
        <v>3.5</v>
      </c>
      <c r="V11">
        <v>2</v>
      </c>
    </row>
    <row r="12" spans="1:22" x14ac:dyDescent="0.25">
      <c r="A12" t="s">
        <v>96</v>
      </c>
      <c r="B12" s="1" t="s">
        <v>389</v>
      </c>
      <c r="C12" t="s">
        <v>1</v>
      </c>
      <c r="D12" t="s">
        <v>92</v>
      </c>
      <c r="E12" t="s">
        <v>383</v>
      </c>
      <c r="F12" t="s">
        <v>384</v>
      </c>
      <c r="G12">
        <v>483</v>
      </c>
      <c r="H12">
        <v>483</v>
      </c>
      <c r="I12">
        <v>483</v>
      </c>
      <c r="J12">
        <v>483</v>
      </c>
      <c r="L12" s="3" t="s">
        <v>385</v>
      </c>
      <c r="M12" s="3" t="s">
        <v>385</v>
      </c>
      <c r="N12" s="3" t="s">
        <v>385</v>
      </c>
      <c r="O12" s="3">
        <v>45</v>
      </c>
      <c r="P12" s="3" t="s">
        <v>385</v>
      </c>
      <c r="Q12" s="3" t="s">
        <v>385</v>
      </c>
      <c r="R12" s="3" t="s">
        <v>385</v>
      </c>
      <c r="S12" s="3" t="s">
        <v>385</v>
      </c>
      <c r="T12" s="3" t="s">
        <v>385</v>
      </c>
      <c r="U12" s="3">
        <f>+Tabla3[[#This Row],[V GRAVADAS]]</f>
        <v>45</v>
      </c>
      <c r="V12">
        <v>2</v>
      </c>
    </row>
    <row r="13" spans="1:22" x14ac:dyDescent="0.25">
      <c r="A13" t="s">
        <v>96</v>
      </c>
      <c r="B13" s="1" t="s">
        <v>371</v>
      </c>
      <c r="C13" t="s">
        <v>1</v>
      </c>
      <c r="D13" t="s">
        <v>92</v>
      </c>
      <c r="E13" t="s">
        <v>383</v>
      </c>
      <c r="F13" t="s">
        <v>384</v>
      </c>
      <c r="G13">
        <v>484</v>
      </c>
      <c r="H13">
        <v>484</v>
      </c>
      <c r="I13">
        <v>484</v>
      </c>
      <c r="J13">
        <v>484</v>
      </c>
      <c r="L13" s="3" t="s">
        <v>385</v>
      </c>
      <c r="M13" s="3" t="s">
        <v>385</v>
      </c>
      <c r="N13" s="3" t="s">
        <v>385</v>
      </c>
      <c r="O13" s="3">
        <v>27</v>
      </c>
      <c r="P13" s="3" t="s">
        <v>385</v>
      </c>
      <c r="Q13" s="3" t="s">
        <v>385</v>
      </c>
      <c r="R13" s="3" t="s">
        <v>385</v>
      </c>
      <c r="S13" s="3" t="s">
        <v>385</v>
      </c>
      <c r="T13" s="3" t="s">
        <v>385</v>
      </c>
      <c r="U13" s="3">
        <f>+Tabla3[[#This Row],[V GRAVADAS]]</f>
        <v>27</v>
      </c>
      <c r="V13">
        <v>2</v>
      </c>
    </row>
    <row r="14" spans="1:22" x14ac:dyDescent="0.25">
      <c r="A14" t="s">
        <v>96</v>
      </c>
      <c r="B14" s="1" t="s">
        <v>371</v>
      </c>
      <c r="C14" t="s">
        <v>1</v>
      </c>
      <c r="D14" t="s">
        <v>92</v>
      </c>
      <c r="E14" t="s">
        <v>383</v>
      </c>
      <c r="F14" t="s">
        <v>384</v>
      </c>
      <c r="G14">
        <v>485</v>
      </c>
      <c r="H14">
        <v>485</v>
      </c>
      <c r="I14">
        <v>485</v>
      </c>
      <c r="J14">
        <v>485</v>
      </c>
      <c r="L14" s="3" t="s">
        <v>385</v>
      </c>
      <c r="M14" s="3" t="s">
        <v>385</v>
      </c>
      <c r="N14" s="3" t="s">
        <v>385</v>
      </c>
      <c r="O14" s="3">
        <v>17</v>
      </c>
      <c r="P14" s="3" t="s">
        <v>385</v>
      </c>
      <c r="Q14" s="3" t="s">
        <v>385</v>
      </c>
      <c r="R14" s="3" t="s">
        <v>385</v>
      </c>
      <c r="S14" s="3" t="s">
        <v>385</v>
      </c>
      <c r="T14" s="3" t="s">
        <v>385</v>
      </c>
      <c r="U14" s="3">
        <f>+Tabla3[[#This Row],[V GRAVADAS]]</f>
        <v>17</v>
      </c>
      <c r="V14">
        <v>2</v>
      </c>
    </row>
    <row r="15" spans="1:22" x14ac:dyDescent="0.25">
      <c r="A15" t="s">
        <v>96</v>
      </c>
      <c r="B15" s="1" t="s">
        <v>390</v>
      </c>
      <c r="C15" t="s">
        <v>1</v>
      </c>
      <c r="D15" t="s">
        <v>92</v>
      </c>
      <c r="E15" t="s">
        <v>383</v>
      </c>
      <c r="F15" t="s">
        <v>384</v>
      </c>
      <c r="G15">
        <v>486</v>
      </c>
      <c r="H15">
        <v>486</v>
      </c>
      <c r="I15">
        <v>486</v>
      </c>
      <c r="J15">
        <v>486</v>
      </c>
      <c r="L15" s="3" t="s">
        <v>385</v>
      </c>
      <c r="M15" s="3" t="s">
        <v>385</v>
      </c>
      <c r="N15" s="3" t="s">
        <v>385</v>
      </c>
      <c r="O15" s="3">
        <v>16</v>
      </c>
      <c r="P15" s="3" t="s">
        <v>385</v>
      </c>
      <c r="Q15" s="3" t="s">
        <v>385</v>
      </c>
      <c r="R15" s="3" t="s">
        <v>385</v>
      </c>
      <c r="S15" s="3" t="s">
        <v>385</v>
      </c>
      <c r="T15" s="3" t="s">
        <v>385</v>
      </c>
      <c r="U15" s="3">
        <f>+Tabla3[[#This Row],[V GRAVADAS]]</f>
        <v>16</v>
      </c>
      <c r="V15">
        <v>2</v>
      </c>
    </row>
    <row r="16" spans="1:22" x14ac:dyDescent="0.25">
      <c r="A16" t="s">
        <v>96</v>
      </c>
      <c r="B16" s="1" t="s">
        <v>390</v>
      </c>
      <c r="C16" t="s">
        <v>1</v>
      </c>
      <c r="D16" t="s">
        <v>92</v>
      </c>
      <c r="E16" t="s">
        <v>383</v>
      </c>
      <c r="F16" t="s">
        <v>384</v>
      </c>
      <c r="G16">
        <v>487</v>
      </c>
      <c r="H16">
        <v>487</v>
      </c>
      <c r="I16">
        <v>487</v>
      </c>
      <c r="J16">
        <v>487</v>
      </c>
      <c r="L16" s="3" t="s">
        <v>385</v>
      </c>
      <c r="M16" s="3" t="s">
        <v>385</v>
      </c>
      <c r="N16" s="3" t="s">
        <v>385</v>
      </c>
      <c r="O16" s="3">
        <v>17</v>
      </c>
      <c r="P16" s="3" t="s">
        <v>385</v>
      </c>
      <c r="Q16" s="3" t="s">
        <v>385</v>
      </c>
      <c r="R16" s="3" t="s">
        <v>385</v>
      </c>
      <c r="S16" s="3" t="s">
        <v>385</v>
      </c>
      <c r="T16" s="3" t="s">
        <v>385</v>
      </c>
      <c r="U16" s="3">
        <f>+Tabla3[[#This Row],[V GRAVADAS]]</f>
        <v>17</v>
      </c>
      <c r="V16">
        <v>2</v>
      </c>
    </row>
    <row r="17" spans="1:22" x14ac:dyDescent="0.25">
      <c r="A17" t="s">
        <v>96</v>
      </c>
      <c r="B17" s="1" t="s">
        <v>375</v>
      </c>
      <c r="C17" t="s">
        <v>1</v>
      </c>
      <c r="D17" t="s">
        <v>92</v>
      </c>
      <c r="E17" t="s">
        <v>383</v>
      </c>
      <c r="F17" t="s">
        <v>384</v>
      </c>
      <c r="G17">
        <v>488</v>
      </c>
      <c r="H17">
        <v>488</v>
      </c>
      <c r="I17">
        <v>488</v>
      </c>
      <c r="J17">
        <v>488</v>
      </c>
      <c r="L17" s="3" t="s">
        <v>385</v>
      </c>
      <c r="M17" s="3" t="s">
        <v>385</v>
      </c>
      <c r="N17" s="3" t="s">
        <v>385</v>
      </c>
      <c r="O17" s="3">
        <v>8.4</v>
      </c>
      <c r="P17" s="3" t="s">
        <v>385</v>
      </c>
      <c r="Q17" s="3" t="s">
        <v>385</v>
      </c>
      <c r="R17" s="3" t="s">
        <v>385</v>
      </c>
      <c r="S17" s="3" t="s">
        <v>385</v>
      </c>
      <c r="T17" s="3" t="s">
        <v>385</v>
      </c>
      <c r="U17" s="3">
        <f>+Tabla3[[#This Row],[V GRAVADAS]]</f>
        <v>8.4</v>
      </c>
      <c r="V17">
        <v>2</v>
      </c>
    </row>
    <row r="18" spans="1:22" x14ac:dyDescent="0.25">
      <c r="A18" t="s">
        <v>96</v>
      </c>
      <c r="B18" s="1" t="s">
        <v>375</v>
      </c>
      <c r="C18" t="s">
        <v>1</v>
      </c>
      <c r="D18" t="s">
        <v>92</v>
      </c>
      <c r="E18" t="s">
        <v>383</v>
      </c>
      <c r="F18" t="s">
        <v>384</v>
      </c>
      <c r="G18">
        <v>489</v>
      </c>
      <c r="H18">
        <v>489</v>
      </c>
      <c r="I18">
        <v>489</v>
      </c>
      <c r="J18">
        <v>489</v>
      </c>
      <c r="L18" s="3" t="s">
        <v>385</v>
      </c>
      <c r="M18" s="3" t="s">
        <v>385</v>
      </c>
      <c r="N18" s="3" t="s">
        <v>385</v>
      </c>
      <c r="O18" s="3">
        <v>5.5</v>
      </c>
      <c r="P18" s="3" t="s">
        <v>385</v>
      </c>
      <c r="Q18" s="3" t="s">
        <v>385</v>
      </c>
      <c r="R18" s="3" t="s">
        <v>385</v>
      </c>
      <c r="S18" s="3" t="s">
        <v>385</v>
      </c>
      <c r="T18" s="3" t="s">
        <v>385</v>
      </c>
      <c r="U18" s="3">
        <f>+Tabla3[[#This Row],[V GRAVADAS]]</f>
        <v>5.5</v>
      </c>
      <c r="V18">
        <v>2</v>
      </c>
    </row>
    <row r="19" spans="1:22" x14ac:dyDescent="0.25">
      <c r="A19" t="s">
        <v>96</v>
      </c>
      <c r="B19" s="1" t="s">
        <v>375</v>
      </c>
      <c r="C19" t="s">
        <v>1</v>
      </c>
      <c r="D19" t="s">
        <v>92</v>
      </c>
      <c r="E19" t="s">
        <v>383</v>
      </c>
      <c r="F19" t="s">
        <v>384</v>
      </c>
      <c r="G19">
        <v>490</v>
      </c>
      <c r="H19">
        <v>490</v>
      </c>
      <c r="I19">
        <v>490</v>
      </c>
      <c r="J19">
        <v>490</v>
      </c>
      <c r="L19" s="3" t="s">
        <v>385</v>
      </c>
      <c r="M19" s="3" t="s">
        <v>385</v>
      </c>
      <c r="N19" s="3" t="s">
        <v>385</v>
      </c>
      <c r="O19" s="3">
        <v>15</v>
      </c>
      <c r="P19" s="3" t="s">
        <v>385</v>
      </c>
      <c r="Q19" s="3" t="s">
        <v>385</v>
      </c>
      <c r="R19" s="3" t="s">
        <v>385</v>
      </c>
      <c r="S19" s="3" t="s">
        <v>385</v>
      </c>
      <c r="T19" s="3" t="s">
        <v>385</v>
      </c>
      <c r="U19" s="3">
        <f>+Tabla3[[#This Row],[V GRAVADAS]]</f>
        <v>15</v>
      </c>
      <c r="V19">
        <v>2</v>
      </c>
    </row>
    <row r="20" spans="1:22" x14ac:dyDescent="0.25">
      <c r="A20" t="s">
        <v>96</v>
      </c>
      <c r="B20" s="1" t="s">
        <v>375</v>
      </c>
      <c r="C20" t="s">
        <v>1</v>
      </c>
      <c r="D20" t="s">
        <v>92</v>
      </c>
      <c r="E20" t="s">
        <v>383</v>
      </c>
      <c r="F20" t="s">
        <v>384</v>
      </c>
      <c r="G20">
        <v>491</v>
      </c>
      <c r="H20">
        <v>491</v>
      </c>
      <c r="I20">
        <v>491</v>
      </c>
      <c r="J20">
        <v>491</v>
      </c>
      <c r="L20" s="3" t="s">
        <v>385</v>
      </c>
      <c r="M20" s="3" t="s">
        <v>385</v>
      </c>
      <c r="N20" s="3" t="s">
        <v>385</v>
      </c>
      <c r="O20" s="3">
        <v>7</v>
      </c>
      <c r="P20" s="3" t="s">
        <v>385</v>
      </c>
      <c r="Q20" s="3" t="s">
        <v>385</v>
      </c>
      <c r="R20" s="3" t="s">
        <v>385</v>
      </c>
      <c r="S20" s="3" t="s">
        <v>385</v>
      </c>
      <c r="T20" s="3" t="s">
        <v>385</v>
      </c>
      <c r="U20" s="3">
        <f>+Tabla3[[#This Row],[V GRAVADAS]]</f>
        <v>7</v>
      </c>
      <c r="V20">
        <v>2</v>
      </c>
    </row>
    <row r="21" spans="1:22" x14ac:dyDescent="0.25">
      <c r="A21" t="s">
        <v>96</v>
      </c>
      <c r="B21" s="1" t="s">
        <v>391</v>
      </c>
      <c r="C21" t="s">
        <v>1</v>
      </c>
      <c r="D21" t="s">
        <v>92</v>
      </c>
      <c r="E21" t="s">
        <v>383</v>
      </c>
      <c r="F21" t="s">
        <v>384</v>
      </c>
      <c r="G21">
        <v>492</v>
      </c>
      <c r="H21">
        <v>492</v>
      </c>
      <c r="I21">
        <v>492</v>
      </c>
      <c r="J21">
        <v>492</v>
      </c>
      <c r="L21" s="3" t="s">
        <v>385</v>
      </c>
      <c r="M21" s="3" t="s">
        <v>385</v>
      </c>
      <c r="N21" s="3" t="s">
        <v>385</v>
      </c>
      <c r="O21" s="3">
        <v>94</v>
      </c>
      <c r="P21" s="3" t="s">
        <v>385</v>
      </c>
      <c r="Q21" s="3" t="s">
        <v>385</v>
      </c>
      <c r="R21" s="3" t="s">
        <v>385</v>
      </c>
      <c r="S21" s="3" t="s">
        <v>385</v>
      </c>
      <c r="T21" s="3" t="s">
        <v>385</v>
      </c>
      <c r="U21" s="3">
        <f>+Tabla3[[#This Row],[V GRAVADAS]]</f>
        <v>94</v>
      </c>
      <c r="V21">
        <v>2</v>
      </c>
    </row>
    <row r="22" spans="1:22" x14ac:dyDescent="0.25">
      <c r="A22" t="s">
        <v>96</v>
      </c>
      <c r="B22" s="1" t="s">
        <v>376</v>
      </c>
      <c r="C22" t="s">
        <v>1</v>
      </c>
      <c r="D22" t="s">
        <v>92</v>
      </c>
      <c r="E22" t="s">
        <v>383</v>
      </c>
      <c r="F22" t="s">
        <v>384</v>
      </c>
      <c r="G22">
        <v>493</v>
      </c>
      <c r="H22">
        <v>493</v>
      </c>
      <c r="I22">
        <v>493</v>
      </c>
      <c r="J22">
        <v>493</v>
      </c>
      <c r="L22" s="3" t="s">
        <v>385</v>
      </c>
      <c r="M22" s="3" t="s">
        <v>385</v>
      </c>
      <c r="N22" s="3" t="s">
        <v>385</v>
      </c>
      <c r="O22" s="3">
        <v>14</v>
      </c>
      <c r="P22" s="3" t="s">
        <v>385</v>
      </c>
      <c r="Q22" s="3" t="s">
        <v>385</v>
      </c>
      <c r="R22" s="3" t="s">
        <v>385</v>
      </c>
      <c r="S22" s="3" t="s">
        <v>385</v>
      </c>
      <c r="T22" s="3" t="s">
        <v>385</v>
      </c>
      <c r="U22" s="3">
        <f>+Tabla3[[#This Row],[V GRAVADAS]]</f>
        <v>14</v>
      </c>
      <c r="V22">
        <v>2</v>
      </c>
    </row>
    <row r="23" spans="1:22" x14ac:dyDescent="0.25">
      <c r="A23" t="s">
        <v>96</v>
      </c>
      <c r="B23" s="1" t="s">
        <v>392</v>
      </c>
      <c r="C23" t="s">
        <v>1</v>
      </c>
      <c r="D23" t="s">
        <v>92</v>
      </c>
      <c r="E23" t="s">
        <v>383</v>
      </c>
      <c r="F23" t="s">
        <v>384</v>
      </c>
      <c r="G23">
        <v>494</v>
      </c>
      <c r="H23">
        <v>494</v>
      </c>
      <c r="I23">
        <v>494</v>
      </c>
      <c r="J23">
        <v>494</v>
      </c>
      <c r="L23" s="3" t="s">
        <v>385</v>
      </c>
      <c r="M23" s="3" t="s">
        <v>385</v>
      </c>
      <c r="N23" s="3" t="s">
        <v>385</v>
      </c>
      <c r="O23" s="3">
        <v>7</v>
      </c>
      <c r="P23" s="3" t="s">
        <v>385</v>
      </c>
      <c r="Q23" s="3" t="s">
        <v>385</v>
      </c>
      <c r="R23" s="3" t="s">
        <v>385</v>
      </c>
      <c r="S23" s="3" t="s">
        <v>385</v>
      </c>
      <c r="T23" s="3" t="s">
        <v>385</v>
      </c>
      <c r="U23" s="3">
        <f>+Tabla3[[#This Row],[V GRAVADAS]]</f>
        <v>7</v>
      </c>
      <c r="V23">
        <v>2</v>
      </c>
    </row>
    <row r="24" spans="1:22" x14ac:dyDescent="0.25">
      <c r="A24" t="s">
        <v>96</v>
      </c>
      <c r="B24" s="1" t="s">
        <v>378</v>
      </c>
      <c r="C24" t="s">
        <v>1</v>
      </c>
      <c r="D24" t="s">
        <v>92</v>
      </c>
      <c r="E24" t="s">
        <v>383</v>
      </c>
      <c r="F24" t="s">
        <v>384</v>
      </c>
      <c r="G24">
        <v>495</v>
      </c>
      <c r="H24">
        <v>495</v>
      </c>
      <c r="I24">
        <v>495</v>
      </c>
      <c r="J24">
        <v>495</v>
      </c>
      <c r="L24" s="3" t="s">
        <v>385</v>
      </c>
      <c r="M24" s="3" t="s">
        <v>385</v>
      </c>
      <c r="N24" s="3" t="s">
        <v>385</v>
      </c>
      <c r="O24" s="3">
        <v>4.3600000000000003</v>
      </c>
      <c r="P24" s="3" t="s">
        <v>385</v>
      </c>
      <c r="Q24" s="3" t="s">
        <v>385</v>
      </c>
      <c r="R24" s="3" t="s">
        <v>385</v>
      </c>
      <c r="S24" s="3" t="s">
        <v>385</v>
      </c>
      <c r="T24" s="3" t="s">
        <v>385</v>
      </c>
      <c r="U24" s="3">
        <f>+Tabla3[[#This Row],[V GRAVADAS]]</f>
        <v>4.3600000000000003</v>
      </c>
      <c r="V24">
        <v>2</v>
      </c>
    </row>
    <row r="25" spans="1:22" x14ac:dyDescent="0.25">
      <c r="A25" t="s">
        <v>96</v>
      </c>
      <c r="B25" s="1" t="s">
        <v>393</v>
      </c>
      <c r="C25" t="s">
        <v>1</v>
      </c>
      <c r="D25" t="s">
        <v>92</v>
      </c>
      <c r="E25" t="s">
        <v>383</v>
      </c>
      <c r="F25" t="s">
        <v>384</v>
      </c>
      <c r="G25">
        <v>496</v>
      </c>
      <c r="H25">
        <v>496</v>
      </c>
      <c r="I25">
        <v>496</v>
      </c>
      <c r="J25">
        <v>496</v>
      </c>
      <c r="L25" s="3" t="s">
        <v>385</v>
      </c>
      <c r="M25" s="3" t="s">
        <v>385</v>
      </c>
      <c r="N25" s="3" t="s">
        <v>385</v>
      </c>
      <c r="O25" s="3">
        <v>10.94</v>
      </c>
      <c r="P25" s="3" t="s">
        <v>385</v>
      </c>
      <c r="Q25" s="3" t="s">
        <v>385</v>
      </c>
      <c r="R25" s="3" t="s">
        <v>385</v>
      </c>
      <c r="S25" s="3" t="s">
        <v>385</v>
      </c>
      <c r="T25" s="3" t="s">
        <v>385</v>
      </c>
      <c r="U25" s="3">
        <f>+Tabla3[[#This Row],[V GRAVADAS]]</f>
        <v>10.94</v>
      </c>
      <c r="V25">
        <v>2</v>
      </c>
    </row>
    <row r="26" spans="1:22" x14ac:dyDescent="0.25">
      <c r="A26" t="s">
        <v>96</v>
      </c>
      <c r="B26" s="1" t="s">
        <v>393</v>
      </c>
      <c r="C26" t="s">
        <v>1</v>
      </c>
      <c r="D26" t="s">
        <v>92</v>
      </c>
      <c r="E26" t="s">
        <v>383</v>
      </c>
      <c r="F26" t="s">
        <v>384</v>
      </c>
      <c r="G26">
        <v>497</v>
      </c>
      <c r="H26">
        <v>497</v>
      </c>
      <c r="I26">
        <v>497</v>
      </c>
      <c r="J26">
        <v>497</v>
      </c>
      <c r="L26" s="3" t="s">
        <v>385</v>
      </c>
      <c r="M26" s="3" t="s">
        <v>385</v>
      </c>
      <c r="N26" s="3" t="s">
        <v>385</v>
      </c>
      <c r="O26" s="3">
        <v>21</v>
      </c>
      <c r="P26" s="3" t="s">
        <v>385</v>
      </c>
      <c r="Q26" s="3" t="s">
        <v>385</v>
      </c>
      <c r="R26" s="3" t="s">
        <v>385</v>
      </c>
      <c r="S26" s="3" t="s">
        <v>385</v>
      </c>
      <c r="T26" s="3" t="s">
        <v>385</v>
      </c>
      <c r="U26" s="3">
        <f>+Tabla3[[#This Row],[V GRAVADAS]]</f>
        <v>21</v>
      </c>
      <c r="V26">
        <v>2</v>
      </c>
    </row>
    <row r="27" spans="1:22" x14ac:dyDescent="0.25">
      <c r="A27" t="s">
        <v>96</v>
      </c>
      <c r="B27" s="1" t="s">
        <v>380</v>
      </c>
      <c r="C27" t="s">
        <v>1</v>
      </c>
      <c r="D27" t="s">
        <v>92</v>
      </c>
      <c r="E27" t="s">
        <v>383</v>
      </c>
      <c r="F27" t="s">
        <v>384</v>
      </c>
      <c r="G27">
        <v>498</v>
      </c>
      <c r="H27">
        <v>498</v>
      </c>
      <c r="I27">
        <v>498</v>
      </c>
      <c r="J27">
        <v>498</v>
      </c>
      <c r="L27" s="3" t="s">
        <v>385</v>
      </c>
      <c r="M27" s="3" t="s">
        <v>385</v>
      </c>
      <c r="N27" s="3" t="s">
        <v>385</v>
      </c>
      <c r="O27" s="3">
        <v>5</v>
      </c>
      <c r="P27" s="3" t="s">
        <v>385</v>
      </c>
      <c r="Q27" s="3" t="s">
        <v>385</v>
      </c>
      <c r="R27" s="3" t="s">
        <v>385</v>
      </c>
      <c r="S27" s="3" t="s">
        <v>385</v>
      </c>
      <c r="T27" s="3" t="s">
        <v>385</v>
      </c>
      <c r="U27" s="3">
        <f>+Tabla3[[#This Row],[V GRAVADAS]]</f>
        <v>5</v>
      </c>
      <c r="V27">
        <v>2</v>
      </c>
    </row>
    <row r="28" spans="1:22" x14ac:dyDescent="0.25">
      <c r="A28" t="s">
        <v>96</v>
      </c>
      <c r="B28" s="1" t="s">
        <v>98</v>
      </c>
      <c r="C28" t="s">
        <v>1</v>
      </c>
      <c r="D28" t="s">
        <v>92</v>
      </c>
      <c r="E28" t="s">
        <v>383</v>
      </c>
      <c r="F28" t="s">
        <v>384</v>
      </c>
      <c r="G28">
        <v>499</v>
      </c>
      <c r="H28">
        <v>499</v>
      </c>
      <c r="I28">
        <v>499</v>
      </c>
      <c r="J28">
        <v>499</v>
      </c>
      <c r="L28" s="3" t="s">
        <v>385</v>
      </c>
      <c r="M28" s="3" t="s">
        <v>385</v>
      </c>
      <c r="N28" s="3" t="s">
        <v>385</v>
      </c>
      <c r="O28" s="3">
        <v>23</v>
      </c>
      <c r="P28" s="3" t="s">
        <v>385</v>
      </c>
      <c r="Q28" s="3" t="s">
        <v>385</v>
      </c>
      <c r="R28" s="3" t="s">
        <v>385</v>
      </c>
      <c r="S28" s="3" t="s">
        <v>385</v>
      </c>
      <c r="T28" s="3" t="s">
        <v>385</v>
      </c>
      <c r="U28" s="3">
        <f>+Tabla3[[#This Row],[V GRAVADAS]]</f>
        <v>23</v>
      </c>
      <c r="V28">
        <v>2</v>
      </c>
    </row>
    <row r="29" spans="1:22" x14ac:dyDescent="0.25">
      <c r="A29" t="s">
        <v>96</v>
      </c>
      <c r="B29" s="1" t="s">
        <v>98</v>
      </c>
      <c r="C29" t="s">
        <v>1</v>
      </c>
      <c r="D29" t="s">
        <v>92</v>
      </c>
      <c r="E29" t="s">
        <v>383</v>
      </c>
      <c r="F29" t="s">
        <v>384</v>
      </c>
      <c r="G29">
        <v>500</v>
      </c>
      <c r="H29">
        <v>500</v>
      </c>
      <c r="I29">
        <v>500</v>
      </c>
      <c r="J29">
        <v>500</v>
      </c>
      <c r="L29" s="3" t="s">
        <v>385</v>
      </c>
      <c r="M29" s="3" t="s">
        <v>385</v>
      </c>
      <c r="N29" s="3" t="s">
        <v>385</v>
      </c>
      <c r="O29" s="3">
        <v>5</v>
      </c>
      <c r="P29" s="3" t="s">
        <v>385</v>
      </c>
      <c r="Q29" s="3" t="s">
        <v>385</v>
      </c>
      <c r="R29" s="3" t="s">
        <v>385</v>
      </c>
      <c r="S29" s="3" t="s">
        <v>385</v>
      </c>
      <c r="T29" s="3" t="s">
        <v>385</v>
      </c>
      <c r="U29" s="3">
        <f>+Tabla3[[#This Row],[V GRAVADAS]]</f>
        <v>5</v>
      </c>
      <c r="V29">
        <v>2</v>
      </c>
    </row>
    <row r="30" spans="1:22" x14ac:dyDescent="0.25">
      <c r="A30" t="s">
        <v>96</v>
      </c>
      <c r="B30" s="1" t="s">
        <v>98</v>
      </c>
      <c r="C30" t="s">
        <v>1</v>
      </c>
      <c r="D30" t="s">
        <v>92</v>
      </c>
      <c r="E30" t="s">
        <v>383</v>
      </c>
      <c r="F30" t="s">
        <v>384</v>
      </c>
      <c r="G30">
        <v>501</v>
      </c>
      <c r="H30">
        <v>501</v>
      </c>
      <c r="I30">
        <v>501</v>
      </c>
      <c r="J30">
        <v>501</v>
      </c>
      <c r="L30" s="3" t="s">
        <v>385</v>
      </c>
      <c r="M30" s="3" t="s">
        <v>385</v>
      </c>
      <c r="N30" s="3" t="s">
        <v>385</v>
      </c>
      <c r="O30" s="3">
        <v>2.6</v>
      </c>
      <c r="P30" s="3" t="s">
        <v>385</v>
      </c>
      <c r="Q30" s="3" t="s">
        <v>385</v>
      </c>
      <c r="R30" s="3" t="s">
        <v>385</v>
      </c>
      <c r="S30" s="3" t="s">
        <v>385</v>
      </c>
      <c r="T30" s="3" t="s">
        <v>385</v>
      </c>
      <c r="U30" s="3">
        <f>+Tabla3[[#This Row],[V GRAVADAS]]</f>
        <v>2.6</v>
      </c>
      <c r="V30">
        <v>2</v>
      </c>
    </row>
    <row r="31" spans="1:22" x14ac:dyDescent="0.25">
      <c r="A31" t="s">
        <v>96</v>
      </c>
      <c r="B31" s="1" t="s">
        <v>98</v>
      </c>
      <c r="C31" t="s">
        <v>1</v>
      </c>
      <c r="D31" t="s">
        <v>92</v>
      </c>
      <c r="E31" t="s">
        <v>383</v>
      </c>
      <c r="F31" t="s">
        <v>384</v>
      </c>
      <c r="G31">
        <v>502</v>
      </c>
      <c r="H31">
        <v>502</v>
      </c>
      <c r="I31">
        <v>502</v>
      </c>
      <c r="J31">
        <v>502</v>
      </c>
      <c r="L31" s="3" t="s">
        <v>385</v>
      </c>
      <c r="M31" s="3" t="s">
        <v>385</v>
      </c>
      <c r="N31" s="3" t="s">
        <v>385</v>
      </c>
      <c r="O31" s="3">
        <v>4.1100000000000003</v>
      </c>
      <c r="P31" s="3" t="s">
        <v>385</v>
      </c>
      <c r="Q31" s="3" t="s">
        <v>385</v>
      </c>
      <c r="R31" s="3" t="s">
        <v>385</v>
      </c>
      <c r="S31" s="3" t="s">
        <v>385</v>
      </c>
      <c r="T31" s="3" t="s">
        <v>385</v>
      </c>
      <c r="U31" s="3">
        <f>+Tabla3[[#This Row],[V GRAVADAS]]</f>
        <v>4.1100000000000003</v>
      </c>
      <c r="V31">
        <v>2</v>
      </c>
    </row>
    <row r="32" spans="1:22" x14ac:dyDescent="0.25">
      <c r="A32" t="s">
        <v>484</v>
      </c>
      <c r="B32" s="1" t="s">
        <v>485</v>
      </c>
      <c r="C32" t="s">
        <v>1</v>
      </c>
      <c r="D32" t="s">
        <v>92</v>
      </c>
      <c r="E32" t="s">
        <v>383</v>
      </c>
      <c r="F32" t="s">
        <v>384</v>
      </c>
      <c r="G32">
        <v>503</v>
      </c>
      <c r="H32">
        <v>503</v>
      </c>
      <c r="I32">
        <v>503</v>
      </c>
      <c r="J32">
        <v>503</v>
      </c>
      <c r="L32" s="3" t="s">
        <v>385</v>
      </c>
      <c r="M32" s="3" t="s">
        <v>385</v>
      </c>
      <c r="N32" s="3" t="s">
        <v>385</v>
      </c>
      <c r="O32" s="3">
        <v>13.5</v>
      </c>
      <c r="P32" s="3" t="s">
        <v>385</v>
      </c>
      <c r="Q32" s="3" t="s">
        <v>385</v>
      </c>
      <c r="R32" s="3" t="s">
        <v>385</v>
      </c>
      <c r="S32" s="3" t="s">
        <v>385</v>
      </c>
      <c r="T32" s="3" t="s">
        <v>385</v>
      </c>
      <c r="U32" s="3">
        <f>+Tabla3[[#This Row],[V GRAVADAS]]</f>
        <v>13.5</v>
      </c>
      <c r="V32">
        <v>2</v>
      </c>
    </row>
    <row r="33" spans="1:22" x14ac:dyDescent="0.25">
      <c r="A33" t="s">
        <v>484</v>
      </c>
      <c r="B33" s="1" t="s">
        <v>622</v>
      </c>
      <c r="C33" t="s">
        <v>1</v>
      </c>
      <c r="D33" t="s">
        <v>92</v>
      </c>
      <c r="E33" t="s">
        <v>383</v>
      </c>
      <c r="F33" t="s">
        <v>384</v>
      </c>
      <c r="G33">
        <v>504</v>
      </c>
      <c r="H33">
        <v>504</v>
      </c>
      <c r="I33">
        <v>504</v>
      </c>
      <c r="J33">
        <v>504</v>
      </c>
      <c r="L33" s="3" t="s">
        <v>385</v>
      </c>
      <c r="M33" s="3" t="s">
        <v>385</v>
      </c>
      <c r="N33" s="3" t="s">
        <v>385</v>
      </c>
      <c r="O33" s="3">
        <v>8.25</v>
      </c>
      <c r="P33" s="3" t="s">
        <v>385</v>
      </c>
      <c r="Q33" s="3" t="s">
        <v>385</v>
      </c>
      <c r="R33" s="3" t="s">
        <v>385</v>
      </c>
      <c r="S33" s="3" t="s">
        <v>385</v>
      </c>
      <c r="T33" s="3" t="s">
        <v>385</v>
      </c>
      <c r="U33" s="3">
        <f>+Tabla3[[#This Row],[V GRAVADAS]]</f>
        <v>8.25</v>
      </c>
      <c r="V33">
        <v>2</v>
      </c>
    </row>
    <row r="34" spans="1:22" x14ac:dyDescent="0.25">
      <c r="A34" t="s">
        <v>484</v>
      </c>
      <c r="B34" s="1" t="s">
        <v>623</v>
      </c>
      <c r="C34" t="s">
        <v>1</v>
      </c>
      <c r="D34" t="s">
        <v>92</v>
      </c>
      <c r="E34" t="s">
        <v>383</v>
      </c>
      <c r="F34" t="s">
        <v>384</v>
      </c>
      <c r="G34">
        <v>505</v>
      </c>
      <c r="H34">
        <v>505</v>
      </c>
      <c r="I34">
        <v>505</v>
      </c>
      <c r="J34">
        <v>505</v>
      </c>
      <c r="L34" s="3" t="s">
        <v>385</v>
      </c>
      <c r="M34" s="3" t="s">
        <v>385</v>
      </c>
      <c r="N34" s="3" t="s">
        <v>385</v>
      </c>
      <c r="O34" s="3">
        <v>22.6</v>
      </c>
      <c r="P34" s="3" t="s">
        <v>385</v>
      </c>
      <c r="Q34" s="3" t="s">
        <v>385</v>
      </c>
      <c r="R34" s="3" t="s">
        <v>385</v>
      </c>
      <c r="S34" s="3" t="s">
        <v>385</v>
      </c>
      <c r="T34" s="3" t="s">
        <v>385</v>
      </c>
      <c r="U34" s="3">
        <f>+Tabla3[[#This Row],[V GRAVADAS]]</f>
        <v>22.6</v>
      </c>
      <c r="V34">
        <v>2</v>
      </c>
    </row>
    <row r="35" spans="1:22" x14ac:dyDescent="0.25">
      <c r="A35" t="s">
        <v>484</v>
      </c>
      <c r="B35" s="1" t="s">
        <v>624</v>
      </c>
      <c r="C35" t="s">
        <v>1</v>
      </c>
      <c r="D35" t="s">
        <v>92</v>
      </c>
      <c r="E35" t="s">
        <v>383</v>
      </c>
      <c r="F35" t="s">
        <v>384</v>
      </c>
      <c r="G35">
        <v>506</v>
      </c>
      <c r="H35">
        <v>506</v>
      </c>
      <c r="I35">
        <v>506</v>
      </c>
      <c r="J35">
        <v>506</v>
      </c>
      <c r="L35" s="3" t="s">
        <v>385</v>
      </c>
      <c r="M35" s="3" t="s">
        <v>385</v>
      </c>
      <c r="N35" s="3" t="s">
        <v>385</v>
      </c>
      <c r="O35" s="3">
        <v>12</v>
      </c>
      <c r="P35" s="3" t="s">
        <v>385</v>
      </c>
      <c r="Q35" s="3" t="s">
        <v>385</v>
      </c>
      <c r="R35" s="3" t="s">
        <v>385</v>
      </c>
      <c r="S35" s="3" t="s">
        <v>385</v>
      </c>
      <c r="T35" s="3" t="s">
        <v>385</v>
      </c>
      <c r="U35" s="3">
        <f>+Tabla3[[#This Row],[V GRAVADAS]]</f>
        <v>12</v>
      </c>
      <c r="V35">
        <v>2</v>
      </c>
    </row>
    <row r="36" spans="1:22" x14ac:dyDescent="0.25">
      <c r="A36" t="s">
        <v>484</v>
      </c>
      <c r="B36" s="1" t="s">
        <v>624</v>
      </c>
      <c r="C36" t="s">
        <v>1</v>
      </c>
      <c r="D36" t="s">
        <v>92</v>
      </c>
      <c r="E36" t="s">
        <v>383</v>
      </c>
      <c r="F36" t="s">
        <v>384</v>
      </c>
      <c r="G36">
        <v>507</v>
      </c>
      <c r="H36">
        <v>507</v>
      </c>
      <c r="I36">
        <v>507</v>
      </c>
      <c r="J36">
        <v>507</v>
      </c>
      <c r="L36" s="3" t="s">
        <v>385</v>
      </c>
      <c r="M36" s="3" t="s">
        <v>385</v>
      </c>
      <c r="N36" s="3" t="s">
        <v>385</v>
      </c>
      <c r="O36" s="56">
        <v>9.61</v>
      </c>
      <c r="P36" s="3" t="s">
        <v>385</v>
      </c>
      <c r="Q36" s="3" t="s">
        <v>385</v>
      </c>
      <c r="R36" s="3" t="s">
        <v>385</v>
      </c>
      <c r="S36" s="3" t="s">
        <v>385</v>
      </c>
      <c r="T36" s="3" t="s">
        <v>385</v>
      </c>
      <c r="U36" s="3">
        <f>+Tabla3[[#This Row],[V GRAVADAS]]</f>
        <v>9.61</v>
      </c>
      <c r="V36">
        <v>2</v>
      </c>
    </row>
    <row r="37" spans="1:22" x14ac:dyDescent="0.25">
      <c r="A37" t="s">
        <v>484</v>
      </c>
      <c r="B37" s="1" t="s">
        <v>625</v>
      </c>
      <c r="C37" t="s">
        <v>1</v>
      </c>
      <c r="D37" t="s">
        <v>92</v>
      </c>
      <c r="E37" t="s">
        <v>383</v>
      </c>
      <c r="F37" t="s">
        <v>384</v>
      </c>
      <c r="G37">
        <v>508</v>
      </c>
      <c r="H37">
        <v>508</v>
      </c>
      <c r="I37">
        <v>508</v>
      </c>
      <c r="J37">
        <v>508</v>
      </c>
      <c r="L37" s="3" t="s">
        <v>385</v>
      </c>
      <c r="M37" s="3" t="s">
        <v>385</v>
      </c>
      <c r="N37" s="3" t="s">
        <v>385</v>
      </c>
      <c r="O37" s="56">
        <v>27</v>
      </c>
      <c r="P37" s="3" t="s">
        <v>385</v>
      </c>
      <c r="Q37" s="3" t="s">
        <v>385</v>
      </c>
      <c r="R37" s="3" t="s">
        <v>385</v>
      </c>
      <c r="S37" s="3" t="s">
        <v>385</v>
      </c>
      <c r="T37" s="3" t="s">
        <v>385</v>
      </c>
      <c r="U37" s="3">
        <f>+Tabla3[[#This Row],[V GRAVADAS]]</f>
        <v>27</v>
      </c>
      <c r="V37">
        <v>2</v>
      </c>
    </row>
    <row r="38" spans="1:22" x14ac:dyDescent="0.25">
      <c r="A38" t="s">
        <v>484</v>
      </c>
      <c r="B38" s="1" t="s">
        <v>626</v>
      </c>
      <c r="C38" t="s">
        <v>1</v>
      </c>
      <c r="D38" t="s">
        <v>92</v>
      </c>
      <c r="E38" t="s">
        <v>383</v>
      </c>
      <c r="F38" t="s">
        <v>384</v>
      </c>
      <c r="G38">
        <v>509</v>
      </c>
      <c r="H38">
        <v>509</v>
      </c>
      <c r="I38">
        <v>509</v>
      </c>
      <c r="J38">
        <v>509</v>
      </c>
      <c r="L38" s="3" t="s">
        <v>385</v>
      </c>
      <c r="M38" s="3" t="s">
        <v>385</v>
      </c>
      <c r="N38" s="3" t="s">
        <v>385</v>
      </c>
      <c r="O38" s="56">
        <v>10</v>
      </c>
      <c r="P38" s="3" t="s">
        <v>385</v>
      </c>
      <c r="Q38" s="3" t="s">
        <v>385</v>
      </c>
      <c r="R38" s="3" t="s">
        <v>385</v>
      </c>
      <c r="S38" s="3" t="s">
        <v>385</v>
      </c>
      <c r="T38" s="3" t="s">
        <v>385</v>
      </c>
      <c r="U38" s="3">
        <f>+Tabla3[[#This Row],[V GRAVADAS]]</f>
        <v>10</v>
      </c>
      <c r="V38">
        <v>2</v>
      </c>
    </row>
    <row r="39" spans="1:22" x14ac:dyDescent="0.25">
      <c r="A39" t="s">
        <v>484</v>
      </c>
      <c r="B39" s="1" t="s">
        <v>626</v>
      </c>
      <c r="C39" t="s">
        <v>1</v>
      </c>
      <c r="D39" t="s">
        <v>92</v>
      </c>
      <c r="E39" t="s">
        <v>383</v>
      </c>
      <c r="F39" t="s">
        <v>384</v>
      </c>
      <c r="G39">
        <v>510</v>
      </c>
      <c r="H39">
        <v>510</v>
      </c>
      <c r="I39">
        <v>510</v>
      </c>
      <c r="J39">
        <v>510</v>
      </c>
      <c r="L39" s="3" t="s">
        <v>385</v>
      </c>
      <c r="M39" s="3" t="s">
        <v>385</v>
      </c>
      <c r="N39" s="3" t="s">
        <v>385</v>
      </c>
      <c r="O39" s="56">
        <v>35</v>
      </c>
      <c r="P39" s="3" t="s">
        <v>385</v>
      </c>
      <c r="Q39" s="3" t="s">
        <v>385</v>
      </c>
      <c r="R39" s="3" t="s">
        <v>385</v>
      </c>
      <c r="S39" s="3" t="s">
        <v>385</v>
      </c>
      <c r="T39" s="3" t="s">
        <v>385</v>
      </c>
      <c r="U39" s="3">
        <f>+Tabla3[[#This Row],[V GRAVADAS]]</f>
        <v>35</v>
      </c>
      <c r="V39">
        <v>2</v>
      </c>
    </row>
    <row r="40" spans="1:22" x14ac:dyDescent="0.25">
      <c r="A40" t="s">
        <v>484</v>
      </c>
      <c r="B40" s="1" t="s">
        <v>627</v>
      </c>
      <c r="C40" t="s">
        <v>1</v>
      </c>
      <c r="D40" t="s">
        <v>92</v>
      </c>
      <c r="E40" t="s">
        <v>383</v>
      </c>
      <c r="F40" t="s">
        <v>384</v>
      </c>
      <c r="G40">
        <v>511</v>
      </c>
      <c r="H40">
        <v>511</v>
      </c>
      <c r="I40">
        <v>511</v>
      </c>
      <c r="J40">
        <v>511</v>
      </c>
      <c r="L40" s="3" t="s">
        <v>385</v>
      </c>
      <c r="M40" s="3" t="s">
        <v>385</v>
      </c>
      <c r="N40" s="3" t="s">
        <v>385</v>
      </c>
      <c r="O40" s="56">
        <v>3.25</v>
      </c>
      <c r="P40" s="3" t="s">
        <v>385</v>
      </c>
      <c r="Q40" s="3" t="s">
        <v>385</v>
      </c>
      <c r="R40" s="3" t="s">
        <v>385</v>
      </c>
      <c r="S40" s="3" t="s">
        <v>385</v>
      </c>
      <c r="T40" s="3" t="s">
        <v>385</v>
      </c>
      <c r="U40" s="3">
        <f>+Tabla3[[#This Row],[V GRAVADAS]]</f>
        <v>3.25</v>
      </c>
      <c r="V40">
        <v>2</v>
      </c>
    </row>
    <row r="41" spans="1:22" x14ac:dyDescent="0.25">
      <c r="A41" t="s">
        <v>484</v>
      </c>
      <c r="B41" s="1" t="s">
        <v>547</v>
      </c>
      <c r="C41" t="s">
        <v>1</v>
      </c>
      <c r="D41" t="s">
        <v>92</v>
      </c>
      <c r="E41" t="s">
        <v>383</v>
      </c>
      <c r="F41" t="s">
        <v>384</v>
      </c>
      <c r="G41">
        <v>512</v>
      </c>
      <c r="H41">
        <v>512</v>
      </c>
      <c r="I41">
        <v>512</v>
      </c>
      <c r="J41">
        <v>512</v>
      </c>
      <c r="L41" s="3" t="s">
        <v>385</v>
      </c>
      <c r="M41" s="3" t="s">
        <v>385</v>
      </c>
      <c r="N41" s="3" t="s">
        <v>385</v>
      </c>
      <c r="O41" s="56">
        <v>17</v>
      </c>
      <c r="P41" s="3" t="s">
        <v>385</v>
      </c>
      <c r="Q41" s="3" t="s">
        <v>385</v>
      </c>
      <c r="R41" s="3" t="s">
        <v>385</v>
      </c>
      <c r="S41" s="3" t="s">
        <v>385</v>
      </c>
      <c r="T41" s="3" t="s">
        <v>385</v>
      </c>
      <c r="U41" s="3">
        <f>+Tabla3[[#This Row],[V GRAVADAS]]</f>
        <v>17</v>
      </c>
      <c r="V41">
        <v>2</v>
      </c>
    </row>
    <row r="42" spans="1:22" x14ac:dyDescent="0.25">
      <c r="A42" t="s">
        <v>484</v>
      </c>
      <c r="B42" s="1" t="s">
        <v>547</v>
      </c>
      <c r="C42" t="s">
        <v>1</v>
      </c>
      <c r="D42" t="s">
        <v>92</v>
      </c>
      <c r="E42" t="s">
        <v>383</v>
      </c>
      <c r="F42" t="s">
        <v>384</v>
      </c>
      <c r="G42">
        <v>513</v>
      </c>
      <c r="H42">
        <v>513</v>
      </c>
      <c r="I42">
        <v>513</v>
      </c>
      <c r="J42">
        <v>513</v>
      </c>
      <c r="L42" s="3" t="s">
        <v>385</v>
      </c>
      <c r="M42" s="3" t="s">
        <v>385</v>
      </c>
      <c r="N42" s="3" t="s">
        <v>385</v>
      </c>
      <c r="O42" s="56">
        <v>1.61</v>
      </c>
      <c r="P42" s="3" t="s">
        <v>385</v>
      </c>
      <c r="Q42" s="3" t="s">
        <v>385</v>
      </c>
      <c r="R42" s="3" t="s">
        <v>385</v>
      </c>
      <c r="S42" s="3" t="s">
        <v>385</v>
      </c>
      <c r="T42" s="3" t="s">
        <v>385</v>
      </c>
      <c r="U42" s="3">
        <f>+Tabla3[[#This Row],[V GRAVADAS]]</f>
        <v>1.61</v>
      </c>
      <c r="V42">
        <v>2</v>
      </c>
    </row>
    <row r="43" spans="1:22" x14ac:dyDescent="0.25">
      <c r="A43" t="s">
        <v>484</v>
      </c>
      <c r="B43" s="1" t="s">
        <v>628</v>
      </c>
      <c r="C43" t="s">
        <v>1</v>
      </c>
      <c r="D43" t="s">
        <v>92</v>
      </c>
      <c r="E43" t="s">
        <v>383</v>
      </c>
      <c r="F43" t="s">
        <v>384</v>
      </c>
      <c r="G43">
        <v>514</v>
      </c>
      <c r="H43">
        <v>514</v>
      </c>
      <c r="I43">
        <v>514</v>
      </c>
      <c r="J43">
        <v>514</v>
      </c>
      <c r="L43" s="3" t="s">
        <v>385</v>
      </c>
      <c r="M43" s="3" t="s">
        <v>385</v>
      </c>
      <c r="N43" s="3" t="s">
        <v>385</v>
      </c>
      <c r="O43" s="56">
        <v>34.020000000000003</v>
      </c>
      <c r="P43" s="3" t="s">
        <v>385</v>
      </c>
      <c r="Q43" s="3" t="s">
        <v>385</v>
      </c>
      <c r="R43" s="3" t="s">
        <v>385</v>
      </c>
      <c r="S43" s="3" t="s">
        <v>385</v>
      </c>
      <c r="T43" s="3" t="s">
        <v>385</v>
      </c>
      <c r="U43" s="3">
        <f>+Tabla3[[#This Row],[V GRAVADAS]]</f>
        <v>34.020000000000003</v>
      </c>
      <c r="V43">
        <v>2</v>
      </c>
    </row>
    <row r="44" spans="1:22" x14ac:dyDescent="0.25">
      <c r="A44" t="s">
        <v>484</v>
      </c>
      <c r="B44" s="1" t="s">
        <v>628</v>
      </c>
      <c r="C44" t="s">
        <v>1</v>
      </c>
      <c r="D44" t="s">
        <v>92</v>
      </c>
      <c r="E44" t="s">
        <v>383</v>
      </c>
      <c r="F44" t="s">
        <v>384</v>
      </c>
      <c r="G44">
        <v>515</v>
      </c>
      <c r="H44">
        <v>515</v>
      </c>
      <c r="I44">
        <v>515</v>
      </c>
      <c r="J44">
        <v>515</v>
      </c>
      <c r="L44" s="3" t="s">
        <v>385</v>
      </c>
      <c r="M44" s="3" t="s">
        <v>385</v>
      </c>
      <c r="N44" s="3" t="s">
        <v>385</v>
      </c>
      <c r="O44" s="56">
        <v>24</v>
      </c>
      <c r="P44" s="3" t="s">
        <v>385</v>
      </c>
      <c r="Q44" s="3" t="s">
        <v>385</v>
      </c>
      <c r="R44" s="3" t="s">
        <v>385</v>
      </c>
      <c r="S44" s="3" t="s">
        <v>385</v>
      </c>
      <c r="T44" s="3" t="s">
        <v>385</v>
      </c>
      <c r="U44" s="3">
        <f>+Tabla3[[#This Row],[V GRAVADAS]]</f>
        <v>24</v>
      </c>
      <c r="V44">
        <v>2</v>
      </c>
    </row>
    <row r="45" spans="1:22" x14ac:dyDescent="0.25">
      <c r="A45" t="s">
        <v>484</v>
      </c>
      <c r="B45" s="1" t="s">
        <v>559</v>
      </c>
      <c r="C45" t="s">
        <v>1</v>
      </c>
      <c r="D45" t="s">
        <v>92</v>
      </c>
      <c r="E45" t="s">
        <v>383</v>
      </c>
      <c r="F45" t="s">
        <v>384</v>
      </c>
      <c r="G45">
        <v>516</v>
      </c>
      <c r="H45">
        <v>516</v>
      </c>
      <c r="I45">
        <v>516</v>
      </c>
      <c r="J45">
        <v>516</v>
      </c>
      <c r="L45" s="3" t="s">
        <v>385</v>
      </c>
      <c r="M45" s="3" t="s">
        <v>385</v>
      </c>
      <c r="N45" s="3" t="s">
        <v>385</v>
      </c>
      <c r="O45" s="56">
        <v>70</v>
      </c>
      <c r="P45" s="3" t="s">
        <v>385</v>
      </c>
      <c r="Q45" s="3" t="s">
        <v>385</v>
      </c>
      <c r="R45" s="3" t="s">
        <v>385</v>
      </c>
      <c r="S45" s="3" t="s">
        <v>385</v>
      </c>
      <c r="T45" s="3" t="s">
        <v>385</v>
      </c>
      <c r="U45" s="3">
        <f>+Tabla3[[#This Row],[V GRAVADAS]]</f>
        <v>70</v>
      </c>
      <c r="V45">
        <v>2</v>
      </c>
    </row>
    <row r="46" spans="1:22" x14ac:dyDescent="0.25">
      <c r="A46" t="s">
        <v>484</v>
      </c>
      <c r="B46" s="1" t="s">
        <v>559</v>
      </c>
      <c r="C46" t="s">
        <v>1</v>
      </c>
      <c r="D46" t="s">
        <v>92</v>
      </c>
      <c r="E46" t="s">
        <v>383</v>
      </c>
      <c r="F46" t="s">
        <v>384</v>
      </c>
      <c r="G46">
        <v>517</v>
      </c>
      <c r="H46">
        <v>517</v>
      </c>
      <c r="I46">
        <v>517</v>
      </c>
      <c r="J46">
        <v>517</v>
      </c>
      <c r="L46" s="3" t="s">
        <v>385</v>
      </c>
      <c r="M46" s="3" t="s">
        <v>385</v>
      </c>
      <c r="N46" s="3" t="s">
        <v>385</v>
      </c>
      <c r="O46" s="56">
        <v>12</v>
      </c>
      <c r="P46" s="3" t="s">
        <v>385</v>
      </c>
      <c r="Q46" s="3" t="s">
        <v>385</v>
      </c>
      <c r="R46" s="3" t="s">
        <v>385</v>
      </c>
      <c r="S46" s="3" t="s">
        <v>385</v>
      </c>
      <c r="T46" s="3" t="s">
        <v>385</v>
      </c>
      <c r="U46" s="3">
        <f>+Tabla3[[#This Row],[V GRAVADAS]]</f>
        <v>12</v>
      </c>
      <c r="V46">
        <v>2</v>
      </c>
    </row>
    <row r="47" spans="1:22" x14ac:dyDescent="0.25">
      <c r="A47" t="s">
        <v>484</v>
      </c>
      <c r="B47" s="1" t="s">
        <v>559</v>
      </c>
      <c r="C47" t="s">
        <v>1</v>
      </c>
      <c r="D47" t="s">
        <v>92</v>
      </c>
      <c r="E47" t="s">
        <v>383</v>
      </c>
      <c r="F47" t="s">
        <v>384</v>
      </c>
      <c r="G47">
        <v>518</v>
      </c>
      <c r="H47">
        <v>518</v>
      </c>
      <c r="I47">
        <v>518</v>
      </c>
      <c r="J47">
        <v>518</v>
      </c>
      <c r="L47" s="3" t="s">
        <v>385</v>
      </c>
      <c r="M47" s="3" t="s">
        <v>385</v>
      </c>
      <c r="N47" s="3" t="s">
        <v>385</v>
      </c>
      <c r="O47" s="56">
        <v>34</v>
      </c>
      <c r="P47" s="3" t="s">
        <v>385</v>
      </c>
      <c r="Q47" s="3" t="s">
        <v>385</v>
      </c>
      <c r="R47" s="3" t="s">
        <v>385</v>
      </c>
      <c r="S47" s="3" t="s">
        <v>385</v>
      </c>
      <c r="T47" s="3" t="s">
        <v>385</v>
      </c>
      <c r="U47" s="3">
        <f>+Tabla3[[#This Row],[V GRAVADAS]]</f>
        <v>34</v>
      </c>
      <c r="V47">
        <v>2</v>
      </c>
    </row>
    <row r="48" spans="1:22" x14ac:dyDescent="0.25">
      <c r="A48" t="s">
        <v>484</v>
      </c>
      <c r="B48" s="1" t="s">
        <v>629</v>
      </c>
      <c r="C48" t="s">
        <v>1</v>
      </c>
      <c r="D48" t="s">
        <v>92</v>
      </c>
      <c r="E48" t="s">
        <v>383</v>
      </c>
      <c r="F48" t="s">
        <v>384</v>
      </c>
      <c r="G48">
        <v>519</v>
      </c>
      <c r="H48">
        <v>519</v>
      </c>
      <c r="I48">
        <v>519</v>
      </c>
      <c r="J48">
        <v>519</v>
      </c>
      <c r="L48" s="3" t="s">
        <v>385</v>
      </c>
      <c r="M48" s="3" t="s">
        <v>385</v>
      </c>
      <c r="N48" s="3" t="s">
        <v>385</v>
      </c>
      <c r="O48" s="56">
        <v>11.06</v>
      </c>
      <c r="P48" s="3" t="s">
        <v>385</v>
      </c>
      <c r="Q48" s="3" t="s">
        <v>385</v>
      </c>
      <c r="R48" s="3" t="s">
        <v>385</v>
      </c>
      <c r="S48" s="3" t="s">
        <v>385</v>
      </c>
      <c r="T48" s="3" t="s">
        <v>385</v>
      </c>
      <c r="U48" s="3">
        <f>+Tabla3[[#This Row],[V GRAVADAS]]</f>
        <v>11.06</v>
      </c>
      <c r="V48">
        <v>2</v>
      </c>
    </row>
    <row r="49" spans="1:22" x14ac:dyDescent="0.25">
      <c r="A49" t="s">
        <v>484</v>
      </c>
      <c r="B49" s="1" t="s">
        <v>630</v>
      </c>
      <c r="C49" t="s">
        <v>1</v>
      </c>
      <c r="D49" t="s">
        <v>92</v>
      </c>
      <c r="E49" t="s">
        <v>383</v>
      </c>
      <c r="F49" t="s">
        <v>384</v>
      </c>
      <c r="G49">
        <v>520</v>
      </c>
      <c r="H49">
        <v>520</v>
      </c>
      <c r="I49">
        <v>520</v>
      </c>
      <c r="J49">
        <v>520</v>
      </c>
      <c r="L49" s="3" t="s">
        <v>385</v>
      </c>
      <c r="M49" s="3" t="s">
        <v>385</v>
      </c>
      <c r="N49" s="3" t="s">
        <v>385</v>
      </c>
      <c r="O49" s="56">
        <v>13.87</v>
      </c>
      <c r="P49" s="3" t="s">
        <v>385</v>
      </c>
      <c r="Q49" s="3" t="s">
        <v>385</v>
      </c>
      <c r="R49" s="3" t="s">
        <v>385</v>
      </c>
      <c r="S49" s="3" t="s">
        <v>385</v>
      </c>
      <c r="T49" s="3" t="s">
        <v>385</v>
      </c>
      <c r="U49" s="3">
        <f>+Tabla3[[#This Row],[V GRAVADAS]]</f>
        <v>13.87</v>
      </c>
      <c r="V49">
        <v>2</v>
      </c>
    </row>
    <row r="50" spans="1:22" x14ac:dyDescent="0.25">
      <c r="A50" t="s">
        <v>484</v>
      </c>
      <c r="B50" s="1" t="s">
        <v>630</v>
      </c>
      <c r="C50" t="s">
        <v>1</v>
      </c>
      <c r="D50" t="s">
        <v>92</v>
      </c>
      <c r="E50" t="s">
        <v>383</v>
      </c>
      <c r="F50" t="s">
        <v>384</v>
      </c>
      <c r="G50">
        <v>521</v>
      </c>
      <c r="H50">
        <v>521</v>
      </c>
      <c r="I50">
        <v>521</v>
      </c>
      <c r="J50">
        <v>521</v>
      </c>
      <c r="L50" s="3" t="s">
        <v>385</v>
      </c>
      <c r="M50" s="3" t="s">
        <v>385</v>
      </c>
      <c r="N50" s="3" t="s">
        <v>385</v>
      </c>
      <c r="O50" s="56">
        <v>27.5</v>
      </c>
      <c r="P50" s="3" t="s">
        <v>385</v>
      </c>
      <c r="Q50" s="3" t="s">
        <v>385</v>
      </c>
      <c r="R50" s="3" t="s">
        <v>385</v>
      </c>
      <c r="S50" s="3" t="s">
        <v>385</v>
      </c>
      <c r="T50" s="3" t="s">
        <v>385</v>
      </c>
      <c r="U50" s="3">
        <f>+Tabla3[[#This Row],[V GRAVADAS]]</f>
        <v>27.5</v>
      </c>
      <c r="V50">
        <v>2</v>
      </c>
    </row>
    <row r="51" spans="1:22" x14ac:dyDescent="0.25">
      <c r="A51" t="s">
        <v>484</v>
      </c>
      <c r="B51" s="1" t="s">
        <v>572</v>
      </c>
      <c r="C51" t="s">
        <v>1</v>
      </c>
      <c r="D51" t="s">
        <v>92</v>
      </c>
      <c r="E51" t="s">
        <v>383</v>
      </c>
      <c r="F51" t="s">
        <v>384</v>
      </c>
      <c r="G51">
        <v>522</v>
      </c>
      <c r="H51">
        <v>522</v>
      </c>
      <c r="I51">
        <v>522</v>
      </c>
      <c r="J51">
        <v>522</v>
      </c>
      <c r="L51" s="3" t="s">
        <v>385</v>
      </c>
      <c r="M51" s="3" t="s">
        <v>385</v>
      </c>
      <c r="N51" s="3" t="s">
        <v>385</v>
      </c>
      <c r="O51" s="56">
        <v>80</v>
      </c>
      <c r="P51" s="3" t="s">
        <v>385</v>
      </c>
      <c r="Q51" s="3" t="s">
        <v>385</v>
      </c>
      <c r="R51" s="3" t="s">
        <v>385</v>
      </c>
      <c r="S51" s="3" t="s">
        <v>385</v>
      </c>
      <c r="T51" s="3" t="s">
        <v>385</v>
      </c>
      <c r="U51" s="3">
        <f>+Tabla3[[#This Row],[V GRAVADAS]]</f>
        <v>80</v>
      </c>
      <c r="V51">
        <v>2</v>
      </c>
    </row>
    <row r="52" spans="1:22" x14ac:dyDescent="0.25">
      <c r="A52" t="s">
        <v>484</v>
      </c>
      <c r="B52" s="1" t="s">
        <v>631</v>
      </c>
      <c r="C52" t="s">
        <v>1</v>
      </c>
      <c r="D52" t="s">
        <v>92</v>
      </c>
      <c r="E52" t="s">
        <v>383</v>
      </c>
      <c r="F52" t="s">
        <v>384</v>
      </c>
      <c r="G52">
        <v>523</v>
      </c>
      <c r="H52">
        <v>523</v>
      </c>
      <c r="I52">
        <v>523</v>
      </c>
      <c r="J52">
        <v>523</v>
      </c>
      <c r="L52" s="3" t="s">
        <v>385</v>
      </c>
      <c r="M52" s="3" t="s">
        <v>385</v>
      </c>
      <c r="N52" s="3" t="s">
        <v>385</v>
      </c>
      <c r="O52" s="56">
        <v>260</v>
      </c>
      <c r="P52" s="3" t="s">
        <v>385</v>
      </c>
      <c r="Q52" s="3" t="s">
        <v>385</v>
      </c>
      <c r="R52" s="3" t="s">
        <v>385</v>
      </c>
      <c r="S52" s="3" t="s">
        <v>385</v>
      </c>
      <c r="T52" s="3" t="s">
        <v>385</v>
      </c>
      <c r="U52" s="3">
        <f>+Tabla3[[#This Row],[V GRAVADAS]]</f>
        <v>260</v>
      </c>
      <c r="V52">
        <v>2</v>
      </c>
    </row>
    <row r="53" spans="1:22" x14ac:dyDescent="0.25">
      <c r="A53" t="s">
        <v>484</v>
      </c>
      <c r="B53" s="1" t="s">
        <v>631</v>
      </c>
      <c r="C53" t="s">
        <v>1</v>
      </c>
      <c r="D53" t="s">
        <v>92</v>
      </c>
      <c r="E53" t="s">
        <v>383</v>
      </c>
      <c r="F53" t="s">
        <v>384</v>
      </c>
      <c r="G53">
        <v>524</v>
      </c>
      <c r="H53">
        <v>524</v>
      </c>
      <c r="I53">
        <v>524</v>
      </c>
      <c r="J53">
        <v>524</v>
      </c>
      <c r="L53" s="3" t="s">
        <v>385</v>
      </c>
      <c r="M53" s="3" t="s">
        <v>385</v>
      </c>
      <c r="N53" s="3" t="s">
        <v>385</v>
      </c>
      <c r="O53" s="56">
        <v>30</v>
      </c>
      <c r="P53" s="3" t="s">
        <v>385</v>
      </c>
      <c r="Q53" s="3" t="s">
        <v>385</v>
      </c>
      <c r="R53" s="3" t="s">
        <v>385</v>
      </c>
      <c r="S53" s="3" t="s">
        <v>385</v>
      </c>
      <c r="T53" s="3" t="s">
        <v>385</v>
      </c>
      <c r="U53" s="3">
        <f>+Tabla3[[#This Row],[V GRAVADAS]]</f>
        <v>30</v>
      </c>
      <c r="V53">
        <v>2</v>
      </c>
    </row>
    <row r="54" spans="1:22" x14ac:dyDescent="0.25">
      <c r="A54" t="s">
        <v>484</v>
      </c>
      <c r="B54" s="1" t="s">
        <v>586</v>
      </c>
      <c r="C54" t="s">
        <v>1</v>
      </c>
      <c r="D54" t="s">
        <v>92</v>
      </c>
      <c r="E54" t="s">
        <v>383</v>
      </c>
      <c r="F54" t="s">
        <v>384</v>
      </c>
      <c r="G54">
        <v>525</v>
      </c>
      <c r="H54">
        <v>525</v>
      </c>
      <c r="I54">
        <v>525</v>
      </c>
      <c r="J54">
        <v>525</v>
      </c>
      <c r="L54" s="3" t="s">
        <v>385</v>
      </c>
      <c r="M54" s="3" t="s">
        <v>385</v>
      </c>
      <c r="N54" s="3" t="s">
        <v>385</v>
      </c>
      <c r="O54" s="56">
        <v>17.989999999999998</v>
      </c>
      <c r="P54" s="3" t="s">
        <v>385</v>
      </c>
      <c r="Q54" s="3" t="s">
        <v>385</v>
      </c>
      <c r="R54" s="3" t="s">
        <v>385</v>
      </c>
      <c r="S54" s="3" t="s">
        <v>385</v>
      </c>
      <c r="T54" s="3" t="s">
        <v>385</v>
      </c>
      <c r="U54" s="3">
        <f>+Tabla3[[#This Row],[V GRAVADAS]]</f>
        <v>17.989999999999998</v>
      </c>
      <c r="V54">
        <v>2</v>
      </c>
    </row>
    <row r="55" spans="1:22" x14ac:dyDescent="0.25">
      <c r="A55" t="s">
        <v>484</v>
      </c>
      <c r="B55" s="1" t="s">
        <v>632</v>
      </c>
      <c r="C55" t="s">
        <v>1</v>
      </c>
      <c r="D55" t="s">
        <v>92</v>
      </c>
      <c r="E55" t="s">
        <v>383</v>
      </c>
      <c r="F55" t="s">
        <v>384</v>
      </c>
      <c r="G55">
        <v>526</v>
      </c>
      <c r="H55">
        <v>526</v>
      </c>
      <c r="I55">
        <v>526</v>
      </c>
      <c r="J55">
        <v>526</v>
      </c>
      <c r="L55" s="3" t="s">
        <v>385</v>
      </c>
      <c r="M55" s="3" t="s">
        <v>385</v>
      </c>
      <c r="N55" s="3" t="s">
        <v>385</v>
      </c>
      <c r="O55" s="56">
        <v>164</v>
      </c>
      <c r="P55" s="3" t="s">
        <v>385</v>
      </c>
      <c r="Q55" s="3" t="s">
        <v>385</v>
      </c>
      <c r="R55" s="3" t="s">
        <v>385</v>
      </c>
      <c r="S55" s="3" t="s">
        <v>385</v>
      </c>
      <c r="T55" s="3" t="s">
        <v>385</v>
      </c>
      <c r="U55" s="3">
        <f>+Tabla3[[#This Row],[V GRAVADAS]]</f>
        <v>164</v>
      </c>
      <c r="V55">
        <v>2</v>
      </c>
    </row>
    <row r="56" spans="1:22" x14ac:dyDescent="0.25">
      <c r="A56" t="s">
        <v>484</v>
      </c>
      <c r="B56" s="1" t="s">
        <v>632</v>
      </c>
      <c r="C56" t="s">
        <v>1</v>
      </c>
      <c r="D56" t="s">
        <v>92</v>
      </c>
      <c r="E56" t="s">
        <v>383</v>
      </c>
      <c r="F56" t="s">
        <v>384</v>
      </c>
      <c r="G56">
        <v>527</v>
      </c>
      <c r="H56">
        <v>527</v>
      </c>
      <c r="I56">
        <v>527</v>
      </c>
      <c r="J56">
        <v>527</v>
      </c>
      <c r="L56" s="3" t="s">
        <v>385</v>
      </c>
      <c r="M56" s="3" t="s">
        <v>385</v>
      </c>
      <c r="N56" s="3" t="s">
        <v>385</v>
      </c>
      <c r="O56" s="56">
        <v>8.84</v>
      </c>
      <c r="P56" s="3" t="s">
        <v>385</v>
      </c>
      <c r="Q56" s="3" t="s">
        <v>385</v>
      </c>
      <c r="R56" s="3" t="s">
        <v>385</v>
      </c>
      <c r="S56" s="3" t="s">
        <v>385</v>
      </c>
      <c r="T56" s="3" t="s">
        <v>385</v>
      </c>
      <c r="U56" s="3">
        <f>+Tabla3[[#This Row],[V GRAVADAS]]</f>
        <v>8.84</v>
      </c>
      <c r="V56">
        <v>2</v>
      </c>
    </row>
    <row r="57" spans="1:22" x14ac:dyDescent="0.25">
      <c r="A57" t="s">
        <v>484</v>
      </c>
      <c r="B57" s="1" t="s">
        <v>633</v>
      </c>
      <c r="C57" t="s">
        <v>1</v>
      </c>
      <c r="D57" t="s">
        <v>92</v>
      </c>
      <c r="E57" t="s">
        <v>383</v>
      </c>
      <c r="F57" t="s">
        <v>384</v>
      </c>
      <c r="G57">
        <v>528</v>
      </c>
      <c r="H57">
        <v>528</v>
      </c>
      <c r="I57">
        <v>528</v>
      </c>
      <c r="J57">
        <v>528</v>
      </c>
      <c r="L57" s="3" t="s">
        <v>385</v>
      </c>
      <c r="M57" s="3" t="s">
        <v>385</v>
      </c>
      <c r="N57" s="3" t="s">
        <v>385</v>
      </c>
      <c r="O57" s="56">
        <v>44.93</v>
      </c>
      <c r="P57" s="3" t="s">
        <v>385</v>
      </c>
      <c r="Q57" s="3" t="s">
        <v>385</v>
      </c>
      <c r="R57" s="3" t="s">
        <v>385</v>
      </c>
      <c r="S57" s="3" t="s">
        <v>385</v>
      </c>
      <c r="T57" s="3" t="s">
        <v>385</v>
      </c>
      <c r="U57" s="3">
        <f>+Tabla3[[#This Row],[V GRAVADAS]]</f>
        <v>44.93</v>
      </c>
      <c r="V57">
        <v>2</v>
      </c>
    </row>
    <row r="58" spans="1:22" x14ac:dyDescent="0.25">
      <c r="A58" t="s">
        <v>484</v>
      </c>
      <c r="B58" s="1" t="s">
        <v>633</v>
      </c>
      <c r="C58" t="s">
        <v>1</v>
      </c>
      <c r="D58" t="s">
        <v>92</v>
      </c>
      <c r="E58" t="s">
        <v>383</v>
      </c>
      <c r="F58" t="s">
        <v>384</v>
      </c>
      <c r="G58">
        <v>529</v>
      </c>
      <c r="H58">
        <v>529</v>
      </c>
      <c r="I58">
        <v>529</v>
      </c>
      <c r="J58">
        <v>529</v>
      </c>
      <c r="L58" s="3" t="s">
        <v>385</v>
      </c>
      <c r="M58" s="3" t="s">
        <v>385</v>
      </c>
      <c r="N58" s="3" t="s">
        <v>385</v>
      </c>
      <c r="O58" s="56">
        <v>22.25</v>
      </c>
      <c r="P58" s="3" t="s">
        <v>385</v>
      </c>
      <c r="Q58" s="3" t="s">
        <v>385</v>
      </c>
      <c r="R58" s="3" t="s">
        <v>385</v>
      </c>
      <c r="S58" s="3" t="s">
        <v>385</v>
      </c>
      <c r="T58" s="3" t="s">
        <v>385</v>
      </c>
      <c r="U58" s="3">
        <f>+Tabla3[[#This Row],[V GRAVADAS]]</f>
        <v>22.25</v>
      </c>
      <c r="V58">
        <v>2</v>
      </c>
    </row>
    <row r="59" spans="1:22" x14ac:dyDescent="0.25">
      <c r="A59" t="s">
        <v>484</v>
      </c>
      <c r="B59" s="1" t="s">
        <v>601</v>
      </c>
      <c r="C59" t="s">
        <v>1</v>
      </c>
      <c r="D59" t="s">
        <v>92</v>
      </c>
      <c r="E59" t="s">
        <v>383</v>
      </c>
      <c r="F59" t="s">
        <v>384</v>
      </c>
      <c r="G59">
        <v>530</v>
      </c>
      <c r="H59">
        <v>530</v>
      </c>
      <c r="I59">
        <v>530</v>
      </c>
      <c r="J59">
        <v>530</v>
      </c>
      <c r="L59" s="3" t="s">
        <v>385</v>
      </c>
      <c r="M59" s="3" t="s">
        <v>385</v>
      </c>
      <c r="N59" s="3" t="s">
        <v>385</v>
      </c>
      <c r="O59" s="56">
        <v>33.9</v>
      </c>
      <c r="P59" s="3" t="s">
        <v>385</v>
      </c>
      <c r="Q59" s="3" t="s">
        <v>385</v>
      </c>
      <c r="R59" s="3" t="s">
        <v>385</v>
      </c>
      <c r="S59" s="3" t="s">
        <v>385</v>
      </c>
      <c r="T59" s="3" t="s">
        <v>385</v>
      </c>
      <c r="U59" s="3">
        <f>+Tabla3[[#This Row],[V GRAVADAS]]</f>
        <v>33.9</v>
      </c>
      <c r="V59">
        <v>2</v>
      </c>
    </row>
    <row r="60" spans="1:22" x14ac:dyDescent="0.25">
      <c r="A60" t="s">
        <v>484</v>
      </c>
      <c r="B60" s="1" t="s">
        <v>601</v>
      </c>
      <c r="C60" t="s">
        <v>1</v>
      </c>
      <c r="D60" t="s">
        <v>92</v>
      </c>
      <c r="E60" t="s">
        <v>383</v>
      </c>
      <c r="F60" t="s">
        <v>384</v>
      </c>
      <c r="G60">
        <v>531</v>
      </c>
      <c r="H60">
        <v>531</v>
      </c>
      <c r="I60">
        <v>531</v>
      </c>
      <c r="J60">
        <v>531</v>
      </c>
      <c r="L60" s="3" t="s">
        <v>385</v>
      </c>
      <c r="M60" s="3" t="s">
        <v>385</v>
      </c>
      <c r="N60" s="3" t="s">
        <v>385</v>
      </c>
      <c r="O60" s="56">
        <v>5</v>
      </c>
      <c r="P60" s="3" t="s">
        <v>385</v>
      </c>
      <c r="Q60" s="3" t="s">
        <v>385</v>
      </c>
      <c r="R60" s="3" t="s">
        <v>385</v>
      </c>
      <c r="S60" s="3" t="s">
        <v>385</v>
      </c>
      <c r="T60" s="3" t="s">
        <v>385</v>
      </c>
      <c r="U60" s="3">
        <f>+Tabla3[[#This Row],[V GRAVADAS]]</f>
        <v>5</v>
      </c>
      <c r="V60">
        <v>2</v>
      </c>
    </row>
    <row r="61" spans="1:22" x14ac:dyDescent="0.25">
      <c r="A61" t="s">
        <v>484</v>
      </c>
      <c r="B61" s="1" t="s">
        <v>601</v>
      </c>
      <c r="C61" t="s">
        <v>1</v>
      </c>
      <c r="D61" t="s">
        <v>92</v>
      </c>
      <c r="E61" t="s">
        <v>383</v>
      </c>
      <c r="F61" t="s">
        <v>384</v>
      </c>
      <c r="G61">
        <v>532</v>
      </c>
      <c r="H61">
        <v>532</v>
      </c>
      <c r="I61">
        <v>532</v>
      </c>
      <c r="J61">
        <v>532</v>
      </c>
      <c r="L61" s="3" t="s">
        <v>385</v>
      </c>
      <c r="M61" s="3" t="s">
        <v>385</v>
      </c>
      <c r="N61" s="3" t="s">
        <v>385</v>
      </c>
      <c r="O61" s="56">
        <v>35</v>
      </c>
      <c r="P61" s="3" t="s">
        <v>385</v>
      </c>
      <c r="Q61" s="3" t="s">
        <v>385</v>
      </c>
      <c r="R61" s="3" t="s">
        <v>385</v>
      </c>
      <c r="S61" s="3" t="s">
        <v>385</v>
      </c>
      <c r="T61" s="3" t="s">
        <v>385</v>
      </c>
      <c r="U61" s="3">
        <f>+Tabla3[[#This Row],[V GRAVADAS]]</f>
        <v>35</v>
      </c>
      <c r="V61">
        <v>2</v>
      </c>
    </row>
    <row r="62" spans="1:22" x14ac:dyDescent="0.25">
      <c r="A62" t="s">
        <v>639</v>
      </c>
      <c r="B62" s="1" t="s">
        <v>643</v>
      </c>
      <c r="C62" t="s">
        <v>1</v>
      </c>
      <c r="D62" t="s">
        <v>92</v>
      </c>
      <c r="E62" t="s">
        <v>383</v>
      </c>
      <c r="F62" t="s">
        <v>384</v>
      </c>
      <c r="G62">
        <v>533</v>
      </c>
      <c r="H62">
        <v>533</v>
      </c>
      <c r="I62">
        <v>533</v>
      </c>
      <c r="J62">
        <v>533</v>
      </c>
      <c r="L62" s="3" t="s">
        <v>385</v>
      </c>
      <c r="M62" s="3" t="s">
        <v>385</v>
      </c>
      <c r="N62" s="3" t="s">
        <v>385</v>
      </c>
      <c r="O62" s="56">
        <v>20.36</v>
      </c>
      <c r="P62" s="3" t="s">
        <v>385</v>
      </c>
      <c r="Q62" s="3" t="s">
        <v>385</v>
      </c>
      <c r="R62" s="3" t="s">
        <v>385</v>
      </c>
      <c r="S62" s="3" t="s">
        <v>385</v>
      </c>
      <c r="T62" s="3" t="s">
        <v>385</v>
      </c>
      <c r="U62" s="3">
        <f>+Tabla3[[#This Row],[V GRAVADAS]]</f>
        <v>20.36</v>
      </c>
      <c r="V62">
        <v>2</v>
      </c>
    </row>
    <row r="63" spans="1:22" x14ac:dyDescent="0.25">
      <c r="A63" t="s">
        <v>639</v>
      </c>
      <c r="B63" s="1" t="s">
        <v>646</v>
      </c>
      <c r="C63" t="s">
        <v>1</v>
      </c>
      <c r="D63" t="s">
        <v>92</v>
      </c>
      <c r="E63" t="s">
        <v>383</v>
      </c>
      <c r="F63" t="s">
        <v>384</v>
      </c>
      <c r="G63">
        <v>534</v>
      </c>
      <c r="H63">
        <v>534</v>
      </c>
      <c r="I63">
        <v>534</v>
      </c>
      <c r="J63">
        <v>534</v>
      </c>
      <c r="L63" s="3" t="s">
        <v>385</v>
      </c>
      <c r="M63" s="3" t="s">
        <v>385</v>
      </c>
      <c r="N63" s="3" t="s">
        <v>385</v>
      </c>
      <c r="O63" s="56">
        <v>20</v>
      </c>
      <c r="P63" s="3" t="s">
        <v>385</v>
      </c>
      <c r="Q63" s="3" t="s">
        <v>385</v>
      </c>
      <c r="R63" s="3" t="s">
        <v>385</v>
      </c>
      <c r="S63" s="3" t="s">
        <v>385</v>
      </c>
      <c r="T63" s="3" t="s">
        <v>385</v>
      </c>
      <c r="U63" s="57">
        <f>+Tabla3[[#This Row],[V GRAVADAS]]</f>
        <v>20</v>
      </c>
      <c r="V63">
        <v>2</v>
      </c>
    </row>
    <row r="64" spans="1:22" x14ac:dyDescent="0.25">
      <c r="A64" t="s">
        <v>639</v>
      </c>
      <c r="B64" s="1" t="s">
        <v>646</v>
      </c>
      <c r="C64" t="s">
        <v>1</v>
      </c>
      <c r="D64" t="s">
        <v>92</v>
      </c>
      <c r="E64" t="s">
        <v>383</v>
      </c>
      <c r="F64" t="s">
        <v>384</v>
      </c>
      <c r="G64">
        <v>535</v>
      </c>
      <c r="H64">
        <v>535</v>
      </c>
      <c r="I64">
        <v>535</v>
      </c>
      <c r="J64">
        <v>535</v>
      </c>
      <c r="L64" s="3" t="s">
        <v>385</v>
      </c>
      <c r="M64" s="3" t="s">
        <v>385</v>
      </c>
      <c r="N64" s="3" t="s">
        <v>385</v>
      </c>
      <c r="O64" s="56">
        <v>7</v>
      </c>
      <c r="P64" s="3" t="s">
        <v>385</v>
      </c>
      <c r="Q64" s="3" t="s">
        <v>385</v>
      </c>
      <c r="R64" s="3" t="s">
        <v>385</v>
      </c>
      <c r="S64" s="3" t="s">
        <v>385</v>
      </c>
      <c r="T64" s="3" t="s">
        <v>385</v>
      </c>
      <c r="U64" s="57">
        <f>+Tabla3[[#This Row],[V GRAVADAS]]</f>
        <v>7</v>
      </c>
      <c r="V64">
        <v>2</v>
      </c>
    </row>
    <row r="65" spans="1:22" x14ac:dyDescent="0.25">
      <c r="A65" t="s">
        <v>639</v>
      </c>
      <c r="B65" s="1" t="s">
        <v>647</v>
      </c>
      <c r="C65" t="s">
        <v>1</v>
      </c>
      <c r="D65" t="s">
        <v>92</v>
      </c>
      <c r="E65" t="s">
        <v>383</v>
      </c>
      <c r="F65" t="s">
        <v>384</v>
      </c>
      <c r="G65">
        <v>536</v>
      </c>
      <c r="H65">
        <v>536</v>
      </c>
      <c r="I65">
        <v>536</v>
      </c>
      <c r="J65">
        <v>536</v>
      </c>
      <c r="L65" s="3" t="s">
        <v>385</v>
      </c>
      <c r="M65" s="3" t="s">
        <v>385</v>
      </c>
      <c r="N65" s="3" t="s">
        <v>385</v>
      </c>
      <c r="O65" s="56">
        <v>25</v>
      </c>
      <c r="P65" s="3" t="s">
        <v>385</v>
      </c>
      <c r="Q65" s="3" t="s">
        <v>385</v>
      </c>
      <c r="R65" s="3" t="s">
        <v>385</v>
      </c>
      <c r="S65" s="3" t="s">
        <v>385</v>
      </c>
      <c r="T65" s="3" t="s">
        <v>385</v>
      </c>
      <c r="U65" s="57">
        <f>+Tabla3[[#This Row],[V GRAVADAS]]</f>
        <v>25</v>
      </c>
      <c r="V65">
        <v>2</v>
      </c>
    </row>
    <row r="66" spans="1:22" x14ac:dyDescent="0.25">
      <c r="A66" t="s">
        <v>639</v>
      </c>
      <c r="B66" s="1" t="s">
        <v>647</v>
      </c>
      <c r="C66" t="s">
        <v>1</v>
      </c>
      <c r="D66" t="s">
        <v>92</v>
      </c>
      <c r="E66" t="s">
        <v>383</v>
      </c>
      <c r="F66" t="s">
        <v>384</v>
      </c>
      <c r="G66">
        <v>537</v>
      </c>
      <c r="H66">
        <v>537</v>
      </c>
      <c r="I66">
        <v>537</v>
      </c>
      <c r="J66">
        <v>537</v>
      </c>
      <c r="L66" s="3" t="s">
        <v>385</v>
      </c>
      <c r="M66" s="3" t="s">
        <v>385</v>
      </c>
      <c r="N66" s="3" t="s">
        <v>385</v>
      </c>
      <c r="O66" s="56">
        <v>1.49</v>
      </c>
      <c r="P66" s="3" t="s">
        <v>385</v>
      </c>
      <c r="Q66" s="3" t="s">
        <v>385</v>
      </c>
      <c r="R66" s="3" t="s">
        <v>385</v>
      </c>
      <c r="S66" s="3" t="s">
        <v>385</v>
      </c>
      <c r="T66" s="3" t="s">
        <v>385</v>
      </c>
      <c r="U66" s="57">
        <f>+Tabla3[[#This Row],[V GRAVADAS]]</f>
        <v>1.49</v>
      </c>
      <c r="V66">
        <v>2</v>
      </c>
    </row>
    <row r="67" spans="1:22" x14ac:dyDescent="0.25">
      <c r="A67" t="s">
        <v>639</v>
      </c>
      <c r="B67" s="1" t="s">
        <v>647</v>
      </c>
      <c r="C67" t="s">
        <v>1</v>
      </c>
      <c r="D67" t="s">
        <v>92</v>
      </c>
      <c r="E67" t="s">
        <v>383</v>
      </c>
      <c r="F67" t="s">
        <v>384</v>
      </c>
      <c r="G67">
        <v>538</v>
      </c>
      <c r="H67">
        <v>538</v>
      </c>
      <c r="I67">
        <v>538</v>
      </c>
      <c r="J67">
        <v>538</v>
      </c>
      <c r="L67" s="3" t="s">
        <v>385</v>
      </c>
      <c r="M67" s="3" t="s">
        <v>385</v>
      </c>
      <c r="N67" s="3" t="s">
        <v>385</v>
      </c>
      <c r="O67" s="56">
        <v>8.84</v>
      </c>
      <c r="P67" s="3" t="s">
        <v>385</v>
      </c>
      <c r="Q67" s="3" t="s">
        <v>385</v>
      </c>
      <c r="R67" s="3" t="s">
        <v>385</v>
      </c>
      <c r="S67" s="3" t="s">
        <v>385</v>
      </c>
      <c r="T67" s="3" t="s">
        <v>385</v>
      </c>
      <c r="U67" s="57">
        <f>+Tabla3[[#This Row],[V GRAVADAS]]</f>
        <v>8.84</v>
      </c>
      <c r="V67">
        <v>2</v>
      </c>
    </row>
    <row r="68" spans="1:22" x14ac:dyDescent="0.25">
      <c r="A68" t="s">
        <v>639</v>
      </c>
      <c r="B68" s="1" t="s">
        <v>647</v>
      </c>
      <c r="C68" t="s">
        <v>1</v>
      </c>
      <c r="D68" t="s">
        <v>92</v>
      </c>
      <c r="E68" t="s">
        <v>383</v>
      </c>
      <c r="F68" t="s">
        <v>384</v>
      </c>
      <c r="G68">
        <v>539</v>
      </c>
      <c r="H68">
        <v>539</v>
      </c>
      <c r="I68">
        <v>539</v>
      </c>
      <c r="J68">
        <v>539</v>
      </c>
      <c r="L68" s="3" t="s">
        <v>385</v>
      </c>
      <c r="M68" s="3" t="s">
        <v>385</v>
      </c>
      <c r="N68" s="3" t="s">
        <v>385</v>
      </c>
      <c r="O68" s="56">
        <v>22.75</v>
      </c>
      <c r="P68" s="3" t="s">
        <v>385</v>
      </c>
      <c r="Q68" s="3" t="s">
        <v>385</v>
      </c>
      <c r="R68" s="3" t="s">
        <v>385</v>
      </c>
      <c r="S68" s="3" t="s">
        <v>385</v>
      </c>
      <c r="T68" s="3" t="s">
        <v>385</v>
      </c>
      <c r="U68" s="57">
        <f>+Tabla3[[#This Row],[V GRAVADAS]]</f>
        <v>22.75</v>
      </c>
      <c r="V68">
        <v>2</v>
      </c>
    </row>
    <row r="69" spans="1:22" x14ac:dyDescent="0.25">
      <c r="A69" t="s">
        <v>639</v>
      </c>
      <c r="B69" s="1" t="s">
        <v>648</v>
      </c>
      <c r="C69" t="s">
        <v>1</v>
      </c>
      <c r="D69" t="s">
        <v>92</v>
      </c>
      <c r="E69" t="s">
        <v>383</v>
      </c>
      <c r="F69" t="s">
        <v>384</v>
      </c>
      <c r="G69">
        <v>540</v>
      </c>
      <c r="H69">
        <v>540</v>
      </c>
      <c r="I69">
        <v>540</v>
      </c>
      <c r="J69">
        <v>540</v>
      </c>
      <c r="L69" s="3" t="s">
        <v>385</v>
      </c>
      <c r="M69" s="3" t="s">
        <v>385</v>
      </c>
      <c r="N69" s="3" t="s">
        <v>385</v>
      </c>
      <c r="O69" s="56">
        <v>116</v>
      </c>
      <c r="P69" s="3" t="s">
        <v>385</v>
      </c>
      <c r="Q69" s="3" t="s">
        <v>385</v>
      </c>
      <c r="R69" s="3" t="s">
        <v>385</v>
      </c>
      <c r="S69" s="3" t="s">
        <v>385</v>
      </c>
      <c r="T69" s="3" t="s">
        <v>385</v>
      </c>
      <c r="U69" s="57">
        <f>+Tabla3[[#This Row],[V GRAVADAS]]</f>
        <v>116</v>
      </c>
      <c r="V69">
        <v>2</v>
      </c>
    </row>
    <row r="70" spans="1:22" x14ac:dyDescent="0.25">
      <c r="A70" t="s">
        <v>639</v>
      </c>
      <c r="B70" s="1" t="s">
        <v>648</v>
      </c>
      <c r="C70" t="s">
        <v>1</v>
      </c>
      <c r="D70" t="s">
        <v>92</v>
      </c>
      <c r="E70" t="s">
        <v>383</v>
      </c>
      <c r="F70" t="s">
        <v>384</v>
      </c>
      <c r="G70">
        <v>541</v>
      </c>
      <c r="H70">
        <v>541</v>
      </c>
      <c r="I70">
        <v>541</v>
      </c>
      <c r="J70">
        <v>541</v>
      </c>
      <c r="L70" s="3" t="s">
        <v>385</v>
      </c>
      <c r="M70" s="3" t="s">
        <v>385</v>
      </c>
      <c r="N70" s="3" t="s">
        <v>385</v>
      </c>
      <c r="O70" s="56">
        <v>2.75</v>
      </c>
      <c r="P70" s="3" t="s">
        <v>385</v>
      </c>
      <c r="Q70" s="3" t="s">
        <v>385</v>
      </c>
      <c r="R70" s="3" t="s">
        <v>385</v>
      </c>
      <c r="S70" s="3" t="s">
        <v>385</v>
      </c>
      <c r="T70" s="3" t="s">
        <v>385</v>
      </c>
      <c r="U70" s="57">
        <f>+Tabla3[[#This Row],[V GRAVADAS]]</f>
        <v>2.75</v>
      </c>
      <c r="V70">
        <v>2</v>
      </c>
    </row>
    <row r="71" spans="1:22" x14ac:dyDescent="0.25">
      <c r="A71" t="s">
        <v>639</v>
      </c>
      <c r="B71" s="1" t="s">
        <v>648</v>
      </c>
      <c r="C71" t="s">
        <v>1</v>
      </c>
      <c r="D71" t="s">
        <v>92</v>
      </c>
      <c r="E71" t="s">
        <v>383</v>
      </c>
      <c r="F71" t="s">
        <v>384</v>
      </c>
      <c r="G71">
        <v>542</v>
      </c>
      <c r="H71">
        <v>542</v>
      </c>
      <c r="I71">
        <v>542</v>
      </c>
      <c r="J71">
        <v>542</v>
      </c>
      <c r="L71" s="3" t="s">
        <v>385</v>
      </c>
      <c r="M71" s="3" t="s">
        <v>385</v>
      </c>
      <c r="N71" s="3" t="s">
        <v>385</v>
      </c>
      <c r="O71" s="56">
        <v>4.25</v>
      </c>
      <c r="P71" s="3" t="s">
        <v>385</v>
      </c>
      <c r="Q71" s="3" t="s">
        <v>385</v>
      </c>
      <c r="R71" s="3" t="s">
        <v>385</v>
      </c>
      <c r="S71" s="3" t="s">
        <v>385</v>
      </c>
      <c r="T71" s="3" t="s">
        <v>385</v>
      </c>
      <c r="U71" s="57">
        <f>+Tabla3[[#This Row],[V GRAVADAS]]</f>
        <v>4.25</v>
      </c>
      <c r="V71">
        <v>2</v>
      </c>
    </row>
    <row r="72" spans="1:22" x14ac:dyDescent="0.25">
      <c r="A72" t="s">
        <v>639</v>
      </c>
      <c r="B72" s="1" t="s">
        <v>649</v>
      </c>
      <c r="C72" t="s">
        <v>1</v>
      </c>
      <c r="D72" t="s">
        <v>92</v>
      </c>
      <c r="E72" t="s">
        <v>383</v>
      </c>
      <c r="F72" t="s">
        <v>384</v>
      </c>
      <c r="G72">
        <v>543</v>
      </c>
      <c r="H72">
        <v>543</v>
      </c>
      <c r="I72">
        <v>543</v>
      </c>
      <c r="J72">
        <v>543</v>
      </c>
      <c r="L72" s="3" t="s">
        <v>385</v>
      </c>
      <c r="M72" s="3" t="s">
        <v>385</v>
      </c>
      <c r="N72" s="3" t="s">
        <v>385</v>
      </c>
      <c r="O72" s="56">
        <v>7.05</v>
      </c>
      <c r="P72" s="3" t="s">
        <v>385</v>
      </c>
      <c r="Q72" s="3" t="s">
        <v>385</v>
      </c>
      <c r="R72" s="3" t="s">
        <v>385</v>
      </c>
      <c r="S72" s="3" t="s">
        <v>385</v>
      </c>
      <c r="T72" s="3" t="s">
        <v>385</v>
      </c>
      <c r="U72" s="57">
        <f>+Tabla3[[#This Row],[V GRAVADAS]]</f>
        <v>7.05</v>
      </c>
      <c r="V72">
        <v>2</v>
      </c>
    </row>
    <row r="73" spans="1:22" x14ac:dyDescent="0.25">
      <c r="A73" t="s">
        <v>639</v>
      </c>
      <c r="B73" s="1" t="s">
        <v>652</v>
      </c>
      <c r="C73" t="s">
        <v>1</v>
      </c>
      <c r="D73" t="s">
        <v>92</v>
      </c>
      <c r="E73" t="s">
        <v>383</v>
      </c>
      <c r="F73" t="s">
        <v>384</v>
      </c>
      <c r="G73">
        <v>544</v>
      </c>
      <c r="H73">
        <v>544</v>
      </c>
      <c r="I73">
        <v>544</v>
      </c>
      <c r="J73">
        <v>544</v>
      </c>
      <c r="L73" s="3" t="s">
        <v>385</v>
      </c>
      <c r="M73" s="3" t="s">
        <v>385</v>
      </c>
      <c r="N73" s="3" t="s">
        <v>385</v>
      </c>
      <c r="O73" s="56">
        <v>15.25</v>
      </c>
      <c r="P73" s="3" t="s">
        <v>385</v>
      </c>
      <c r="Q73" s="3" t="s">
        <v>385</v>
      </c>
      <c r="R73" s="3" t="s">
        <v>385</v>
      </c>
      <c r="S73" s="3" t="s">
        <v>385</v>
      </c>
      <c r="T73" s="3" t="s">
        <v>385</v>
      </c>
      <c r="U73" s="57">
        <f>+Tabla3[[#This Row],[V GRAVADAS]]</f>
        <v>15.25</v>
      </c>
      <c r="V73">
        <v>2</v>
      </c>
    </row>
    <row r="74" spans="1:22" x14ac:dyDescent="0.25">
      <c r="A74" t="s">
        <v>639</v>
      </c>
      <c r="B74" s="1" t="s">
        <v>652</v>
      </c>
      <c r="C74" t="s">
        <v>1</v>
      </c>
      <c r="D74" t="s">
        <v>92</v>
      </c>
      <c r="E74" t="s">
        <v>383</v>
      </c>
      <c r="F74" t="s">
        <v>384</v>
      </c>
      <c r="G74">
        <v>545</v>
      </c>
      <c r="H74">
        <v>545</v>
      </c>
      <c r="I74">
        <v>545</v>
      </c>
      <c r="J74">
        <v>545</v>
      </c>
      <c r="L74" s="3" t="s">
        <v>385</v>
      </c>
      <c r="M74" s="3" t="s">
        <v>385</v>
      </c>
      <c r="N74" s="3" t="s">
        <v>385</v>
      </c>
      <c r="O74" s="56">
        <v>9.25</v>
      </c>
      <c r="P74" s="3" t="s">
        <v>385</v>
      </c>
      <c r="Q74" s="3" t="s">
        <v>385</v>
      </c>
      <c r="R74" s="3" t="s">
        <v>385</v>
      </c>
      <c r="S74" s="3" t="s">
        <v>385</v>
      </c>
      <c r="T74" s="3" t="s">
        <v>385</v>
      </c>
      <c r="U74" s="57">
        <f>+Tabla3[[#This Row],[V GRAVADAS]]</f>
        <v>9.25</v>
      </c>
      <c r="V74">
        <v>2</v>
      </c>
    </row>
    <row r="75" spans="1:22" x14ac:dyDescent="0.25">
      <c r="A75" t="s">
        <v>639</v>
      </c>
      <c r="B75" s="1" t="s">
        <v>652</v>
      </c>
      <c r="C75" t="s">
        <v>1</v>
      </c>
      <c r="D75" t="s">
        <v>92</v>
      </c>
      <c r="E75" t="s">
        <v>383</v>
      </c>
      <c r="F75" t="s">
        <v>384</v>
      </c>
      <c r="G75">
        <v>546</v>
      </c>
      <c r="H75">
        <v>546</v>
      </c>
      <c r="I75">
        <v>546</v>
      </c>
      <c r="J75">
        <v>546</v>
      </c>
      <c r="L75" s="3" t="s">
        <v>385</v>
      </c>
      <c r="M75" s="3" t="s">
        <v>385</v>
      </c>
      <c r="N75" s="3" t="s">
        <v>385</v>
      </c>
      <c r="O75" s="56">
        <v>30.5</v>
      </c>
      <c r="P75" s="3" t="s">
        <v>385</v>
      </c>
      <c r="Q75" s="3" t="s">
        <v>385</v>
      </c>
      <c r="R75" s="3" t="s">
        <v>385</v>
      </c>
      <c r="S75" s="3" t="s">
        <v>385</v>
      </c>
      <c r="T75" s="3" t="s">
        <v>385</v>
      </c>
      <c r="U75" s="57">
        <f>+Tabla3[[#This Row],[V GRAVADAS]]</f>
        <v>30.5</v>
      </c>
      <c r="V75">
        <v>2</v>
      </c>
    </row>
    <row r="76" spans="1:22" x14ac:dyDescent="0.25">
      <c r="A76" t="s">
        <v>639</v>
      </c>
      <c r="B76" s="1" t="s">
        <v>656</v>
      </c>
      <c r="C76" t="s">
        <v>1</v>
      </c>
      <c r="D76" t="s">
        <v>92</v>
      </c>
      <c r="E76" t="s">
        <v>383</v>
      </c>
      <c r="F76" t="s">
        <v>384</v>
      </c>
      <c r="G76">
        <v>547</v>
      </c>
      <c r="H76">
        <v>547</v>
      </c>
      <c r="I76">
        <v>547</v>
      </c>
      <c r="J76">
        <v>547</v>
      </c>
      <c r="L76" s="3" t="s">
        <v>385</v>
      </c>
      <c r="M76" s="3" t="s">
        <v>385</v>
      </c>
      <c r="N76" s="3" t="s">
        <v>385</v>
      </c>
      <c r="O76" s="56">
        <v>4.62</v>
      </c>
      <c r="P76" s="3" t="s">
        <v>385</v>
      </c>
      <c r="Q76" s="3" t="s">
        <v>385</v>
      </c>
      <c r="R76" s="3" t="s">
        <v>385</v>
      </c>
      <c r="S76" s="3" t="s">
        <v>385</v>
      </c>
      <c r="T76" s="3" t="s">
        <v>385</v>
      </c>
      <c r="U76" s="57">
        <f>+Tabla3[[#This Row],[V GRAVADAS]]</f>
        <v>4.62</v>
      </c>
      <c r="V76">
        <v>2</v>
      </c>
    </row>
    <row r="77" spans="1:22" x14ac:dyDescent="0.25">
      <c r="A77" t="s">
        <v>639</v>
      </c>
      <c r="B77" s="1" t="s">
        <v>662</v>
      </c>
      <c r="C77" t="s">
        <v>1</v>
      </c>
      <c r="D77" t="s">
        <v>92</v>
      </c>
      <c r="E77" t="s">
        <v>383</v>
      </c>
      <c r="F77" t="s">
        <v>384</v>
      </c>
      <c r="G77">
        <v>548</v>
      </c>
      <c r="H77">
        <v>548</v>
      </c>
      <c r="I77">
        <v>548</v>
      </c>
      <c r="J77">
        <v>548</v>
      </c>
      <c r="L77" s="3" t="s">
        <v>385</v>
      </c>
      <c r="M77" s="3" t="s">
        <v>385</v>
      </c>
      <c r="N77" s="3" t="s">
        <v>385</v>
      </c>
      <c r="O77" s="56">
        <v>15.22</v>
      </c>
      <c r="P77" s="3" t="s">
        <v>385</v>
      </c>
      <c r="Q77" s="3" t="s">
        <v>385</v>
      </c>
      <c r="R77" s="3" t="s">
        <v>385</v>
      </c>
      <c r="S77" s="3" t="s">
        <v>385</v>
      </c>
      <c r="T77" s="3" t="s">
        <v>385</v>
      </c>
      <c r="U77" s="57">
        <f>+Tabla3[[#This Row],[V GRAVADAS]]</f>
        <v>15.22</v>
      </c>
      <c r="V77">
        <v>2</v>
      </c>
    </row>
    <row r="78" spans="1:22" x14ac:dyDescent="0.25">
      <c r="A78" t="s">
        <v>639</v>
      </c>
      <c r="B78" s="1" t="s">
        <v>662</v>
      </c>
      <c r="C78" t="s">
        <v>1</v>
      </c>
      <c r="D78" t="s">
        <v>92</v>
      </c>
      <c r="E78" t="s">
        <v>383</v>
      </c>
      <c r="F78" t="s">
        <v>384</v>
      </c>
      <c r="G78">
        <v>549</v>
      </c>
      <c r="H78">
        <v>549</v>
      </c>
      <c r="I78">
        <v>549</v>
      </c>
      <c r="J78">
        <v>549</v>
      </c>
      <c r="L78" s="3" t="s">
        <v>385</v>
      </c>
      <c r="M78" s="3" t="s">
        <v>385</v>
      </c>
      <c r="N78" s="3" t="s">
        <v>385</v>
      </c>
      <c r="O78" s="56">
        <v>13.94</v>
      </c>
      <c r="P78" s="3" t="s">
        <v>385</v>
      </c>
      <c r="Q78" s="3" t="s">
        <v>385</v>
      </c>
      <c r="R78" s="3" t="s">
        <v>385</v>
      </c>
      <c r="S78" s="3" t="s">
        <v>385</v>
      </c>
      <c r="T78" s="3" t="s">
        <v>385</v>
      </c>
      <c r="U78" s="57">
        <f>+Tabla3[[#This Row],[V GRAVADAS]]</f>
        <v>13.94</v>
      </c>
      <c r="V78">
        <v>2</v>
      </c>
    </row>
    <row r="79" spans="1:22" x14ac:dyDescent="0.25">
      <c r="A79" t="s">
        <v>639</v>
      </c>
      <c r="B79" s="1" t="s">
        <v>662</v>
      </c>
      <c r="C79" t="s">
        <v>1</v>
      </c>
      <c r="D79" t="s">
        <v>92</v>
      </c>
      <c r="E79" t="s">
        <v>383</v>
      </c>
      <c r="F79" t="s">
        <v>384</v>
      </c>
      <c r="G79">
        <v>550</v>
      </c>
      <c r="H79">
        <v>550</v>
      </c>
      <c r="I79">
        <v>550</v>
      </c>
      <c r="J79">
        <v>550</v>
      </c>
      <c r="L79" s="3" t="s">
        <v>385</v>
      </c>
      <c r="M79" s="3" t="s">
        <v>385</v>
      </c>
      <c r="N79" s="3" t="s">
        <v>385</v>
      </c>
      <c r="O79" s="56">
        <v>25</v>
      </c>
      <c r="P79" s="3" t="s">
        <v>385</v>
      </c>
      <c r="Q79" s="3" t="s">
        <v>385</v>
      </c>
      <c r="R79" s="3" t="s">
        <v>385</v>
      </c>
      <c r="S79" s="3" t="s">
        <v>385</v>
      </c>
      <c r="T79" s="3" t="s">
        <v>385</v>
      </c>
      <c r="U79" s="57">
        <f>+Tabla3[[#This Row],[V GRAVADAS]]</f>
        <v>25</v>
      </c>
      <c r="V79">
        <v>2</v>
      </c>
    </row>
    <row r="80" spans="1:22" x14ac:dyDescent="0.25">
      <c r="A80" t="s">
        <v>639</v>
      </c>
      <c r="B80" s="1" t="s">
        <v>665</v>
      </c>
      <c r="C80" t="s">
        <v>1</v>
      </c>
      <c r="D80" t="s">
        <v>92</v>
      </c>
      <c r="E80" t="s">
        <v>383</v>
      </c>
      <c r="F80" t="s">
        <v>384</v>
      </c>
      <c r="G80">
        <v>551</v>
      </c>
      <c r="H80">
        <v>551</v>
      </c>
      <c r="I80">
        <v>551</v>
      </c>
      <c r="J80">
        <v>551</v>
      </c>
      <c r="L80" s="3" t="s">
        <v>385</v>
      </c>
      <c r="M80" s="3" t="s">
        <v>385</v>
      </c>
      <c r="N80" s="3" t="s">
        <v>385</v>
      </c>
      <c r="O80" s="56">
        <v>8.84</v>
      </c>
      <c r="P80" s="3" t="s">
        <v>385</v>
      </c>
      <c r="Q80" s="3" t="s">
        <v>385</v>
      </c>
      <c r="R80" s="3" t="s">
        <v>385</v>
      </c>
      <c r="S80" s="3" t="s">
        <v>385</v>
      </c>
      <c r="T80" s="3" t="s">
        <v>385</v>
      </c>
      <c r="U80" s="57">
        <f>+Tabla3[[#This Row],[V GRAVADAS]]</f>
        <v>8.84</v>
      </c>
      <c r="V80">
        <v>2</v>
      </c>
    </row>
    <row r="81" spans="1:22" x14ac:dyDescent="0.25">
      <c r="A81" t="s">
        <v>639</v>
      </c>
      <c r="B81" s="1" t="s">
        <v>665</v>
      </c>
      <c r="C81" t="s">
        <v>1</v>
      </c>
      <c r="D81" t="s">
        <v>92</v>
      </c>
      <c r="E81" t="s">
        <v>383</v>
      </c>
      <c r="F81" t="s">
        <v>384</v>
      </c>
      <c r="G81">
        <v>552</v>
      </c>
      <c r="H81">
        <v>552</v>
      </c>
      <c r="I81">
        <v>552</v>
      </c>
      <c r="J81">
        <v>552</v>
      </c>
      <c r="L81" s="3" t="s">
        <v>385</v>
      </c>
      <c r="M81" s="3" t="s">
        <v>385</v>
      </c>
      <c r="N81" s="3" t="s">
        <v>385</v>
      </c>
      <c r="O81" s="56">
        <v>15.25</v>
      </c>
      <c r="P81" s="3" t="s">
        <v>385</v>
      </c>
      <c r="Q81" s="3" t="s">
        <v>385</v>
      </c>
      <c r="R81" s="3" t="s">
        <v>385</v>
      </c>
      <c r="S81" s="3" t="s">
        <v>385</v>
      </c>
      <c r="T81" s="3" t="s">
        <v>385</v>
      </c>
      <c r="U81" s="57">
        <f>+Tabla3[[#This Row],[V GRAVADAS]]</f>
        <v>15.25</v>
      </c>
      <c r="V81">
        <v>2</v>
      </c>
    </row>
    <row r="82" spans="1:22" x14ac:dyDescent="0.25">
      <c r="A82" t="s">
        <v>639</v>
      </c>
      <c r="B82" s="1" t="s">
        <v>666</v>
      </c>
      <c r="C82" t="s">
        <v>1</v>
      </c>
      <c r="D82" t="s">
        <v>92</v>
      </c>
      <c r="E82" t="s">
        <v>383</v>
      </c>
      <c r="F82" t="s">
        <v>384</v>
      </c>
      <c r="G82">
        <v>553</v>
      </c>
      <c r="H82">
        <v>553</v>
      </c>
      <c r="I82">
        <v>553</v>
      </c>
      <c r="J82">
        <v>553</v>
      </c>
      <c r="L82" s="3" t="s">
        <v>385</v>
      </c>
      <c r="M82" s="3" t="s">
        <v>385</v>
      </c>
      <c r="N82" s="3" t="s">
        <v>385</v>
      </c>
      <c r="O82" s="56">
        <v>80</v>
      </c>
      <c r="P82" s="3" t="s">
        <v>385</v>
      </c>
      <c r="Q82" s="3" t="s">
        <v>385</v>
      </c>
      <c r="R82" s="3" t="s">
        <v>385</v>
      </c>
      <c r="S82" s="3" t="s">
        <v>385</v>
      </c>
      <c r="T82" s="3" t="s">
        <v>385</v>
      </c>
      <c r="U82" s="57">
        <f>+Tabla3[[#This Row],[V GRAVADAS]]</f>
        <v>80</v>
      </c>
      <c r="V82">
        <v>2</v>
      </c>
    </row>
    <row r="83" spans="1:22" x14ac:dyDescent="0.25">
      <c r="A83" t="s">
        <v>639</v>
      </c>
      <c r="B83" s="1" t="s">
        <v>666</v>
      </c>
      <c r="C83" t="s">
        <v>1</v>
      </c>
      <c r="D83" t="s">
        <v>92</v>
      </c>
      <c r="E83" t="s">
        <v>383</v>
      </c>
      <c r="F83" t="s">
        <v>384</v>
      </c>
      <c r="G83">
        <v>554</v>
      </c>
      <c r="H83">
        <v>554</v>
      </c>
      <c r="I83">
        <v>554</v>
      </c>
      <c r="J83">
        <v>554</v>
      </c>
      <c r="L83" s="3" t="s">
        <v>385</v>
      </c>
      <c r="M83" s="3" t="s">
        <v>385</v>
      </c>
      <c r="N83" s="3" t="s">
        <v>385</v>
      </c>
      <c r="O83" s="56">
        <v>40</v>
      </c>
      <c r="P83" s="3" t="s">
        <v>385</v>
      </c>
      <c r="Q83" s="3" t="s">
        <v>385</v>
      </c>
      <c r="R83" s="3" t="s">
        <v>385</v>
      </c>
      <c r="S83" s="3" t="s">
        <v>385</v>
      </c>
      <c r="T83" s="3" t="s">
        <v>385</v>
      </c>
      <c r="U83" s="57">
        <f>+Tabla3[[#This Row],[V GRAVADAS]]</f>
        <v>40</v>
      </c>
      <c r="V83">
        <v>2</v>
      </c>
    </row>
    <row r="84" spans="1:22" x14ac:dyDescent="0.25">
      <c r="A84" t="s">
        <v>639</v>
      </c>
      <c r="B84" s="1" t="s">
        <v>670</v>
      </c>
      <c r="C84" t="s">
        <v>1</v>
      </c>
      <c r="D84" t="s">
        <v>92</v>
      </c>
      <c r="E84" t="s">
        <v>383</v>
      </c>
      <c r="F84" t="s">
        <v>384</v>
      </c>
      <c r="G84">
        <v>555</v>
      </c>
      <c r="H84">
        <v>555</v>
      </c>
      <c r="I84">
        <v>555</v>
      </c>
      <c r="J84">
        <v>555</v>
      </c>
      <c r="L84" s="3" t="s">
        <v>385</v>
      </c>
      <c r="M84" s="3" t="s">
        <v>385</v>
      </c>
      <c r="N84" s="3" t="s">
        <v>385</v>
      </c>
      <c r="O84" s="56">
        <v>80</v>
      </c>
      <c r="P84" s="3" t="s">
        <v>385</v>
      </c>
      <c r="Q84" s="3" t="s">
        <v>385</v>
      </c>
      <c r="R84" s="3" t="s">
        <v>385</v>
      </c>
      <c r="S84" s="3" t="s">
        <v>385</v>
      </c>
      <c r="T84" s="3" t="s">
        <v>385</v>
      </c>
      <c r="U84" s="57">
        <f>+Tabla3[[#This Row],[V GRAVADAS]]</f>
        <v>80</v>
      </c>
      <c r="V84">
        <v>2</v>
      </c>
    </row>
    <row r="85" spans="1:22" x14ac:dyDescent="0.25">
      <c r="A85" t="s">
        <v>639</v>
      </c>
      <c r="B85" s="1" t="s">
        <v>672</v>
      </c>
      <c r="C85" t="s">
        <v>1</v>
      </c>
      <c r="D85" t="s">
        <v>92</v>
      </c>
      <c r="E85" t="s">
        <v>383</v>
      </c>
      <c r="F85" t="s">
        <v>384</v>
      </c>
      <c r="G85">
        <v>556</v>
      </c>
      <c r="H85">
        <v>556</v>
      </c>
      <c r="I85">
        <v>556</v>
      </c>
      <c r="J85">
        <v>556</v>
      </c>
      <c r="L85" s="3" t="s">
        <v>385</v>
      </c>
      <c r="M85" s="3" t="s">
        <v>385</v>
      </c>
      <c r="N85" s="3" t="s">
        <v>385</v>
      </c>
      <c r="O85" s="56">
        <v>3.25</v>
      </c>
      <c r="P85" s="3" t="s">
        <v>385</v>
      </c>
      <c r="Q85" s="3" t="s">
        <v>385</v>
      </c>
      <c r="R85" s="3" t="s">
        <v>385</v>
      </c>
      <c r="S85" s="3" t="s">
        <v>385</v>
      </c>
      <c r="T85" s="3" t="s">
        <v>385</v>
      </c>
      <c r="U85" s="57">
        <f>+Tabla3[[#This Row],[V GRAVADAS]]</f>
        <v>3.25</v>
      </c>
      <c r="V85">
        <v>2</v>
      </c>
    </row>
    <row r="86" spans="1:22" x14ac:dyDescent="0.25">
      <c r="A86" t="s">
        <v>639</v>
      </c>
      <c r="B86" s="1" t="s">
        <v>672</v>
      </c>
      <c r="C86" t="s">
        <v>1</v>
      </c>
      <c r="D86" t="s">
        <v>92</v>
      </c>
      <c r="E86" t="s">
        <v>383</v>
      </c>
      <c r="F86" t="s">
        <v>384</v>
      </c>
      <c r="G86">
        <v>557</v>
      </c>
      <c r="H86">
        <v>557</v>
      </c>
      <c r="I86">
        <v>557</v>
      </c>
      <c r="J86">
        <v>557</v>
      </c>
      <c r="L86" s="3" t="s">
        <v>385</v>
      </c>
      <c r="M86" s="3" t="s">
        <v>385</v>
      </c>
      <c r="N86" s="3" t="s">
        <v>385</v>
      </c>
      <c r="O86" s="56">
        <v>110</v>
      </c>
      <c r="P86" s="3" t="s">
        <v>385</v>
      </c>
      <c r="Q86" s="3" t="s">
        <v>385</v>
      </c>
      <c r="R86" s="3" t="s">
        <v>385</v>
      </c>
      <c r="S86" s="3" t="s">
        <v>385</v>
      </c>
      <c r="T86" s="3" t="s">
        <v>385</v>
      </c>
      <c r="U86" s="57">
        <f>+Tabla3[[#This Row],[V GRAVADAS]]</f>
        <v>110</v>
      </c>
      <c r="V86">
        <v>2</v>
      </c>
    </row>
    <row r="87" spans="1:22" x14ac:dyDescent="0.25">
      <c r="A87" t="s">
        <v>639</v>
      </c>
      <c r="B87" s="1" t="s">
        <v>672</v>
      </c>
      <c r="C87" t="s">
        <v>1</v>
      </c>
      <c r="D87" t="s">
        <v>92</v>
      </c>
      <c r="E87" t="s">
        <v>383</v>
      </c>
      <c r="F87" t="s">
        <v>384</v>
      </c>
      <c r="G87">
        <v>558</v>
      </c>
      <c r="H87">
        <v>558</v>
      </c>
      <c r="I87">
        <v>558</v>
      </c>
      <c r="J87">
        <v>558</v>
      </c>
      <c r="L87" s="3" t="s">
        <v>385</v>
      </c>
      <c r="M87" s="3" t="s">
        <v>385</v>
      </c>
      <c r="N87" s="3" t="s">
        <v>385</v>
      </c>
      <c r="O87" s="56">
        <v>7</v>
      </c>
      <c r="P87" s="3" t="s">
        <v>385</v>
      </c>
      <c r="Q87" s="3" t="s">
        <v>385</v>
      </c>
      <c r="R87" s="3" t="s">
        <v>385</v>
      </c>
      <c r="S87" s="3" t="s">
        <v>385</v>
      </c>
      <c r="T87" s="3" t="s">
        <v>385</v>
      </c>
      <c r="U87" s="57">
        <f>+Tabla3[[#This Row],[V GRAVADAS]]</f>
        <v>7</v>
      </c>
      <c r="V87">
        <v>2</v>
      </c>
    </row>
    <row r="88" spans="1:22" x14ac:dyDescent="0.25">
      <c r="A88" t="s">
        <v>639</v>
      </c>
      <c r="B88" s="1" t="s">
        <v>672</v>
      </c>
      <c r="C88" t="s">
        <v>1</v>
      </c>
      <c r="D88" t="s">
        <v>92</v>
      </c>
      <c r="E88" t="s">
        <v>383</v>
      </c>
      <c r="F88" t="s">
        <v>384</v>
      </c>
      <c r="G88">
        <v>559</v>
      </c>
      <c r="H88">
        <v>559</v>
      </c>
      <c r="I88">
        <v>559</v>
      </c>
      <c r="J88">
        <v>559</v>
      </c>
      <c r="L88" s="3" t="s">
        <v>385</v>
      </c>
      <c r="M88" s="3" t="s">
        <v>385</v>
      </c>
      <c r="N88" s="3" t="s">
        <v>385</v>
      </c>
      <c r="O88" s="56">
        <v>5.8</v>
      </c>
      <c r="P88" s="3" t="s">
        <v>385</v>
      </c>
      <c r="Q88" s="3" t="s">
        <v>385</v>
      </c>
      <c r="R88" s="3" t="s">
        <v>385</v>
      </c>
      <c r="S88" s="3" t="s">
        <v>385</v>
      </c>
      <c r="T88" s="3" t="s">
        <v>385</v>
      </c>
      <c r="U88" s="57">
        <f>+Tabla3[[#This Row],[V GRAVADAS]]</f>
        <v>5.8</v>
      </c>
      <c r="V88">
        <v>2</v>
      </c>
    </row>
    <row r="89" spans="1:22" x14ac:dyDescent="0.25">
      <c r="A89" t="s">
        <v>639</v>
      </c>
      <c r="B89" s="1" t="s">
        <v>672</v>
      </c>
      <c r="C89" t="s">
        <v>1</v>
      </c>
      <c r="D89" t="s">
        <v>92</v>
      </c>
      <c r="E89" t="s">
        <v>383</v>
      </c>
      <c r="F89" t="s">
        <v>384</v>
      </c>
      <c r="G89">
        <v>560</v>
      </c>
      <c r="H89">
        <v>560</v>
      </c>
      <c r="I89">
        <v>560</v>
      </c>
      <c r="J89">
        <v>560</v>
      </c>
      <c r="L89" s="3" t="s">
        <v>385</v>
      </c>
      <c r="M89" s="3" t="s">
        <v>385</v>
      </c>
      <c r="N89" s="3" t="s">
        <v>385</v>
      </c>
      <c r="O89" s="56">
        <v>25</v>
      </c>
      <c r="P89" s="3" t="s">
        <v>385</v>
      </c>
      <c r="Q89" s="3" t="s">
        <v>385</v>
      </c>
      <c r="R89" s="3" t="s">
        <v>385</v>
      </c>
      <c r="S89" s="3" t="s">
        <v>385</v>
      </c>
      <c r="T89" s="3" t="s">
        <v>385</v>
      </c>
      <c r="U89" s="57">
        <f>+Tabla3[[#This Row],[V GRAVADAS]]</f>
        <v>25</v>
      </c>
      <c r="V89">
        <v>2</v>
      </c>
    </row>
    <row r="90" spans="1:22" x14ac:dyDescent="0.25">
      <c r="A90" t="s">
        <v>639</v>
      </c>
      <c r="B90" s="1" t="s">
        <v>672</v>
      </c>
      <c r="C90" t="s">
        <v>1</v>
      </c>
      <c r="D90" t="s">
        <v>92</v>
      </c>
      <c r="E90" t="s">
        <v>383</v>
      </c>
      <c r="F90" t="s">
        <v>384</v>
      </c>
      <c r="G90">
        <v>561</v>
      </c>
      <c r="H90">
        <v>561</v>
      </c>
      <c r="I90">
        <v>561</v>
      </c>
      <c r="J90">
        <v>561</v>
      </c>
      <c r="L90" s="3" t="s">
        <v>385</v>
      </c>
      <c r="M90" s="3" t="s">
        <v>385</v>
      </c>
      <c r="N90" s="3" t="s">
        <v>385</v>
      </c>
      <c r="O90" s="56">
        <v>3.5</v>
      </c>
      <c r="P90" s="3" t="s">
        <v>385</v>
      </c>
      <c r="Q90" s="3" t="s">
        <v>385</v>
      </c>
      <c r="R90" s="3" t="s">
        <v>385</v>
      </c>
      <c r="S90" s="3" t="s">
        <v>385</v>
      </c>
      <c r="T90" s="3" t="s">
        <v>385</v>
      </c>
      <c r="U90" s="57">
        <f>+Tabla3[[#This Row],[V GRAVADAS]]</f>
        <v>3.5</v>
      </c>
      <c r="V90">
        <v>2</v>
      </c>
    </row>
    <row r="91" spans="1:22" x14ac:dyDescent="0.25">
      <c r="A91" t="s">
        <v>639</v>
      </c>
      <c r="B91" s="1" t="s">
        <v>673</v>
      </c>
      <c r="C91" t="s">
        <v>1</v>
      </c>
      <c r="D91" t="s">
        <v>92</v>
      </c>
      <c r="E91" t="s">
        <v>383</v>
      </c>
      <c r="F91" t="s">
        <v>384</v>
      </c>
      <c r="G91">
        <v>562</v>
      </c>
      <c r="H91">
        <v>562</v>
      </c>
      <c r="I91">
        <v>562</v>
      </c>
      <c r="J91">
        <v>562</v>
      </c>
      <c r="L91" s="3" t="s">
        <v>385</v>
      </c>
      <c r="M91" s="3" t="s">
        <v>385</v>
      </c>
      <c r="N91" s="3" t="s">
        <v>385</v>
      </c>
      <c r="O91" s="56">
        <v>114.96</v>
      </c>
      <c r="P91" s="3" t="s">
        <v>385</v>
      </c>
      <c r="Q91" s="3" t="s">
        <v>385</v>
      </c>
      <c r="R91" s="3" t="s">
        <v>385</v>
      </c>
      <c r="S91" s="3" t="s">
        <v>385</v>
      </c>
      <c r="T91" s="3" t="s">
        <v>385</v>
      </c>
      <c r="U91" s="57">
        <f>+Tabla3[[#This Row],[V GRAVADAS]]</f>
        <v>114.96</v>
      </c>
      <c r="V91">
        <v>2</v>
      </c>
    </row>
    <row r="92" spans="1:22" x14ac:dyDescent="0.25">
      <c r="A92" t="s">
        <v>639</v>
      </c>
      <c r="B92" s="1" t="s">
        <v>674</v>
      </c>
      <c r="C92" t="s">
        <v>1</v>
      </c>
      <c r="D92" t="s">
        <v>92</v>
      </c>
      <c r="E92" t="s">
        <v>383</v>
      </c>
      <c r="F92" t="s">
        <v>384</v>
      </c>
      <c r="G92">
        <v>563</v>
      </c>
      <c r="H92">
        <v>563</v>
      </c>
      <c r="I92">
        <v>563</v>
      </c>
      <c r="J92">
        <v>563</v>
      </c>
      <c r="L92" s="3" t="s">
        <v>385</v>
      </c>
      <c r="M92" s="3" t="s">
        <v>385</v>
      </c>
      <c r="N92" s="3" t="s">
        <v>385</v>
      </c>
      <c r="O92" s="56">
        <v>2.72</v>
      </c>
      <c r="P92" s="3" t="s">
        <v>385</v>
      </c>
      <c r="Q92" s="3" t="s">
        <v>385</v>
      </c>
      <c r="R92" s="3" t="s">
        <v>385</v>
      </c>
      <c r="S92" s="3" t="s">
        <v>385</v>
      </c>
      <c r="T92" s="3" t="s">
        <v>385</v>
      </c>
      <c r="U92" s="57">
        <f>+Tabla3[[#This Row],[V GRAVADAS]]</f>
        <v>2.72</v>
      </c>
      <c r="V92">
        <v>2</v>
      </c>
    </row>
    <row r="93" spans="1:22" x14ac:dyDescent="0.25">
      <c r="A93" t="s">
        <v>639</v>
      </c>
      <c r="B93" s="1" t="s">
        <v>677</v>
      </c>
      <c r="C93" t="s">
        <v>1</v>
      </c>
      <c r="D93" t="s">
        <v>92</v>
      </c>
      <c r="E93" t="s">
        <v>383</v>
      </c>
      <c r="F93" t="s">
        <v>384</v>
      </c>
      <c r="G93">
        <v>564</v>
      </c>
      <c r="H93">
        <v>564</v>
      </c>
      <c r="I93">
        <v>564</v>
      </c>
      <c r="J93">
        <v>564</v>
      </c>
      <c r="L93" s="3" t="s">
        <v>385</v>
      </c>
      <c r="M93" s="3" t="s">
        <v>385</v>
      </c>
      <c r="N93" s="3" t="s">
        <v>385</v>
      </c>
      <c r="O93" s="56">
        <v>0</v>
      </c>
      <c r="P93" s="3" t="s">
        <v>385</v>
      </c>
      <c r="Q93" s="3" t="s">
        <v>385</v>
      </c>
      <c r="R93" s="3" t="s">
        <v>385</v>
      </c>
      <c r="S93" s="3" t="s">
        <v>385</v>
      </c>
      <c r="T93" s="3" t="s">
        <v>385</v>
      </c>
      <c r="U93" s="57">
        <f>+Tabla3[[#This Row],[V GRAVADAS]]</f>
        <v>0</v>
      </c>
      <c r="V93">
        <v>2</v>
      </c>
    </row>
    <row r="94" spans="1:22" x14ac:dyDescent="0.25">
      <c r="A94" t="s">
        <v>639</v>
      </c>
      <c r="B94" s="1" t="s">
        <v>677</v>
      </c>
      <c r="C94" t="s">
        <v>1</v>
      </c>
      <c r="D94" t="s">
        <v>92</v>
      </c>
      <c r="E94" t="s">
        <v>383</v>
      </c>
      <c r="F94" t="s">
        <v>384</v>
      </c>
      <c r="G94">
        <v>565</v>
      </c>
      <c r="H94">
        <v>565</v>
      </c>
      <c r="I94">
        <v>565</v>
      </c>
      <c r="J94">
        <v>565</v>
      </c>
      <c r="L94" s="3" t="s">
        <v>385</v>
      </c>
      <c r="M94" s="3" t="s">
        <v>385</v>
      </c>
      <c r="N94" s="3" t="s">
        <v>385</v>
      </c>
      <c r="O94" s="56">
        <v>8.58</v>
      </c>
      <c r="P94" s="3" t="s">
        <v>385</v>
      </c>
      <c r="Q94" s="3" t="s">
        <v>385</v>
      </c>
      <c r="R94" s="3" t="s">
        <v>385</v>
      </c>
      <c r="S94" s="3" t="s">
        <v>385</v>
      </c>
      <c r="T94" s="3" t="s">
        <v>385</v>
      </c>
      <c r="U94" s="57">
        <f>+Tabla3[[#This Row],[V GRAVADAS]]</f>
        <v>8.58</v>
      </c>
      <c r="V94">
        <v>2</v>
      </c>
    </row>
    <row r="95" spans="1:22" x14ac:dyDescent="0.25">
      <c r="A95" t="s">
        <v>639</v>
      </c>
      <c r="B95" s="1" t="s">
        <v>680</v>
      </c>
      <c r="C95" t="s">
        <v>1</v>
      </c>
      <c r="D95" t="s">
        <v>92</v>
      </c>
      <c r="E95" t="s">
        <v>383</v>
      </c>
      <c r="F95" t="s">
        <v>384</v>
      </c>
      <c r="G95">
        <v>566</v>
      </c>
      <c r="H95">
        <v>566</v>
      </c>
      <c r="I95">
        <v>566</v>
      </c>
      <c r="J95">
        <v>566</v>
      </c>
      <c r="L95" s="3" t="s">
        <v>385</v>
      </c>
      <c r="M95" s="3" t="s">
        <v>385</v>
      </c>
      <c r="N95" s="3" t="s">
        <v>385</v>
      </c>
      <c r="O95" s="56">
        <v>12</v>
      </c>
      <c r="P95" s="3" t="s">
        <v>385</v>
      </c>
      <c r="Q95" s="3" t="s">
        <v>385</v>
      </c>
      <c r="R95" s="3" t="s">
        <v>385</v>
      </c>
      <c r="S95" s="3" t="s">
        <v>385</v>
      </c>
      <c r="T95" s="3" t="s">
        <v>385</v>
      </c>
      <c r="U95" s="57">
        <f>+Tabla3[[#This Row],[V GRAVADAS]]</f>
        <v>12</v>
      </c>
      <c r="V95">
        <v>2</v>
      </c>
    </row>
    <row r="96" spans="1:22" x14ac:dyDescent="0.25">
      <c r="A96" t="s">
        <v>639</v>
      </c>
      <c r="B96" s="1" t="s">
        <v>868</v>
      </c>
      <c r="C96" t="s">
        <v>1</v>
      </c>
      <c r="D96" t="s">
        <v>92</v>
      </c>
      <c r="E96" t="s">
        <v>383</v>
      </c>
      <c r="F96" t="s">
        <v>384</v>
      </c>
      <c r="G96">
        <v>567</v>
      </c>
      <c r="H96">
        <v>567</v>
      </c>
      <c r="I96">
        <v>567</v>
      </c>
      <c r="J96">
        <v>567</v>
      </c>
      <c r="L96" s="3" t="s">
        <v>385</v>
      </c>
      <c r="M96" s="3" t="s">
        <v>385</v>
      </c>
      <c r="N96" s="3" t="s">
        <v>385</v>
      </c>
      <c r="O96" s="56">
        <v>210</v>
      </c>
      <c r="P96" s="3" t="s">
        <v>385</v>
      </c>
      <c r="Q96" s="3" t="s">
        <v>385</v>
      </c>
      <c r="R96" s="3" t="s">
        <v>385</v>
      </c>
      <c r="S96" s="3" t="s">
        <v>385</v>
      </c>
      <c r="T96" s="3" t="s">
        <v>385</v>
      </c>
      <c r="U96" s="57">
        <f>+Tabla3[[#This Row],[V GRAVADAS]]</f>
        <v>210</v>
      </c>
      <c r="V96">
        <v>2</v>
      </c>
    </row>
    <row r="97" spans="1:22" x14ac:dyDescent="0.25">
      <c r="A97" t="s">
        <v>639</v>
      </c>
      <c r="B97" s="1" t="s">
        <v>868</v>
      </c>
      <c r="C97" t="s">
        <v>1</v>
      </c>
      <c r="D97" t="s">
        <v>92</v>
      </c>
      <c r="E97" t="s">
        <v>383</v>
      </c>
      <c r="F97" t="s">
        <v>384</v>
      </c>
      <c r="G97">
        <v>568</v>
      </c>
      <c r="H97">
        <v>568</v>
      </c>
      <c r="I97">
        <v>568</v>
      </c>
      <c r="J97">
        <v>568</v>
      </c>
      <c r="L97" s="3" t="s">
        <v>385</v>
      </c>
      <c r="M97" s="3" t="s">
        <v>385</v>
      </c>
      <c r="N97" s="3" t="s">
        <v>385</v>
      </c>
      <c r="O97" s="56">
        <v>25</v>
      </c>
      <c r="P97" s="3" t="s">
        <v>385</v>
      </c>
      <c r="Q97" s="3" t="s">
        <v>385</v>
      </c>
      <c r="R97" s="3" t="s">
        <v>385</v>
      </c>
      <c r="S97" s="3" t="s">
        <v>385</v>
      </c>
      <c r="T97" s="3" t="s">
        <v>385</v>
      </c>
      <c r="U97" s="57">
        <f>+Tabla3[[#This Row],[V GRAVADAS]]</f>
        <v>25</v>
      </c>
      <c r="V97">
        <v>2</v>
      </c>
    </row>
    <row r="98" spans="1:22" x14ac:dyDescent="0.25">
      <c r="A98" t="s">
        <v>639</v>
      </c>
      <c r="B98" s="1" t="s">
        <v>868</v>
      </c>
      <c r="C98" t="s">
        <v>1</v>
      </c>
      <c r="D98" t="s">
        <v>92</v>
      </c>
      <c r="E98" t="s">
        <v>383</v>
      </c>
      <c r="F98" t="s">
        <v>384</v>
      </c>
      <c r="G98">
        <v>569</v>
      </c>
      <c r="H98">
        <v>569</v>
      </c>
      <c r="I98">
        <v>569</v>
      </c>
      <c r="J98">
        <v>569</v>
      </c>
      <c r="L98" s="3" t="s">
        <v>385</v>
      </c>
      <c r="M98" s="3" t="s">
        <v>385</v>
      </c>
      <c r="N98" s="3" t="s">
        <v>385</v>
      </c>
      <c r="O98" s="56">
        <v>7.5</v>
      </c>
      <c r="P98" s="3" t="s">
        <v>385</v>
      </c>
      <c r="Q98" s="3" t="s">
        <v>385</v>
      </c>
      <c r="R98" s="3" t="s">
        <v>385</v>
      </c>
      <c r="S98" s="3" t="s">
        <v>385</v>
      </c>
      <c r="T98" s="3" t="s">
        <v>385</v>
      </c>
      <c r="U98" s="57">
        <f>+Tabla3[[#This Row],[V GRAVADAS]]</f>
        <v>7.5</v>
      </c>
      <c r="V98">
        <v>2</v>
      </c>
    </row>
    <row r="99" spans="1:22" x14ac:dyDescent="0.25">
      <c r="A99" t="s">
        <v>886</v>
      </c>
      <c r="B99" s="1" t="s">
        <v>914</v>
      </c>
      <c r="C99" t="s">
        <v>1</v>
      </c>
      <c r="D99" t="s">
        <v>92</v>
      </c>
      <c r="E99" t="s">
        <v>383</v>
      </c>
      <c r="F99" t="s">
        <v>384</v>
      </c>
      <c r="G99">
        <v>570</v>
      </c>
      <c r="H99">
        <v>570</v>
      </c>
      <c r="I99">
        <v>570</v>
      </c>
      <c r="J99">
        <v>570</v>
      </c>
      <c r="L99" s="3" t="s">
        <v>385</v>
      </c>
      <c r="M99" s="3" t="s">
        <v>385</v>
      </c>
      <c r="N99" s="3" t="s">
        <v>385</v>
      </c>
      <c r="O99" s="56">
        <v>11.25</v>
      </c>
      <c r="P99" s="3" t="s">
        <v>385</v>
      </c>
      <c r="Q99" s="3" t="s">
        <v>385</v>
      </c>
      <c r="R99" s="3" t="s">
        <v>385</v>
      </c>
      <c r="S99" s="3" t="s">
        <v>385</v>
      </c>
      <c r="T99" s="3" t="s">
        <v>385</v>
      </c>
      <c r="U99" s="57">
        <f>+Tabla3[[#This Row],[V GRAVADAS]]</f>
        <v>11.25</v>
      </c>
      <c r="V99">
        <v>2</v>
      </c>
    </row>
    <row r="100" spans="1:22" x14ac:dyDescent="0.25">
      <c r="A100" t="s">
        <v>886</v>
      </c>
      <c r="B100" s="1" t="s">
        <v>917</v>
      </c>
      <c r="C100" t="s">
        <v>1</v>
      </c>
      <c r="D100" t="s">
        <v>92</v>
      </c>
      <c r="E100" t="s">
        <v>383</v>
      </c>
      <c r="F100" t="s">
        <v>384</v>
      </c>
      <c r="G100">
        <v>571</v>
      </c>
      <c r="H100">
        <v>571</v>
      </c>
      <c r="I100">
        <v>571</v>
      </c>
      <c r="J100">
        <v>571</v>
      </c>
      <c r="L100" s="3" t="s">
        <v>385</v>
      </c>
      <c r="M100" s="3" t="s">
        <v>385</v>
      </c>
      <c r="N100" s="3" t="s">
        <v>385</v>
      </c>
      <c r="O100" s="56">
        <v>11.25</v>
      </c>
      <c r="P100" s="3" t="s">
        <v>385</v>
      </c>
      <c r="Q100" s="3" t="s">
        <v>385</v>
      </c>
      <c r="R100" s="3" t="s">
        <v>385</v>
      </c>
      <c r="S100" s="3" t="s">
        <v>385</v>
      </c>
      <c r="T100" s="3" t="s">
        <v>385</v>
      </c>
      <c r="U100" s="57">
        <f>+Tabla3[[#This Row],[V GRAVADAS]]</f>
        <v>11.25</v>
      </c>
      <c r="V100">
        <v>2</v>
      </c>
    </row>
    <row r="101" spans="1:22" x14ac:dyDescent="0.25">
      <c r="A101" t="s">
        <v>886</v>
      </c>
      <c r="B101" s="1" t="s">
        <v>917</v>
      </c>
      <c r="C101" t="s">
        <v>1</v>
      </c>
      <c r="D101" t="s">
        <v>92</v>
      </c>
      <c r="E101" t="s">
        <v>383</v>
      </c>
      <c r="F101" t="s">
        <v>384</v>
      </c>
      <c r="G101">
        <v>572</v>
      </c>
      <c r="H101">
        <v>572</v>
      </c>
      <c r="I101">
        <v>572</v>
      </c>
      <c r="J101">
        <v>572</v>
      </c>
      <c r="L101" s="3" t="s">
        <v>385</v>
      </c>
      <c r="M101" s="3" t="s">
        <v>385</v>
      </c>
      <c r="N101" s="3" t="s">
        <v>385</v>
      </c>
      <c r="O101" s="56">
        <v>46.25</v>
      </c>
      <c r="P101" s="3" t="s">
        <v>385</v>
      </c>
      <c r="Q101" s="3" t="s">
        <v>385</v>
      </c>
      <c r="R101" s="3" t="s">
        <v>385</v>
      </c>
      <c r="S101" s="3" t="s">
        <v>385</v>
      </c>
      <c r="T101" s="3" t="s">
        <v>385</v>
      </c>
      <c r="U101" s="57">
        <f>+Tabla3[[#This Row],[V GRAVADAS]]</f>
        <v>46.25</v>
      </c>
      <c r="V101">
        <v>2</v>
      </c>
    </row>
    <row r="102" spans="1:22" x14ac:dyDescent="0.25">
      <c r="A102" t="s">
        <v>886</v>
      </c>
      <c r="B102" s="1" t="s">
        <v>1068</v>
      </c>
      <c r="C102" t="s">
        <v>1</v>
      </c>
      <c r="D102" t="s">
        <v>92</v>
      </c>
      <c r="E102" t="s">
        <v>383</v>
      </c>
      <c r="F102" t="s">
        <v>384</v>
      </c>
      <c r="G102">
        <v>573</v>
      </c>
      <c r="H102">
        <v>573</v>
      </c>
      <c r="I102">
        <v>573</v>
      </c>
      <c r="J102">
        <v>573</v>
      </c>
      <c r="L102" s="3" t="s">
        <v>385</v>
      </c>
      <c r="M102" s="3" t="s">
        <v>385</v>
      </c>
      <c r="N102" s="3" t="s">
        <v>385</v>
      </c>
      <c r="O102" s="56">
        <v>36.6</v>
      </c>
      <c r="P102" s="3" t="s">
        <v>385</v>
      </c>
      <c r="Q102" s="3" t="s">
        <v>385</v>
      </c>
      <c r="R102" s="3" t="s">
        <v>385</v>
      </c>
      <c r="S102" s="3" t="s">
        <v>385</v>
      </c>
      <c r="T102" s="3" t="s">
        <v>385</v>
      </c>
      <c r="U102" s="57">
        <f>+Tabla3[[#This Row],[V GRAVADAS]]</f>
        <v>36.6</v>
      </c>
      <c r="V102">
        <v>2</v>
      </c>
    </row>
    <row r="103" spans="1:22" x14ac:dyDescent="0.25">
      <c r="A103" t="s">
        <v>886</v>
      </c>
      <c r="B103" s="1" t="s">
        <v>1068</v>
      </c>
      <c r="C103" t="s">
        <v>1</v>
      </c>
      <c r="D103" t="s">
        <v>92</v>
      </c>
      <c r="E103" t="s">
        <v>383</v>
      </c>
      <c r="F103" t="s">
        <v>384</v>
      </c>
      <c r="G103">
        <v>574</v>
      </c>
      <c r="H103">
        <v>574</v>
      </c>
      <c r="I103">
        <v>574</v>
      </c>
      <c r="J103">
        <v>574</v>
      </c>
      <c r="L103" s="3" t="s">
        <v>385</v>
      </c>
      <c r="M103" s="3" t="s">
        <v>385</v>
      </c>
      <c r="N103" s="3" t="s">
        <v>385</v>
      </c>
      <c r="O103" s="56">
        <v>17.5</v>
      </c>
      <c r="P103" s="3" t="s">
        <v>385</v>
      </c>
      <c r="Q103" s="3" t="s">
        <v>385</v>
      </c>
      <c r="R103" s="3" t="s">
        <v>385</v>
      </c>
      <c r="S103" s="3" t="s">
        <v>385</v>
      </c>
      <c r="T103" s="3" t="s">
        <v>385</v>
      </c>
      <c r="U103" s="57">
        <f>+Tabla3[[#This Row],[V GRAVADAS]]</f>
        <v>17.5</v>
      </c>
      <c r="V103">
        <v>2</v>
      </c>
    </row>
    <row r="104" spans="1:22" x14ac:dyDescent="0.25">
      <c r="A104" t="s">
        <v>886</v>
      </c>
      <c r="B104" s="1" t="s">
        <v>1068</v>
      </c>
      <c r="C104" t="s">
        <v>1</v>
      </c>
      <c r="D104" t="s">
        <v>92</v>
      </c>
      <c r="E104" t="s">
        <v>383</v>
      </c>
      <c r="F104" t="s">
        <v>384</v>
      </c>
      <c r="G104">
        <v>575</v>
      </c>
      <c r="H104">
        <v>575</v>
      </c>
      <c r="I104">
        <v>575</v>
      </c>
      <c r="J104">
        <v>575</v>
      </c>
      <c r="L104" s="3" t="s">
        <v>385</v>
      </c>
      <c r="M104" s="3" t="s">
        <v>385</v>
      </c>
      <c r="N104" s="3" t="s">
        <v>385</v>
      </c>
      <c r="O104" s="56">
        <v>35</v>
      </c>
      <c r="P104" s="3" t="s">
        <v>385</v>
      </c>
      <c r="Q104" s="3" t="s">
        <v>385</v>
      </c>
      <c r="R104" s="3" t="s">
        <v>385</v>
      </c>
      <c r="S104" s="3" t="s">
        <v>385</v>
      </c>
      <c r="T104" s="3" t="s">
        <v>385</v>
      </c>
      <c r="U104" s="57">
        <f>+Tabla3[[#This Row],[V GRAVADAS]]</f>
        <v>35</v>
      </c>
      <c r="V104">
        <v>2</v>
      </c>
    </row>
    <row r="105" spans="1:22" x14ac:dyDescent="0.25">
      <c r="A105" t="s">
        <v>886</v>
      </c>
      <c r="B105" s="1" t="s">
        <v>1068</v>
      </c>
      <c r="C105" t="s">
        <v>1</v>
      </c>
      <c r="D105" t="s">
        <v>92</v>
      </c>
      <c r="E105" t="s">
        <v>383</v>
      </c>
      <c r="F105" t="s">
        <v>384</v>
      </c>
      <c r="G105">
        <v>576</v>
      </c>
      <c r="H105">
        <v>576</v>
      </c>
      <c r="I105">
        <v>576</v>
      </c>
      <c r="J105">
        <v>576</v>
      </c>
      <c r="L105" s="3" t="s">
        <v>385</v>
      </c>
      <c r="M105" s="3" t="s">
        <v>385</v>
      </c>
      <c r="N105" s="3" t="s">
        <v>385</v>
      </c>
      <c r="O105" s="56">
        <v>55.5</v>
      </c>
      <c r="P105" s="3" t="s">
        <v>385</v>
      </c>
      <c r="Q105" s="3" t="s">
        <v>385</v>
      </c>
      <c r="R105" s="3" t="s">
        <v>385</v>
      </c>
      <c r="S105" s="3" t="s">
        <v>385</v>
      </c>
      <c r="T105" s="3" t="s">
        <v>385</v>
      </c>
      <c r="U105" s="57">
        <f>+Tabla3[[#This Row],[V GRAVADAS]]</f>
        <v>55.5</v>
      </c>
      <c r="V105">
        <v>2</v>
      </c>
    </row>
    <row r="106" spans="1:22" x14ac:dyDescent="0.25">
      <c r="A106" t="s">
        <v>886</v>
      </c>
      <c r="B106" s="1" t="s">
        <v>913</v>
      </c>
      <c r="C106" t="s">
        <v>1</v>
      </c>
      <c r="D106" t="s">
        <v>92</v>
      </c>
      <c r="E106" t="s">
        <v>383</v>
      </c>
      <c r="F106" t="s">
        <v>384</v>
      </c>
      <c r="G106">
        <v>577</v>
      </c>
      <c r="H106">
        <v>577</v>
      </c>
      <c r="I106">
        <v>577</v>
      </c>
      <c r="J106">
        <v>577</v>
      </c>
      <c r="L106" s="3" t="s">
        <v>385</v>
      </c>
      <c r="M106" s="3" t="s">
        <v>385</v>
      </c>
      <c r="N106" s="3" t="s">
        <v>385</v>
      </c>
      <c r="O106" s="56">
        <v>6</v>
      </c>
      <c r="P106" s="3" t="s">
        <v>385</v>
      </c>
      <c r="Q106" s="3" t="s">
        <v>385</v>
      </c>
      <c r="R106" s="3" t="s">
        <v>385</v>
      </c>
      <c r="S106" s="3" t="s">
        <v>385</v>
      </c>
      <c r="T106" s="3" t="s">
        <v>385</v>
      </c>
      <c r="U106" s="57">
        <f>+Tabla3[[#This Row],[V GRAVADAS]]</f>
        <v>6</v>
      </c>
      <c r="V106">
        <v>2</v>
      </c>
    </row>
    <row r="107" spans="1:22" x14ac:dyDescent="0.25">
      <c r="A107" t="s">
        <v>886</v>
      </c>
      <c r="B107" s="1" t="s">
        <v>913</v>
      </c>
      <c r="C107" t="s">
        <v>1</v>
      </c>
      <c r="D107" t="s">
        <v>92</v>
      </c>
      <c r="E107" t="s">
        <v>383</v>
      </c>
      <c r="F107" t="s">
        <v>384</v>
      </c>
      <c r="G107">
        <v>578</v>
      </c>
      <c r="H107">
        <v>578</v>
      </c>
      <c r="I107">
        <v>578</v>
      </c>
      <c r="J107">
        <v>578</v>
      </c>
      <c r="L107" s="3" t="s">
        <v>385</v>
      </c>
      <c r="M107" s="3" t="s">
        <v>385</v>
      </c>
      <c r="N107" s="3" t="s">
        <v>385</v>
      </c>
      <c r="O107" s="56">
        <v>8.85</v>
      </c>
      <c r="P107" s="3" t="s">
        <v>385</v>
      </c>
      <c r="Q107" s="3" t="s">
        <v>385</v>
      </c>
      <c r="R107" s="3" t="s">
        <v>385</v>
      </c>
      <c r="S107" s="3" t="s">
        <v>385</v>
      </c>
      <c r="T107" s="3" t="s">
        <v>385</v>
      </c>
      <c r="U107" s="57">
        <f>+Tabla3[[#This Row],[V GRAVADAS]]</f>
        <v>8.85</v>
      </c>
      <c r="V107">
        <v>2</v>
      </c>
    </row>
    <row r="108" spans="1:22" x14ac:dyDescent="0.25">
      <c r="A108" t="s">
        <v>886</v>
      </c>
      <c r="B108" s="1" t="s">
        <v>913</v>
      </c>
      <c r="C108" t="s">
        <v>1</v>
      </c>
      <c r="D108" t="s">
        <v>92</v>
      </c>
      <c r="E108" t="s">
        <v>383</v>
      </c>
      <c r="F108" t="s">
        <v>384</v>
      </c>
      <c r="G108">
        <v>579</v>
      </c>
      <c r="H108">
        <v>579</v>
      </c>
      <c r="I108">
        <v>579</v>
      </c>
      <c r="J108">
        <v>579</v>
      </c>
      <c r="L108" s="3" t="s">
        <v>385</v>
      </c>
      <c r="M108" s="3" t="s">
        <v>385</v>
      </c>
      <c r="N108" s="3" t="s">
        <v>385</v>
      </c>
      <c r="O108" s="56">
        <v>1.5</v>
      </c>
      <c r="P108" s="3" t="s">
        <v>385</v>
      </c>
      <c r="Q108" s="3" t="s">
        <v>385</v>
      </c>
      <c r="R108" s="3" t="s">
        <v>385</v>
      </c>
      <c r="S108" s="3" t="s">
        <v>385</v>
      </c>
      <c r="T108" s="3" t="s">
        <v>385</v>
      </c>
      <c r="U108" s="57">
        <f>+Tabla3[[#This Row],[V GRAVADAS]]</f>
        <v>1.5</v>
      </c>
      <c r="V108">
        <v>2</v>
      </c>
    </row>
    <row r="109" spans="1:22" x14ac:dyDescent="0.25">
      <c r="A109" t="s">
        <v>886</v>
      </c>
      <c r="B109" s="1" t="s">
        <v>911</v>
      </c>
      <c r="C109" t="s">
        <v>1</v>
      </c>
      <c r="D109" t="s">
        <v>92</v>
      </c>
      <c r="E109" t="s">
        <v>383</v>
      </c>
      <c r="F109" t="s">
        <v>384</v>
      </c>
      <c r="G109">
        <v>580</v>
      </c>
      <c r="H109">
        <v>580</v>
      </c>
      <c r="I109">
        <v>580</v>
      </c>
      <c r="J109">
        <v>580</v>
      </c>
      <c r="L109" s="3" t="s">
        <v>385</v>
      </c>
      <c r="M109" s="3" t="s">
        <v>385</v>
      </c>
      <c r="N109" s="3" t="s">
        <v>385</v>
      </c>
      <c r="O109" s="56">
        <v>60</v>
      </c>
      <c r="P109" s="3" t="s">
        <v>385</v>
      </c>
      <c r="Q109" s="3" t="s">
        <v>385</v>
      </c>
      <c r="R109" s="3" t="s">
        <v>385</v>
      </c>
      <c r="S109" s="3" t="s">
        <v>385</v>
      </c>
      <c r="T109" s="3" t="s">
        <v>385</v>
      </c>
      <c r="U109" s="57">
        <f>+Tabla3[[#This Row],[V GRAVADAS]]</f>
        <v>60</v>
      </c>
      <c r="V109">
        <v>2</v>
      </c>
    </row>
    <row r="110" spans="1:22" x14ac:dyDescent="0.25">
      <c r="A110" t="s">
        <v>886</v>
      </c>
      <c r="B110" s="1" t="s">
        <v>910</v>
      </c>
      <c r="C110" t="s">
        <v>1</v>
      </c>
      <c r="D110" t="s">
        <v>92</v>
      </c>
      <c r="E110" t="s">
        <v>383</v>
      </c>
      <c r="F110" t="s">
        <v>384</v>
      </c>
      <c r="G110">
        <v>581</v>
      </c>
      <c r="H110">
        <v>581</v>
      </c>
      <c r="I110">
        <v>581</v>
      </c>
      <c r="J110">
        <v>581</v>
      </c>
      <c r="L110" s="3" t="s">
        <v>385</v>
      </c>
      <c r="M110" s="3" t="s">
        <v>385</v>
      </c>
      <c r="N110" s="3" t="s">
        <v>385</v>
      </c>
      <c r="O110" s="56">
        <v>8.4700000000000006</v>
      </c>
      <c r="P110" s="3" t="s">
        <v>385</v>
      </c>
      <c r="Q110" s="3" t="s">
        <v>385</v>
      </c>
      <c r="R110" s="3" t="s">
        <v>385</v>
      </c>
      <c r="S110" s="3" t="s">
        <v>385</v>
      </c>
      <c r="T110" s="3" t="s">
        <v>385</v>
      </c>
      <c r="U110" s="57">
        <f>+Tabla3[[#This Row],[V GRAVADAS]]</f>
        <v>8.4700000000000006</v>
      </c>
      <c r="V110">
        <v>2</v>
      </c>
    </row>
    <row r="111" spans="1:22" x14ac:dyDescent="0.25">
      <c r="A111" t="s">
        <v>886</v>
      </c>
      <c r="B111" s="1" t="s">
        <v>910</v>
      </c>
      <c r="C111" t="s">
        <v>1</v>
      </c>
      <c r="D111" t="s">
        <v>92</v>
      </c>
      <c r="E111" t="s">
        <v>383</v>
      </c>
      <c r="F111" t="s">
        <v>384</v>
      </c>
      <c r="G111">
        <v>582</v>
      </c>
      <c r="H111">
        <v>582</v>
      </c>
      <c r="I111">
        <v>582</v>
      </c>
      <c r="J111">
        <v>582</v>
      </c>
      <c r="L111" s="3" t="s">
        <v>385</v>
      </c>
      <c r="M111" s="3" t="s">
        <v>385</v>
      </c>
      <c r="N111" s="3" t="s">
        <v>385</v>
      </c>
      <c r="O111" s="56">
        <v>8</v>
      </c>
      <c r="P111" s="3" t="s">
        <v>385</v>
      </c>
      <c r="Q111" s="3" t="s">
        <v>385</v>
      </c>
      <c r="R111" s="3" t="s">
        <v>385</v>
      </c>
      <c r="S111" s="3" t="s">
        <v>385</v>
      </c>
      <c r="T111" s="3" t="s">
        <v>385</v>
      </c>
      <c r="U111" s="57">
        <f>+Tabla3[[#This Row],[V GRAVADAS]]</f>
        <v>8</v>
      </c>
      <c r="V111">
        <v>2</v>
      </c>
    </row>
    <row r="112" spans="1:22" x14ac:dyDescent="0.25">
      <c r="A112" t="s">
        <v>886</v>
      </c>
      <c r="B112" s="1" t="s">
        <v>910</v>
      </c>
      <c r="C112" t="s">
        <v>1</v>
      </c>
      <c r="D112" t="s">
        <v>92</v>
      </c>
      <c r="E112" t="s">
        <v>383</v>
      </c>
      <c r="F112" t="s">
        <v>384</v>
      </c>
      <c r="G112">
        <v>583</v>
      </c>
      <c r="H112">
        <v>583</v>
      </c>
      <c r="I112">
        <v>583</v>
      </c>
      <c r="J112">
        <v>583</v>
      </c>
      <c r="L112" s="3" t="s">
        <v>385</v>
      </c>
      <c r="M112" s="3" t="s">
        <v>385</v>
      </c>
      <c r="N112" s="3" t="s">
        <v>385</v>
      </c>
      <c r="O112" s="56">
        <v>6</v>
      </c>
      <c r="P112" s="3" t="s">
        <v>385</v>
      </c>
      <c r="Q112" s="3" t="s">
        <v>385</v>
      </c>
      <c r="R112" s="3" t="s">
        <v>385</v>
      </c>
      <c r="S112" s="3" t="s">
        <v>385</v>
      </c>
      <c r="T112" s="3" t="s">
        <v>385</v>
      </c>
      <c r="U112" s="57">
        <f>+Tabla3[[#This Row],[V GRAVADAS]]</f>
        <v>6</v>
      </c>
      <c r="V112">
        <v>2</v>
      </c>
    </row>
    <row r="113" spans="1:22" x14ac:dyDescent="0.25">
      <c r="A113" t="s">
        <v>886</v>
      </c>
      <c r="B113" s="1" t="s">
        <v>908</v>
      </c>
      <c r="C113" t="s">
        <v>1</v>
      </c>
      <c r="D113" t="s">
        <v>92</v>
      </c>
      <c r="E113" t="s">
        <v>383</v>
      </c>
      <c r="F113" t="s">
        <v>384</v>
      </c>
      <c r="G113">
        <v>584</v>
      </c>
      <c r="H113">
        <v>584</v>
      </c>
      <c r="I113">
        <v>584</v>
      </c>
      <c r="J113">
        <v>584</v>
      </c>
      <c r="L113" s="3" t="s">
        <v>385</v>
      </c>
      <c r="M113" s="3" t="s">
        <v>385</v>
      </c>
      <c r="N113" s="3" t="s">
        <v>385</v>
      </c>
      <c r="O113" s="56">
        <v>17.440000000000001</v>
      </c>
      <c r="P113" s="3" t="s">
        <v>385</v>
      </c>
      <c r="Q113" s="3" t="s">
        <v>385</v>
      </c>
      <c r="R113" s="3" t="s">
        <v>385</v>
      </c>
      <c r="S113" s="3" t="s">
        <v>385</v>
      </c>
      <c r="T113" s="3" t="s">
        <v>385</v>
      </c>
      <c r="U113" s="57">
        <f>+Tabla3[[#This Row],[V GRAVADAS]]</f>
        <v>17.440000000000001</v>
      </c>
      <c r="V113">
        <v>2</v>
      </c>
    </row>
    <row r="114" spans="1:22" x14ac:dyDescent="0.25">
      <c r="A114" t="s">
        <v>886</v>
      </c>
      <c r="B114" s="1" t="s">
        <v>902</v>
      </c>
      <c r="C114" t="s">
        <v>1</v>
      </c>
      <c r="D114" t="s">
        <v>92</v>
      </c>
      <c r="E114" t="s">
        <v>383</v>
      </c>
      <c r="F114" t="s">
        <v>384</v>
      </c>
      <c r="G114">
        <v>585</v>
      </c>
      <c r="H114">
        <v>585</v>
      </c>
      <c r="I114">
        <v>585</v>
      </c>
      <c r="J114">
        <v>585</v>
      </c>
      <c r="L114" s="3" t="s">
        <v>385</v>
      </c>
      <c r="M114" s="3" t="s">
        <v>385</v>
      </c>
      <c r="N114" s="3" t="s">
        <v>385</v>
      </c>
      <c r="O114" s="56">
        <v>4.9000000000000004</v>
      </c>
      <c r="P114" s="3" t="s">
        <v>385</v>
      </c>
      <c r="Q114" s="3" t="s">
        <v>385</v>
      </c>
      <c r="R114" s="3" t="s">
        <v>385</v>
      </c>
      <c r="S114" s="3" t="s">
        <v>385</v>
      </c>
      <c r="T114" s="3" t="s">
        <v>385</v>
      </c>
      <c r="U114" s="57">
        <f>+Tabla3[[#This Row],[V GRAVADAS]]</f>
        <v>4.9000000000000004</v>
      </c>
      <c r="V114">
        <v>2</v>
      </c>
    </row>
    <row r="115" spans="1:22" x14ac:dyDescent="0.25">
      <c r="A115" t="s">
        <v>886</v>
      </c>
      <c r="B115" s="1" t="s">
        <v>902</v>
      </c>
      <c r="C115" t="s">
        <v>1</v>
      </c>
      <c r="D115" t="s">
        <v>92</v>
      </c>
      <c r="E115" t="s">
        <v>383</v>
      </c>
      <c r="F115" t="s">
        <v>384</v>
      </c>
      <c r="G115">
        <v>586</v>
      </c>
      <c r="H115">
        <v>586</v>
      </c>
      <c r="I115">
        <v>586</v>
      </c>
      <c r="J115">
        <v>586</v>
      </c>
      <c r="L115" s="3" t="s">
        <v>385</v>
      </c>
      <c r="M115" s="3" t="s">
        <v>385</v>
      </c>
      <c r="N115" s="3" t="s">
        <v>385</v>
      </c>
      <c r="O115" s="56">
        <v>46.5</v>
      </c>
      <c r="P115" s="3" t="s">
        <v>385</v>
      </c>
      <c r="Q115" s="3" t="s">
        <v>385</v>
      </c>
      <c r="R115" s="3" t="s">
        <v>385</v>
      </c>
      <c r="S115" s="3" t="s">
        <v>385</v>
      </c>
      <c r="T115" s="3" t="s">
        <v>385</v>
      </c>
      <c r="U115" s="57">
        <f>+Tabla3[[#This Row],[V GRAVADAS]]</f>
        <v>46.5</v>
      </c>
      <c r="V115">
        <v>2</v>
      </c>
    </row>
    <row r="116" spans="1:22" x14ac:dyDescent="0.25">
      <c r="A116" t="s">
        <v>886</v>
      </c>
      <c r="B116" s="1" t="s">
        <v>902</v>
      </c>
      <c r="C116" t="s">
        <v>1</v>
      </c>
      <c r="D116" t="s">
        <v>92</v>
      </c>
      <c r="E116" t="s">
        <v>383</v>
      </c>
      <c r="F116" t="s">
        <v>384</v>
      </c>
      <c r="G116">
        <v>587</v>
      </c>
      <c r="H116">
        <v>587</v>
      </c>
      <c r="I116">
        <v>587</v>
      </c>
      <c r="J116">
        <v>587</v>
      </c>
      <c r="L116" s="3" t="s">
        <v>385</v>
      </c>
      <c r="M116" s="3" t="s">
        <v>385</v>
      </c>
      <c r="N116" s="3" t="s">
        <v>385</v>
      </c>
      <c r="O116" s="56">
        <v>31.2</v>
      </c>
      <c r="P116" s="3" t="s">
        <v>385</v>
      </c>
      <c r="Q116" s="3" t="s">
        <v>385</v>
      </c>
      <c r="R116" s="3" t="s">
        <v>385</v>
      </c>
      <c r="S116" s="3" t="s">
        <v>385</v>
      </c>
      <c r="T116" s="3" t="s">
        <v>385</v>
      </c>
      <c r="U116" s="57">
        <f>+Tabla3[[#This Row],[V GRAVADAS]]</f>
        <v>31.2</v>
      </c>
      <c r="V116">
        <v>2</v>
      </c>
    </row>
    <row r="117" spans="1:22" x14ac:dyDescent="0.25">
      <c r="A117" t="s">
        <v>886</v>
      </c>
      <c r="B117" s="1" t="s">
        <v>902</v>
      </c>
      <c r="C117" t="s">
        <v>1</v>
      </c>
      <c r="D117" t="s">
        <v>92</v>
      </c>
      <c r="E117" t="s">
        <v>383</v>
      </c>
      <c r="F117" t="s">
        <v>384</v>
      </c>
      <c r="G117">
        <v>588</v>
      </c>
      <c r="H117">
        <v>588</v>
      </c>
      <c r="I117">
        <v>588</v>
      </c>
      <c r="J117">
        <v>588</v>
      </c>
      <c r="L117" s="3" t="s">
        <v>385</v>
      </c>
      <c r="M117" s="3" t="s">
        <v>385</v>
      </c>
      <c r="N117" s="3" t="s">
        <v>385</v>
      </c>
      <c r="O117" s="56">
        <v>46.2</v>
      </c>
      <c r="P117" s="3" t="s">
        <v>385</v>
      </c>
      <c r="Q117" s="3" t="s">
        <v>385</v>
      </c>
      <c r="R117" s="3" t="s">
        <v>385</v>
      </c>
      <c r="S117" s="3" t="s">
        <v>385</v>
      </c>
      <c r="T117" s="3" t="s">
        <v>385</v>
      </c>
      <c r="U117" s="57">
        <f>+Tabla3[[#This Row],[V GRAVADAS]]</f>
        <v>46.2</v>
      </c>
      <c r="V117">
        <v>2</v>
      </c>
    </row>
    <row r="118" spans="1:22" x14ac:dyDescent="0.25">
      <c r="A118" t="s">
        <v>886</v>
      </c>
      <c r="B118" s="1" t="s">
        <v>902</v>
      </c>
      <c r="C118" t="s">
        <v>1</v>
      </c>
      <c r="D118" t="s">
        <v>92</v>
      </c>
      <c r="E118" t="s">
        <v>383</v>
      </c>
      <c r="F118" t="s">
        <v>384</v>
      </c>
      <c r="G118">
        <v>589</v>
      </c>
      <c r="H118">
        <v>589</v>
      </c>
      <c r="I118">
        <v>589</v>
      </c>
      <c r="J118">
        <v>589</v>
      </c>
      <c r="L118" s="3" t="s">
        <v>385</v>
      </c>
      <c r="M118" s="3" t="s">
        <v>385</v>
      </c>
      <c r="N118" s="3" t="s">
        <v>385</v>
      </c>
      <c r="O118" s="56">
        <v>7</v>
      </c>
      <c r="P118" s="3" t="s">
        <v>385</v>
      </c>
      <c r="Q118" s="3" t="s">
        <v>385</v>
      </c>
      <c r="R118" s="3" t="s">
        <v>385</v>
      </c>
      <c r="S118" s="3" t="s">
        <v>385</v>
      </c>
      <c r="T118" s="3" t="s">
        <v>385</v>
      </c>
      <c r="U118" s="57">
        <f>+Tabla3[[#This Row],[V GRAVADAS]]</f>
        <v>7</v>
      </c>
      <c r="V118">
        <v>2</v>
      </c>
    </row>
    <row r="119" spans="1:22" x14ac:dyDescent="0.25">
      <c r="A119" t="s">
        <v>886</v>
      </c>
      <c r="B119" s="1" t="s">
        <v>902</v>
      </c>
      <c r="C119" t="s">
        <v>1</v>
      </c>
      <c r="D119" t="s">
        <v>92</v>
      </c>
      <c r="E119" t="s">
        <v>383</v>
      </c>
      <c r="F119" t="s">
        <v>384</v>
      </c>
      <c r="G119">
        <v>590</v>
      </c>
      <c r="H119">
        <v>590</v>
      </c>
      <c r="I119">
        <v>590</v>
      </c>
      <c r="J119">
        <v>590</v>
      </c>
      <c r="L119" s="3" t="s">
        <v>385</v>
      </c>
      <c r="M119" s="3" t="s">
        <v>385</v>
      </c>
      <c r="N119" s="3" t="s">
        <v>385</v>
      </c>
      <c r="O119" s="56">
        <v>0</v>
      </c>
      <c r="P119" s="3" t="s">
        <v>385</v>
      </c>
      <c r="Q119" s="3" t="s">
        <v>385</v>
      </c>
      <c r="R119" s="3" t="s">
        <v>385</v>
      </c>
      <c r="S119" s="3" t="s">
        <v>385</v>
      </c>
      <c r="T119" s="3" t="s">
        <v>385</v>
      </c>
      <c r="U119" s="57">
        <f>+Tabla3[[#This Row],[V GRAVADAS]]</f>
        <v>0</v>
      </c>
      <c r="V119">
        <v>2</v>
      </c>
    </row>
    <row r="120" spans="1:22" x14ac:dyDescent="0.25">
      <c r="A120" t="s">
        <v>886</v>
      </c>
      <c r="B120" s="1" t="s">
        <v>902</v>
      </c>
      <c r="C120" t="s">
        <v>1</v>
      </c>
      <c r="D120" t="s">
        <v>92</v>
      </c>
      <c r="E120" t="s">
        <v>383</v>
      </c>
      <c r="F120" t="s">
        <v>384</v>
      </c>
      <c r="G120">
        <v>591</v>
      </c>
      <c r="H120">
        <v>591</v>
      </c>
      <c r="I120">
        <v>591</v>
      </c>
      <c r="J120">
        <v>591</v>
      </c>
      <c r="L120" s="3" t="s">
        <v>385</v>
      </c>
      <c r="M120" s="3" t="s">
        <v>385</v>
      </c>
      <c r="N120" s="3" t="s">
        <v>385</v>
      </c>
      <c r="O120" s="56">
        <v>0</v>
      </c>
      <c r="P120" s="3" t="s">
        <v>385</v>
      </c>
      <c r="Q120" s="3" t="s">
        <v>385</v>
      </c>
      <c r="R120" s="3" t="s">
        <v>385</v>
      </c>
      <c r="S120" s="3" t="s">
        <v>385</v>
      </c>
      <c r="T120" s="3" t="s">
        <v>385</v>
      </c>
      <c r="U120" s="57">
        <f>+Tabla3[[#This Row],[V GRAVADAS]]</f>
        <v>0</v>
      </c>
      <c r="V120">
        <v>2</v>
      </c>
    </row>
    <row r="121" spans="1:22" x14ac:dyDescent="0.25">
      <c r="A121" t="s">
        <v>886</v>
      </c>
      <c r="B121" s="1" t="s">
        <v>902</v>
      </c>
      <c r="C121" t="s">
        <v>1</v>
      </c>
      <c r="D121" t="s">
        <v>92</v>
      </c>
      <c r="E121" t="s">
        <v>383</v>
      </c>
      <c r="F121" t="s">
        <v>384</v>
      </c>
      <c r="G121">
        <v>592</v>
      </c>
      <c r="H121">
        <v>592</v>
      </c>
      <c r="I121">
        <v>592</v>
      </c>
      <c r="J121">
        <v>592</v>
      </c>
      <c r="L121" s="3" t="s">
        <v>385</v>
      </c>
      <c r="M121" s="3" t="s">
        <v>385</v>
      </c>
      <c r="N121" s="3" t="s">
        <v>385</v>
      </c>
      <c r="O121" s="56">
        <v>75</v>
      </c>
      <c r="P121" s="3" t="s">
        <v>385</v>
      </c>
      <c r="Q121" s="3" t="s">
        <v>385</v>
      </c>
      <c r="R121" s="3" t="s">
        <v>385</v>
      </c>
      <c r="S121" s="3" t="s">
        <v>385</v>
      </c>
      <c r="T121" s="3" t="s">
        <v>385</v>
      </c>
      <c r="U121" s="57">
        <f>+Tabla3[[#This Row],[V GRAVADAS]]</f>
        <v>75</v>
      </c>
      <c r="V121">
        <v>2</v>
      </c>
    </row>
    <row r="122" spans="1:22" x14ac:dyDescent="0.25">
      <c r="A122" t="s">
        <v>886</v>
      </c>
      <c r="B122" s="1" t="s">
        <v>1069</v>
      </c>
      <c r="C122" t="s">
        <v>1</v>
      </c>
      <c r="D122" t="s">
        <v>92</v>
      </c>
      <c r="E122" t="s">
        <v>383</v>
      </c>
      <c r="F122" t="s">
        <v>384</v>
      </c>
      <c r="G122">
        <v>593</v>
      </c>
      <c r="H122">
        <v>593</v>
      </c>
      <c r="I122">
        <v>593</v>
      </c>
      <c r="J122">
        <v>593</v>
      </c>
      <c r="L122" s="3" t="s">
        <v>385</v>
      </c>
      <c r="M122" s="3" t="s">
        <v>385</v>
      </c>
      <c r="N122" s="3" t="s">
        <v>385</v>
      </c>
      <c r="O122" s="56">
        <v>0</v>
      </c>
      <c r="P122" s="3" t="s">
        <v>385</v>
      </c>
      <c r="Q122" s="3" t="s">
        <v>385</v>
      </c>
      <c r="R122" s="3" t="s">
        <v>385</v>
      </c>
      <c r="S122" s="3" t="s">
        <v>385</v>
      </c>
      <c r="T122" s="3" t="s">
        <v>385</v>
      </c>
      <c r="U122" s="57">
        <f>+Tabla3[[#This Row],[V GRAVADAS]]</f>
        <v>0</v>
      </c>
      <c r="V122">
        <v>2</v>
      </c>
    </row>
    <row r="123" spans="1:22" x14ac:dyDescent="0.25">
      <c r="A123" t="s">
        <v>886</v>
      </c>
      <c r="B123" s="1" t="s">
        <v>1069</v>
      </c>
      <c r="C123" t="s">
        <v>1</v>
      </c>
      <c r="D123" t="s">
        <v>92</v>
      </c>
      <c r="E123" t="s">
        <v>383</v>
      </c>
      <c r="F123" t="s">
        <v>384</v>
      </c>
      <c r="G123">
        <v>594</v>
      </c>
      <c r="H123">
        <v>594</v>
      </c>
      <c r="I123">
        <v>594</v>
      </c>
      <c r="J123">
        <v>594</v>
      </c>
      <c r="L123" s="3" t="s">
        <v>385</v>
      </c>
      <c r="M123" s="3" t="s">
        <v>385</v>
      </c>
      <c r="N123" s="3" t="s">
        <v>385</v>
      </c>
      <c r="O123" s="56">
        <v>0</v>
      </c>
      <c r="P123" s="3" t="s">
        <v>385</v>
      </c>
      <c r="Q123" s="3" t="s">
        <v>385</v>
      </c>
      <c r="R123" s="3" t="s">
        <v>385</v>
      </c>
      <c r="S123" s="3" t="s">
        <v>385</v>
      </c>
      <c r="T123" s="3" t="s">
        <v>385</v>
      </c>
      <c r="U123" s="57">
        <f>+Tabla3[[#This Row],[V GRAVADAS]]</f>
        <v>0</v>
      </c>
      <c r="V123">
        <v>2</v>
      </c>
    </row>
    <row r="124" spans="1:22" x14ac:dyDescent="0.25">
      <c r="A124" t="s">
        <v>886</v>
      </c>
      <c r="B124" s="1" t="s">
        <v>1069</v>
      </c>
      <c r="C124" t="s">
        <v>1</v>
      </c>
      <c r="D124" t="s">
        <v>92</v>
      </c>
      <c r="E124" t="s">
        <v>383</v>
      </c>
      <c r="F124" t="s">
        <v>384</v>
      </c>
      <c r="G124">
        <v>595</v>
      </c>
      <c r="H124">
        <v>595</v>
      </c>
      <c r="I124">
        <v>595</v>
      </c>
      <c r="J124">
        <v>595</v>
      </c>
      <c r="L124" s="3" t="s">
        <v>385</v>
      </c>
      <c r="M124" s="3" t="s">
        <v>385</v>
      </c>
      <c r="N124" s="3" t="s">
        <v>385</v>
      </c>
      <c r="O124" s="56">
        <v>45.2</v>
      </c>
      <c r="P124" s="3" t="s">
        <v>385</v>
      </c>
      <c r="Q124" s="3" t="s">
        <v>385</v>
      </c>
      <c r="R124" s="3" t="s">
        <v>385</v>
      </c>
      <c r="S124" s="3" t="s">
        <v>385</v>
      </c>
      <c r="T124" s="3" t="s">
        <v>385</v>
      </c>
      <c r="U124" s="57">
        <f>+Tabla3[[#This Row],[V GRAVADAS]]</f>
        <v>45.2</v>
      </c>
      <c r="V124">
        <v>2</v>
      </c>
    </row>
    <row r="125" spans="1:22" x14ac:dyDescent="0.25">
      <c r="A125" t="s">
        <v>886</v>
      </c>
      <c r="B125" s="1" t="s">
        <v>1069</v>
      </c>
      <c r="C125" t="s">
        <v>1</v>
      </c>
      <c r="D125" t="s">
        <v>92</v>
      </c>
      <c r="E125" t="s">
        <v>383</v>
      </c>
      <c r="F125" t="s">
        <v>384</v>
      </c>
      <c r="G125">
        <v>596</v>
      </c>
      <c r="H125">
        <v>596</v>
      </c>
      <c r="I125">
        <v>596</v>
      </c>
      <c r="J125">
        <v>596</v>
      </c>
      <c r="L125" s="3" t="s">
        <v>385</v>
      </c>
      <c r="M125" s="3" t="s">
        <v>385</v>
      </c>
      <c r="N125" s="3" t="s">
        <v>385</v>
      </c>
      <c r="O125" s="56">
        <v>21.25</v>
      </c>
      <c r="P125" s="3" t="s">
        <v>385</v>
      </c>
      <c r="Q125" s="3" t="s">
        <v>385</v>
      </c>
      <c r="R125" s="3" t="s">
        <v>385</v>
      </c>
      <c r="S125" s="3" t="s">
        <v>385</v>
      </c>
      <c r="T125" s="3" t="s">
        <v>385</v>
      </c>
      <c r="U125" s="57">
        <f>+Tabla3[[#This Row],[V GRAVADAS]]</f>
        <v>21.25</v>
      </c>
      <c r="V125">
        <v>2</v>
      </c>
    </row>
    <row r="126" spans="1:22" x14ac:dyDescent="0.25">
      <c r="A126" t="s">
        <v>886</v>
      </c>
      <c r="B126" s="1" t="s">
        <v>1069</v>
      </c>
      <c r="C126" t="s">
        <v>1</v>
      </c>
      <c r="D126" t="s">
        <v>92</v>
      </c>
      <c r="E126" t="s">
        <v>383</v>
      </c>
      <c r="F126" t="s">
        <v>384</v>
      </c>
      <c r="G126">
        <v>597</v>
      </c>
      <c r="H126">
        <v>597</v>
      </c>
      <c r="I126">
        <v>597</v>
      </c>
      <c r="J126">
        <v>597</v>
      </c>
      <c r="L126" s="3" t="s">
        <v>385</v>
      </c>
      <c r="M126" s="3" t="s">
        <v>385</v>
      </c>
      <c r="N126" s="3" t="s">
        <v>385</v>
      </c>
      <c r="O126" s="56">
        <v>17.5</v>
      </c>
      <c r="P126" s="3" t="s">
        <v>385</v>
      </c>
      <c r="Q126" s="3" t="s">
        <v>385</v>
      </c>
      <c r="R126" s="3" t="s">
        <v>385</v>
      </c>
      <c r="S126" s="3" t="s">
        <v>385</v>
      </c>
      <c r="T126" s="3" t="s">
        <v>385</v>
      </c>
      <c r="U126" s="57">
        <f>+Tabla3[[#This Row],[V GRAVADAS]]</f>
        <v>17.5</v>
      </c>
      <c r="V126">
        <v>2</v>
      </c>
    </row>
    <row r="127" spans="1:22" x14ac:dyDescent="0.25">
      <c r="A127" t="s">
        <v>886</v>
      </c>
      <c r="B127" s="1" t="s">
        <v>1069</v>
      </c>
      <c r="C127" t="s">
        <v>1</v>
      </c>
      <c r="D127" t="s">
        <v>92</v>
      </c>
      <c r="E127" t="s">
        <v>383</v>
      </c>
      <c r="F127" t="s">
        <v>384</v>
      </c>
      <c r="G127">
        <v>598</v>
      </c>
      <c r="H127">
        <v>598</v>
      </c>
      <c r="I127">
        <v>598</v>
      </c>
      <c r="J127">
        <v>598</v>
      </c>
      <c r="L127" s="3" t="s">
        <v>385</v>
      </c>
      <c r="M127" s="3" t="s">
        <v>385</v>
      </c>
      <c r="N127" s="3" t="s">
        <v>385</v>
      </c>
      <c r="O127" s="56">
        <v>28.9</v>
      </c>
      <c r="P127" s="3" t="s">
        <v>385</v>
      </c>
      <c r="Q127" s="3" t="s">
        <v>385</v>
      </c>
      <c r="R127" s="3" t="s">
        <v>385</v>
      </c>
      <c r="S127" s="3" t="s">
        <v>385</v>
      </c>
      <c r="T127" s="3" t="s">
        <v>385</v>
      </c>
      <c r="U127" s="57">
        <f>+Tabla3[[#This Row],[V GRAVADAS]]</f>
        <v>28.9</v>
      </c>
      <c r="V127">
        <v>2</v>
      </c>
    </row>
    <row r="128" spans="1:22" x14ac:dyDescent="0.25">
      <c r="A128" t="s">
        <v>886</v>
      </c>
      <c r="B128" s="1" t="s">
        <v>898</v>
      </c>
      <c r="C128" t="s">
        <v>1</v>
      </c>
      <c r="D128" t="s">
        <v>92</v>
      </c>
      <c r="E128" t="s">
        <v>383</v>
      </c>
      <c r="F128" t="s">
        <v>384</v>
      </c>
      <c r="G128">
        <v>599</v>
      </c>
      <c r="H128">
        <v>599</v>
      </c>
      <c r="I128">
        <v>599</v>
      </c>
      <c r="J128">
        <v>599</v>
      </c>
      <c r="L128" s="3" t="s">
        <v>385</v>
      </c>
      <c r="M128" s="3" t="s">
        <v>385</v>
      </c>
      <c r="N128" s="3" t="s">
        <v>385</v>
      </c>
      <c r="O128" s="56">
        <v>7.2</v>
      </c>
      <c r="P128" s="3" t="s">
        <v>385</v>
      </c>
      <c r="Q128" s="3" t="s">
        <v>385</v>
      </c>
      <c r="R128" s="3" t="s">
        <v>385</v>
      </c>
      <c r="S128" s="3" t="s">
        <v>385</v>
      </c>
      <c r="T128" s="3" t="s">
        <v>385</v>
      </c>
      <c r="U128" s="57">
        <f>+Tabla3[[#This Row],[V GRAVADAS]]</f>
        <v>7.2</v>
      </c>
      <c r="V128">
        <v>2</v>
      </c>
    </row>
    <row r="129" spans="1:22" x14ac:dyDescent="0.25">
      <c r="A129" t="s">
        <v>886</v>
      </c>
      <c r="B129" s="1" t="s">
        <v>1070</v>
      </c>
      <c r="C129" t="s">
        <v>1</v>
      </c>
      <c r="D129" t="s">
        <v>92</v>
      </c>
      <c r="E129" t="s">
        <v>383</v>
      </c>
      <c r="F129" t="s">
        <v>384</v>
      </c>
      <c r="G129">
        <v>600</v>
      </c>
      <c r="H129">
        <v>600</v>
      </c>
      <c r="I129">
        <v>600</v>
      </c>
      <c r="J129">
        <v>600</v>
      </c>
      <c r="L129" s="3" t="s">
        <v>385</v>
      </c>
      <c r="M129" s="3" t="s">
        <v>385</v>
      </c>
      <c r="N129" s="3" t="s">
        <v>385</v>
      </c>
      <c r="O129" s="56">
        <v>11.6</v>
      </c>
      <c r="P129" s="3" t="s">
        <v>385</v>
      </c>
      <c r="Q129" s="3" t="s">
        <v>385</v>
      </c>
      <c r="R129" s="3" t="s">
        <v>385</v>
      </c>
      <c r="S129" s="3" t="s">
        <v>385</v>
      </c>
      <c r="T129" s="3" t="s">
        <v>385</v>
      </c>
      <c r="U129" s="57">
        <f>+Tabla3[[#This Row],[V GRAVADAS]]</f>
        <v>11.6</v>
      </c>
      <c r="V129">
        <v>2</v>
      </c>
    </row>
    <row r="130" spans="1:22" x14ac:dyDescent="0.25">
      <c r="A130" t="s">
        <v>886</v>
      </c>
      <c r="B130" s="1" t="s">
        <v>894</v>
      </c>
      <c r="C130" t="s">
        <v>1</v>
      </c>
      <c r="D130" t="s">
        <v>92</v>
      </c>
      <c r="E130" t="s">
        <v>383</v>
      </c>
      <c r="F130" t="s">
        <v>384</v>
      </c>
      <c r="G130">
        <v>601</v>
      </c>
      <c r="H130">
        <v>601</v>
      </c>
      <c r="I130">
        <v>601</v>
      </c>
      <c r="J130">
        <v>601</v>
      </c>
      <c r="L130" s="3" t="s">
        <v>385</v>
      </c>
      <c r="M130" s="3" t="s">
        <v>385</v>
      </c>
      <c r="N130" s="3" t="s">
        <v>385</v>
      </c>
      <c r="O130" s="56">
        <v>20</v>
      </c>
      <c r="P130" s="3" t="s">
        <v>385</v>
      </c>
      <c r="Q130" s="3" t="s">
        <v>385</v>
      </c>
      <c r="R130" s="3" t="s">
        <v>385</v>
      </c>
      <c r="S130" s="3" t="s">
        <v>385</v>
      </c>
      <c r="T130" s="3" t="s">
        <v>385</v>
      </c>
      <c r="U130" s="57">
        <f>+Tabla3[[#This Row],[V GRAVADAS]]</f>
        <v>20</v>
      </c>
      <c r="V130">
        <v>2</v>
      </c>
    </row>
    <row r="131" spans="1:22" x14ac:dyDescent="0.25">
      <c r="A131" t="s">
        <v>886</v>
      </c>
      <c r="B131" s="1" t="s">
        <v>894</v>
      </c>
      <c r="C131" t="s">
        <v>1</v>
      </c>
      <c r="D131" t="s">
        <v>92</v>
      </c>
      <c r="E131" t="s">
        <v>383</v>
      </c>
      <c r="F131" t="s">
        <v>384</v>
      </c>
      <c r="G131">
        <v>602</v>
      </c>
      <c r="H131">
        <v>602</v>
      </c>
      <c r="I131">
        <v>602</v>
      </c>
      <c r="J131">
        <v>602</v>
      </c>
      <c r="L131" s="3" t="s">
        <v>385</v>
      </c>
      <c r="M131" s="3" t="s">
        <v>385</v>
      </c>
      <c r="N131" s="3" t="s">
        <v>385</v>
      </c>
      <c r="O131" s="56">
        <v>30.6</v>
      </c>
      <c r="P131" s="3" t="s">
        <v>385</v>
      </c>
      <c r="Q131" s="3" t="s">
        <v>385</v>
      </c>
      <c r="R131" s="3" t="s">
        <v>385</v>
      </c>
      <c r="S131" s="3" t="s">
        <v>385</v>
      </c>
      <c r="T131" s="3" t="s">
        <v>385</v>
      </c>
      <c r="U131" s="57">
        <f>+Tabla3[[#This Row],[V GRAVADAS]]</f>
        <v>30.6</v>
      </c>
      <c r="V131">
        <v>2</v>
      </c>
    </row>
    <row r="132" spans="1:22" x14ac:dyDescent="0.25">
      <c r="A132" t="s">
        <v>886</v>
      </c>
      <c r="B132" s="1" t="s">
        <v>896</v>
      </c>
      <c r="C132" t="s">
        <v>1</v>
      </c>
      <c r="D132" t="s">
        <v>92</v>
      </c>
      <c r="E132" t="s">
        <v>383</v>
      </c>
      <c r="F132" t="s">
        <v>384</v>
      </c>
      <c r="G132">
        <v>603</v>
      </c>
      <c r="H132">
        <v>603</v>
      </c>
      <c r="I132">
        <v>603</v>
      </c>
      <c r="J132">
        <v>603</v>
      </c>
      <c r="L132" s="3" t="s">
        <v>385</v>
      </c>
      <c r="M132" s="3" t="s">
        <v>385</v>
      </c>
      <c r="N132" s="3" t="s">
        <v>385</v>
      </c>
      <c r="O132" s="56">
        <v>70</v>
      </c>
      <c r="P132" s="3" t="s">
        <v>385</v>
      </c>
      <c r="Q132" s="3" t="s">
        <v>385</v>
      </c>
      <c r="R132" s="3" t="s">
        <v>385</v>
      </c>
      <c r="S132" s="3" t="s">
        <v>385</v>
      </c>
      <c r="T132" s="3" t="s">
        <v>385</v>
      </c>
      <c r="U132" s="57">
        <f>+Tabla3[[#This Row],[V GRAVADAS]]</f>
        <v>70</v>
      </c>
      <c r="V132">
        <v>2</v>
      </c>
    </row>
    <row r="133" spans="1:22" x14ac:dyDescent="0.25">
      <c r="A133" t="s">
        <v>886</v>
      </c>
      <c r="B133" s="1" t="s">
        <v>896</v>
      </c>
      <c r="C133" t="s">
        <v>1</v>
      </c>
      <c r="D133" t="s">
        <v>92</v>
      </c>
      <c r="E133" t="s">
        <v>383</v>
      </c>
      <c r="F133" t="s">
        <v>384</v>
      </c>
      <c r="G133">
        <v>604</v>
      </c>
      <c r="H133">
        <v>604</v>
      </c>
      <c r="I133">
        <v>604</v>
      </c>
      <c r="J133">
        <v>604</v>
      </c>
      <c r="L133" s="3" t="s">
        <v>385</v>
      </c>
      <c r="M133" s="3" t="s">
        <v>385</v>
      </c>
      <c r="N133" s="3" t="s">
        <v>385</v>
      </c>
      <c r="O133" s="56">
        <v>55</v>
      </c>
      <c r="P133" s="3" t="s">
        <v>385</v>
      </c>
      <c r="Q133" s="3" t="s">
        <v>385</v>
      </c>
      <c r="R133" s="3" t="s">
        <v>385</v>
      </c>
      <c r="S133" s="3" t="s">
        <v>385</v>
      </c>
      <c r="T133" s="3" t="s">
        <v>385</v>
      </c>
      <c r="U133" s="57">
        <f>+Tabla3[[#This Row],[V GRAVADAS]]</f>
        <v>55</v>
      </c>
      <c r="V133">
        <v>2</v>
      </c>
    </row>
    <row r="134" spans="1:22" x14ac:dyDescent="0.25">
      <c r="A134" t="s">
        <v>886</v>
      </c>
      <c r="B134" s="1" t="s">
        <v>896</v>
      </c>
      <c r="C134" t="s">
        <v>1</v>
      </c>
      <c r="D134" t="s">
        <v>92</v>
      </c>
      <c r="E134" t="s">
        <v>383</v>
      </c>
      <c r="F134" t="s">
        <v>384</v>
      </c>
      <c r="G134">
        <v>605</v>
      </c>
      <c r="H134">
        <v>605</v>
      </c>
      <c r="I134">
        <v>605</v>
      </c>
      <c r="J134">
        <v>605</v>
      </c>
      <c r="L134" s="3" t="s">
        <v>385</v>
      </c>
      <c r="M134" s="3" t="s">
        <v>385</v>
      </c>
      <c r="N134" s="3" t="s">
        <v>385</v>
      </c>
      <c r="O134" s="56">
        <v>3</v>
      </c>
      <c r="P134" s="3" t="s">
        <v>385</v>
      </c>
      <c r="Q134" s="3" t="s">
        <v>385</v>
      </c>
      <c r="R134" s="3" t="s">
        <v>385</v>
      </c>
      <c r="S134" s="3" t="s">
        <v>385</v>
      </c>
      <c r="T134" s="3" t="s">
        <v>385</v>
      </c>
      <c r="U134" s="57">
        <f>+Tabla3[[#This Row],[V GRAVADAS]]</f>
        <v>3</v>
      </c>
      <c r="V134">
        <v>2</v>
      </c>
    </row>
    <row r="135" spans="1:22" x14ac:dyDescent="0.25">
      <c r="A135" t="s">
        <v>886</v>
      </c>
      <c r="B135" s="1" t="s">
        <v>896</v>
      </c>
      <c r="C135" t="s">
        <v>1</v>
      </c>
      <c r="D135" t="s">
        <v>92</v>
      </c>
      <c r="E135" t="s">
        <v>383</v>
      </c>
      <c r="F135" t="s">
        <v>384</v>
      </c>
      <c r="G135">
        <v>606</v>
      </c>
      <c r="H135">
        <v>606</v>
      </c>
      <c r="I135">
        <v>606</v>
      </c>
      <c r="J135">
        <v>606</v>
      </c>
      <c r="L135" s="3" t="s">
        <v>385</v>
      </c>
      <c r="M135" s="3" t="s">
        <v>385</v>
      </c>
      <c r="N135" s="3" t="s">
        <v>385</v>
      </c>
      <c r="O135" s="56">
        <v>8.73</v>
      </c>
      <c r="P135" s="3" t="s">
        <v>385</v>
      </c>
      <c r="Q135" s="3" t="s">
        <v>385</v>
      </c>
      <c r="R135" s="3" t="s">
        <v>385</v>
      </c>
      <c r="S135" s="3" t="s">
        <v>385</v>
      </c>
      <c r="T135" s="3" t="s">
        <v>385</v>
      </c>
      <c r="U135" s="57">
        <f>+Tabla3[[#This Row],[V GRAVADAS]]</f>
        <v>8.73</v>
      </c>
      <c r="V135">
        <v>2</v>
      </c>
    </row>
    <row r="136" spans="1:22" x14ac:dyDescent="0.25">
      <c r="A136" t="s">
        <v>886</v>
      </c>
      <c r="B136" s="1" t="s">
        <v>896</v>
      </c>
      <c r="C136" t="s">
        <v>1</v>
      </c>
      <c r="D136" t="s">
        <v>92</v>
      </c>
      <c r="E136" t="s">
        <v>383</v>
      </c>
      <c r="F136" t="s">
        <v>384</v>
      </c>
      <c r="G136">
        <v>607</v>
      </c>
      <c r="H136">
        <v>607</v>
      </c>
      <c r="I136">
        <v>607</v>
      </c>
      <c r="J136">
        <v>607</v>
      </c>
      <c r="L136" s="3" t="s">
        <v>385</v>
      </c>
      <c r="M136" s="3" t="s">
        <v>385</v>
      </c>
      <c r="N136" s="3" t="s">
        <v>385</v>
      </c>
      <c r="O136" s="56">
        <v>23.5</v>
      </c>
      <c r="P136" s="3" t="s">
        <v>385</v>
      </c>
      <c r="Q136" s="3" t="s">
        <v>385</v>
      </c>
      <c r="R136" s="3" t="s">
        <v>385</v>
      </c>
      <c r="S136" s="3" t="s">
        <v>385</v>
      </c>
      <c r="T136" s="3" t="s">
        <v>385</v>
      </c>
      <c r="U136" s="57">
        <f>+Tabla3[[#This Row],[V GRAVADAS]]</f>
        <v>23.5</v>
      </c>
      <c r="V136">
        <v>2</v>
      </c>
    </row>
    <row r="137" spans="1:22" x14ac:dyDescent="0.25">
      <c r="A137" t="s">
        <v>886</v>
      </c>
      <c r="B137" s="1" t="s">
        <v>896</v>
      </c>
      <c r="C137" t="s">
        <v>1</v>
      </c>
      <c r="D137" t="s">
        <v>92</v>
      </c>
      <c r="E137" t="s">
        <v>383</v>
      </c>
      <c r="F137" t="s">
        <v>384</v>
      </c>
      <c r="G137">
        <v>608</v>
      </c>
      <c r="H137">
        <v>608</v>
      </c>
      <c r="I137">
        <v>608</v>
      </c>
      <c r="J137">
        <v>608</v>
      </c>
      <c r="L137" s="3" t="s">
        <v>385</v>
      </c>
      <c r="M137" s="3" t="s">
        <v>385</v>
      </c>
      <c r="N137" s="3" t="s">
        <v>385</v>
      </c>
      <c r="O137" s="56">
        <v>8.25</v>
      </c>
      <c r="P137" s="3" t="s">
        <v>385</v>
      </c>
      <c r="Q137" s="3" t="s">
        <v>385</v>
      </c>
      <c r="R137" s="3" t="s">
        <v>385</v>
      </c>
      <c r="S137" s="3" t="s">
        <v>385</v>
      </c>
      <c r="T137" s="3" t="s">
        <v>385</v>
      </c>
      <c r="U137" s="57">
        <f>+Tabla3[[#This Row],[V GRAVADAS]]</f>
        <v>8.25</v>
      </c>
      <c r="V137">
        <v>2</v>
      </c>
    </row>
    <row r="138" spans="1:22" x14ac:dyDescent="0.25">
      <c r="A138" t="s">
        <v>886</v>
      </c>
      <c r="B138" s="1" t="s">
        <v>896</v>
      </c>
      <c r="C138" t="s">
        <v>1</v>
      </c>
      <c r="D138" t="s">
        <v>92</v>
      </c>
      <c r="E138" t="s">
        <v>383</v>
      </c>
      <c r="F138" t="s">
        <v>384</v>
      </c>
      <c r="G138">
        <v>609</v>
      </c>
      <c r="H138">
        <v>609</v>
      </c>
      <c r="I138">
        <v>609</v>
      </c>
      <c r="J138">
        <v>609</v>
      </c>
      <c r="L138" s="3" t="s">
        <v>385</v>
      </c>
      <c r="M138" s="3" t="s">
        <v>385</v>
      </c>
      <c r="N138" s="3" t="s">
        <v>385</v>
      </c>
      <c r="O138" s="56">
        <v>0</v>
      </c>
      <c r="P138" s="3" t="s">
        <v>385</v>
      </c>
      <c r="Q138" s="3" t="s">
        <v>385</v>
      </c>
      <c r="R138" s="3" t="s">
        <v>385</v>
      </c>
      <c r="S138" s="3" t="s">
        <v>385</v>
      </c>
      <c r="T138" s="3" t="s">
        <v>385</v>
      </c>
      <c r="U138" s="57">
        <f>+Tabla3[[#This Row],[V GRAVADAS]]</f>
        <v>0</v>
      </c>
      <c r="V138">
        <v>2</v>
      </c>
    </row>
    <row r="139" spans="1:22" x14ac:dyDescent="0.25">
      <c r="A139" t="s">
        <v>886</v>
      </c>
      <c r="B139" s="1" t="s">
        <v>896</v>
      </c>
      <c r="C139" t="s">
        <v>1</v>
      </c>
      <c r="D139" t="s">
        <v>92</v>
      </c>
      <c r="E139" t="s">
        <v>383</v>
      </c>
      <c r="F139" t="s">
        <v>384</v>
      </c>
      <c r="G139">
        <v>610</v>
      </c>
      <c r="H139">
        <v>610</v>
      </c>
      <c r="I139">
        <v>610</v>
      </c>
      <c r="J139">
        <v>610</v>
      </c>
      <c r="L139" s="3" t="s">
        <v>385</v>
      </c>
      <c r="M139" s="3" t="s">
        <v>385</v>
      </c>
      <c r="N139" s="3" t="s">
        <v>385</v>
      </c>
      <c r="O139" s="56">
        <v>6.25</v>
      </c>
      <c r="P139" s="3" t="s">
        <v>385</v>
      </c>
      <c r="Q139" s="3" t="s">
        <v>385</v>
      </c>
      <c r="R139" s="3" t="s">
        <v>385</v>
      </c>
      <c r="S139" s="3" t="s">
        <v>385</v>
      </c>
      <c r="T139" s="3" t="s">
        <v>385</v>
      </c>
      <c r="U139" s="57">
        <f>+Tabla3[[#This Row],[V GRAVADAS]]</f>
        <v>6.25</v>
      </c>
      <c r="V139">
        <v>2</v>
      </c>
    </row>
    <row r="140" spans="1:22" x14ac:dyDescent="0.25">
      <c r="A140" t="s">
        <v>886</v>
      </c>
      <c r="B140" s="1" t="s">
        <v>896</v>
      </c>
      <c r="C140" t="s">
        <v>1</v>
      </c>
      <c r="D140" t="s">
        <v>92</v>
      </c>
      <c r="E140" t="s">
        <v>383</v>
      </c>
      <c r="F140" t="s">
        <v>384</v>
      </c>
      <c r="G140">
        <v>611</v>
      </c>
      <c r="H140">
        <v>611</v>
      </c>
      <c r="I140">
        <v>611</v>
      </c>
      <c r="J140">
        <v>611</v>
      </c>
      <c r="L140" s="3" t="s">
        <v>385</v>
      </c>
      <c r="M140" s="3" t="s">
        <v>385</v>
      </c>
      <c r="N140" s="3" t="s">
        <v>385</v>
      </c>
      <c r="O140" s="56">
        <v>2.86</v>
      </c>
      <c r="P140" s="3" t="s">
        <v>385</v>
      </c>
      <c r="Q140" s="3" t="s">
        <v>385</v>
      </c>
      <c r="R140" s="3" t="s">
        <v>385</v>
      </c>
      <c r="S140" s="3" t="s">
        <v>385</v>
      </c>
      <c r="T140" s="3" t="s">
        <v>385</v>
      </c>
      <c r="U140" s="57">
        <f>+Tabla3[[#This Row],[V GRAVADAS]]</f>
        <v>2.86</v>
      </c>
      <c r="V140">
        <v>2</v>
      </c>
    </row>
    <row r="141" spans="1:22" x14ac:dyDescent="0.25">
      <c r="A141" t="s">
        <v>886</v>
      </c>
      <c r="B141" s="1" t="s">
        <v>896</v>
      </c>
      <c r="C141" t="s">
        <v>1</v>
      </c>
      <c r="D141" t="s">
        <v>92</v>
      </c>
      <c r="E141" t="s">
        <v>383</v>
      </c>
      <c r="F141" t="s">
        <v>384</v>
      </c>
      <c r="G141">
        <v>612</v>
      </c>
      <c r="H141">
        <v>612</v>
      </c>
      <c r="I141">
        <v>612</v>
      </c>
      <c r="J141">
        <v>612</v>
      </c>
      <c r="L141" s="3" t="s">
        <v>385</v>
      </c>
      <c r="M141" s="3" t="s">
        <v>385</v>
      </c>
      <c r="N141" s="3" t="s">
        <v>385</v>
      </c>
      <c r="O141" s="56">
        <v>9.3000000000000007</v>
      </c>
      <c r="P141" s="3" t="s">
        <v>385</v>
      </c>
      <c r="Q141" s="3" t="s">
        <v>385</v>
      </c>
      <c r="R141" s="3" t="s">
        <v>385</v>
      </c>
      <c r="S141" s="3" t="s">
        <v>385</v>
      </c>
      <c r="T141" s="3" t="s">
        <v>385</v>
      </c>
      <c r="U141" s="57">
        <f>+Tabla3[[#This Row],[V GRAVADAS]]</f>
        <v>9.3000000000000007</v>
      </c>
      <c r="V141">
        <v>2</v>
      </c>
    </row>
    <row r="142" spans="1:22" x14ac:dyDescent="0.25">
      <c r="A142" t="s">
        <v>886</v>
      </c>
      <c r="B142" s="1" t="s">
        <v>889</v>
      </c>
      <c r="C142" t="s">
        <v>1</v>
      </c>
      <c r="D142" t="s">
        <v>92</v>
      </c>
      <c r="E142" t="s">
        <v>383</v>
      </c>
      <c r="F142" t="s">
        <v>384</v>
      </c>
      <c r="G142">
        <v>613</v>
      </c>
      <c r="H142">
        <v>613</v>
      </c>
      <c r="I142">
        <v>613</v>
      </c>
      <c r="J142">
        <v>613</v>
      </c>
      <c r="L142" s="3" t="s">
        <v>385</v>
      </c>
      <c r="M142" s="3" t="s">
        <v>385</v>
      </c>
      <c r="N142" s="3" t="s">
        <v>385</v>
      </c>
      <c r="O142" s="56">
        <v>8.25</v>
      </c>
      <c r="P142" s="3" t="s">
        <v>385</v>
      </c>
      <c r="Q142" s="3" t="s">
        <v>385</v>
      </c>
      <c r="R142" s="3" t="s">
        <v>385</v>
      </c>
      <c r="S142" s="3" t="s">
        <v>385</v>
      </c>
      <c r="T142" s="3" t="s">
        <v>385</v>
      </c>
      <c r="U142" s="57">
        <f>+Tabla3[[#This Row],[V GRAVADAS]]</f>
        <v>8.25</v>
      </c>
      <c r="V142">
        <v>2</v>
      </c>
    </row>
    <row r="143" spans="1:22" x14ac:dyDescent="0.25">
      <c r="A143" t="s">
        <v>886</v>
      </c>
      <c r="B143" s="1" t="s">
        <v>889</v>
      </c>
      <c r="C143" t="s">
        <v>1</v>
      </c>
      <c r="D143" t="s">
        <v>92</v>
      </c>
      <c r="E143" t="s">
        <v>383</v>
      </c>
      <c r="F143" t="s">
        <v>384</v>
      </c>
      <c r="G143">
        <v>614</v>
      </c>
      <c r="H143">
        <v>614</v>
      </c>
      <c r="I143">
        <v>614</v>
      </c>
      <c r="J143">
        <v>614</v>
      </c>
      <c r="L143" s="3" t="s">
        <v>385</v>
      </c>
      <c r="M143" s="3" t="s">
        <v>385</v>
      </c>
      <c r="N143" s="3" t="s">
        <v>385</v>
      </c>
      <c r="O143" s="56">
        <v>59.77</v>
      </c>
      <c r="P143" s="3" t="s">
        <v>385</v>
      </c>
      <c r="Q143" s="3" t="s">
        <v>385</v>
      </c>
      <c r="R143" s="3" t="s">
        <v>385</v>
      </c>
      <c r="S143" s="3" t="s">
        <v>385</v>
      </c>
      <c r="T143" s="3" t="s">
        <v>385</v>
      </c>
      <c r="U143" s="57">
        <f>+Tabla3[[#This Row],[V GRAVADAS]]</f>
        <v>59.77</v>
      </c>
      <c r="V143">
        <v>2</v>
      </c>
    </row>
    <row r="144" spans="1:22" x14ac:dyDescent="0.25">
      <c r="A144" t="s">
        <v>886</v>
      </c>
      <c r="B144" s="1" t="s">
        <v>889</v>
      </c>
      <c r="C144" t="s">
        <v>1</v>
      </c>
      <c r="D144" t="s">
        <v>92</v>
      </c>
      <c r="E144" t="s">
        <v>383</v>
      </c>
      <c r="F144" t="s">
        <v>384</v>
      </c>
      <c r="G144">
        <v>615</v>
      </c>
      <c r="H144">
        <v>615</v>
      </c>
      <c r="I144">
        <v>615</v>
      </c>
      <c r="J144">
        <v>615</v>
      </c>
      <c r="L144" s="3" t="s">
        <v>385</v>
      </c>
      <c r="M144" s="3" t="s">
        <v>385</v>
      </c>
      <c r="N144" s="3" t="s">
        <v>385</v>
      </c>
      <c r="O144" s="56">
        <v>16.95</v>
      </c>
      <c r="P144" s="3" t="s">
        <v>385</v>
      </c>
      <c r="Q144" s="3" t="s">
        <v>385</v>
      </c>
      <c r="R144" s="3" t="s">
        <v>385</v>
      </c>
      <c r="S144" s="3" t="s">
        <v>385</v>
      </c>
      <c r="T144" s="3" t="s">
        <v>385</v>
      </c>
      <c r="U144" s="57">
        <f>+Tabla3[[#This Row],[V GRAVADAS]]</f>
        <v>16.95</v>
      </c>
      <c r="V144">
        <v>2</v>
      </c>
    </row>
    <row r="145" spans="1:22" x14ac:dyDescent="0.25">
      <c r="A145" t="s">
        <v>886</v>
      </c>
      <c r="B145" s="1" t="s">
        <v>889</v>
      </c>
      <c r="C145" t="s">
        <v>1</v>
      </c>
      <c r="D145" t="s">
        <v>92</v>
      </c>
      <c r="E145" t="s">
        <v>383</v>
      </c>
      <c r="F145" t="s">
        <v>384</v>
      </c>
      <c r="G145">
        <v>616</v>
      </c>
      <c r="H145">
        <v>616</v>
      </c>
      <c r="I145">
        <v>616</v>
      </c>
      <c r="J145">
        <v>616</v>
      </c>
      <c r="L145" s="3" t="s">
        <v>385</v>
      </c>
      <c r="M145" s="3" t="s">
        <v>385</v>
      </c>
      <c r="N145" s="3" t="s">
        <v>385</v>
      </c>
      <c r="O145" s="56">
        <v>37.801000000000002</v>
      </c>
      <c r="P145" s="3" t="s">
        <v>385</v>
      </c>
      <c r="Q145" s="3" t="s">
        <v>385</v>
      </c>
      <c r="R145" s="3" t="s">
        <v>385</v>
      </c>
      <c r="S145" s="3" t="s">
        <v>385</v>
      </c>
      <c r="T145" s="3" t="s">
        <v>385</v>
      </c>
      <c r="U145" s="57">
        <f>+Tabla3[[#This Row],[V GRAVADAS]]</f>
        <v>37.801000000000002</v>
      </c>
      <c r="V145">
        <v>2</v>
      </c>
    </row>
    <row r="146" spans="1:22" x14ac:dyDescent="0.25">
      <c r="A146" t="s">
        <v>886</v>
      </c>
      <c r="B146" s="1" t="s">
        <v>887</v>
      </c>
      <c r="C146" t="s">
        <v>1</v>
      </c>
      <c r="D146" t="s">
        <v>92</v>
      </c>
      <c r="E146" t="s">
        <v>383</v>
      </c>
      <c r="F146" t="s">
        <v>384</v>
      </c>
      <c r="G146">
        <v>617</v>
      </c>
      <c r="H146">
        <v>617</v>
      </c>
      <c r="I146">
        <v>617</v>
      </c>
      <c r="J146">
        <v>617</v>
      </c>
      <c r="L146" s="3" t="s">
        <v>385</v>
      </c>
      <c r="M146" s="3" t="s">
        <v>385</v>
      </c>
      <c r="N146" s="3" t="s">
        <v>385</v>
      </c>
      <c r="O146" s="56">
        <v>9</v>
      </c>
      <c r="P146" s="3" t="s">
        <v>385</v>
      </c>
      <c r="Q146" s="3" t="s">
        <v>385</v>
      </c>
      <c r="R146" s="3" t="s">
        <v>385</v>
      </c>
      <c r="S146" s="3" t="s">
        <v>385</v>
      </c>
      <c r="T146" s="3" t="s">
        <v>385</v>
      </c>
      <c r="U146" s="57">
        <f>+Tabla3[[#This Row],[V GRAVADAS]]</f>
        <v>9</v>
      </c>
      <c r="V146">
        <v>2</v>
      </c>
    </row>
    <row r="147" spans="1:22" x14ac:dyDescent="0.25">
      <c r="A147" t="s">
        <v>886</v>
      </c>
      <c r="B147" s="1" t="s">
        <v>887</v>
      </c>
      <c r="C147" t="s">
        <v>1</v>
      </c>
      <c r="D147" t="s">
        <v>92</v>
      </c>
      <c r="E147" t="s">
        <v>383</v>
      </c>
      <c r="F147" t="s">
        <v>384</v>
      </c>
      <c r="G147">
        <v>618</v>
      </c>
      <c r="H147">
        <v>618</v>
      </c>
      <c r="I147">
        <v>618</v>
      </c>
      <c r="J147">
        <v>618</v>
      </c>
      <c r="L147" s="3" t="s">
        <v>385</v>
      </c>
      <c r="M147" s="3" t="s">
        <v>385</v>
      </c>
      <c r="N147" s="3" t="s">
        <v>385</v>
      </c>
      <c r="O147" s="56">
        <v>9.25</v>
      </c>
      <c r="P147" s="3" t="s">
        <v>385</v>
      </c>
      <c r="Q147" s="3" t="s">
        <v>385</v>
      </c>
      <c r="R147" s="3" t="s">
        <v>385</v>
      </c>
      <c r="S147" s="3" t="s">
        <v>385</v>
      </c>
      <c r="T147" s="3" t="s">
        <v>385</v>
      </c>
      <c r="U147" s="57">
        <f>+Tabla3[[#This Row],[V GRAVADAS]]</f>
        <v>9.25</v>
      </c>
      <c r="V147">
        <v>2</v>
      </c>
    </row>
    <row r="148" spans="1:22" x14ac:dyDescent="0.25">
      <c r="A148" t="s">
        <v>886</v>
      </c>
      <c r="B148" s="1" t="s">
        <v>887</v>
      </c>
      <c r="C148" t="s">
        <v>1</v>
      </c>
      <c r="D148" t="s">
        <v>92</v>
      </c>
      <c r="E148" t="s">
        <v>383</v>
      </c>
      <c r="F148" t="s">
        <v>384</v>
      </c>
      <c r="G148">
        <v>619</v>
      </c>
      <c r="H148">
        <v>619</v>
      </c>
      <c r="I148">
        <v>619</v>
      </c>
      <c r="J148">
        <v>619</v>
      </c>
      <c r="L148" s="3" t="s">
        <v>385</v>
      </c>
      <c r="M148" s="3" t="s">
        <v>385</v>
      </c>
      <c r="N148" s="3" t="s">
        <v>385</v>
      </c>
      <c r="O148" s="56">
        <v>50</v>
      </c>
      <c r="P148" s="3" t="s">
        <v>385</v>
      </c>
      <c r="Q148" s="3" t="s">
        <v>385</v>
      </c>
      <c r="R148" s="3" t="s">
        <v>385</v>
      </c>
      <c r="S148" s="3" t="s">
        <v>385</v>
      </c>
      <c r="T148" s="3" t="s">
        <v>385</v>
      </c>
      <c r="U148" s="57">
        <f>+Tabla3[[#This Row],[V GRAVADAS]]</f>
        <v>50</v>
      </c>
      <c r="V148">
        <v>2</v>
      </c>
    </row>
    <row r="149" spans="1:22" x14ac:dyDescent="0.25">
      <c r="A149" t="s">
        <v>886</v>
      </c>
      <c r="B149" s="1" t="s">
        <v>887</v>
      </c>
      <c r="C149" t="s">
        <v>1</v>
      </c>
      <c r="D149" t="s">
        <v>92</v>
      </c>
      <c r="E149" t="s">
        <v>383</v>
      </c>
      <c r="F149" t="s">
        <v>384</v>
      </c>
      <c r="G149">
        <v>620</v>
      </c>
      <c r="H149">
        <v>620</v>
      </c>
      <c r="I149">
        <v>620</v>
      </c>
      <c r="J149">
        <v>620</v>
      </c>
      <c r="L149" s="3" t="s">
        <v>385</v>
      </c>
      <c r="M149" s="3" t="s">
        <v>385</v>
      </c>
      <c r="N149" s="3" t="s">
        <v>385</v>
      </c>
      <c r="O149" s="56">
        <v>8.5</v>
      </c>
      <c r="P149" s="3" t="s">
        <v>385</v>
      </c>
      <c r="Q149" s="3" t="s">
        <v>385</v>
      </c>
      <c r="R149" s="3" t="s">
        <v>385</v>
      </c>
      <c r="S149" s="3" t="s">
        <v>385</v>
      </c>
      <c r="T149" s="3" t="s">
        <v>385</v>
      </c>
      <c r="U149" s="57">
        <f>+Tabla3[[#This Row],[V GRAVADAS]]</f>
        <v>8.5</v>
      </c>
      <c r="V149">
        <v>2</v>
      </c>
    </row>
    <row r="150" spans="1:22" x14ac:dyDescent="0.25">
      <c r="A150" t="s">
        <v>886</v>
      </c>
      <c r="B150" s="1" t="s">
        <v>887</v>
      </c>
      <c r="C150" t="s">
        <v>1</v>
      </c>
      <c r="D150" t="s">
        <v>92</v>
      </c>
      <c r="E150" t="s">
        <v>383</v>
      </c>
      <c r="F150" t="s">
        <v>384</v>
      </c>
      <c r="G150">
        <v>621</v>
      </c>
      <c r="H150">
        <v>621</v>
      </c>
      <c r="I150">
        <v>621</v>
      </c>
      <c r="J150">
        <v>621</v>
      </c>
      <c r="L150" s="3" t="s">
        <v>385</v>
      </c>
      <c r="M150" s="3" t="s">
        <v>385</v>
      </c>
      <c r="N150" s="3" t="s">
        <v>385</v>
      </c>
      <c r="O150" s="56">
        <v>6</v>
      </c>
      <c r="P150" s="3" t="s">
        <v>385</v>
      </c>
      <c r="Q150" s="3" t="s">
        <v>385</v>
      </c>
      <c r="R150" s="3" t="s">
        <v>385</v>
      </c>
      <c r="S150" s="3" t="s">
        <v>385</v>
      </c>
      <c r="T150" s="3" t="s">
        <v>385</v>
      </c>
      <c r="U150" s="57">
        <f>+Tabla3[[#This Row],[V GRAVADAS]]</f>
        <v>6</v>
      </c>
      <c r="V150">
        <v>2</v>
      </c>
    </row>
    <row r="151" spans="1:22" x14ac:dyDescent="0.25">
      <c r="A151" t="s">
        <v>1071</v>
      </c>
      <c r="B151" s="1" t="s">
        <v>1072</v>
      </c>
      <c r="C151" t="s">
        <v>1</v>
      </c>
      <c r="D151" t="s">
        <v>92</v>
      </c>
      <c r="E151" t="s">
        <v>383</v>
      </c>
      <c r="F151" t="s">
        <v>384</v>
      </c>
      <c r="G151">
        <v>622</v>
      </c>
      <c r="H151">
        <v>622</v>
      </c>
      <c r="I151">
        <v>622</v>
      </c>
      <c r="J151">
        <v>622</v>
      </c>
      <c r="L151" s="3" t="s">
        <v>385</v>
      </c>
      <c r="M151" s="3" t="s">
        <v>385</v>
      </c>
      <c r="N151" s="3" t="s">
        <v>385</v>
      </c>
      <c r="O151" s="56">
        <v>10</v>
      </c>
      <c r="P151" s="3" t="s">
        <v>385</v>
      </c>
      <c r="Q151" s="3" t="s">
        <v>385</v>
      </c>
      <c r="R151" s="3" t="s">
        <v>385</v>
      </c>
      <c r="S151" s="3" t="s">
        <v>385</v>
      </c>
      <c r="T151" s="3" t="s">
        <v>385</v>
      </c>
      <c r="U151" s="57">
        <f>+Tabla3[[#This Row],[V GRAVADAS]]</f>
        <v>10</v>
      </c>
      <c r="V151">
        <v>2</v>
      </c>
    </row>
    <row r="152" spans="1:22" x14ac:dyDescent="0.25">
      <c r="A152" t="s">
        <v>1071</v>
      </c>
      <c r="B152" s="1" t="s">
        <v>1072</v>
      </c>
      <c r="C152" t="s">
        <v>1</v>
      </c>
      <c r="D152" t="s">
        <v>92</v>
      </c>
      <c r="E152" t="s">
        <v>383</v>
      </c>
      <c r="F152" t="s">
        <v>384</v>
      </c>
      <c r="G152">
        <v>623</v>
      </c>
      <c r="H152">
        <v>623</v>
      </c>
      <c r="I152">
        <v>623</v>
      </c>
      <c r="J152">
        <v>623</v>
      </c>
      <c r="L152" s="3" t="s">
        <v>385</v>
      </c>
      <c r="M152" s="3" t="s">
        <v>385</v>
      </c>
      <c r="N152" s="3" t="s">
        <v>385</v>
      </c>
      <c r="O152" s="56">
        <v>7.93</v>
      </c>
      <c r="P152" s="3" t="s">
        <v>385</v>
      </c>
      <c r="Q152" s="3" t="s">
        <v>385</v>
      </c>
      <c r="R152" s="3" t="s">
        <v>385</v>
      </c>
      <c r="S152" s="3" t="s">
        <v>385</v>
      </c>
      <c r="T152" s="3" t="s">
        <v>385</v>
      </c>
      <c r="U152" s="57">
        <f>+Tabla3[[#This Row],[V GRAVADAS]]</f>
        <v>7.93</v>
      </c>
      <c r="V152">
        <v>2</v>
      </c>
    </row>
    <row r="153" spans="1:22" x14ac:dyDescent="0.25">
      <c r="A153" t="s">
        <v>1071</v>
      </c>
      <c r="B153" s="1" t="s">
        <v>1072</v>
      </c>
      <c r="C153" t="s">
        <v>1</v>
      </c>
      <c r="D153" t="s">
        <v>92</v>
      </c>
      <c r="E153" t="s">
        <v>383</v>
      </c>
      <c r="F153" t="s">
        <v>384</v>
      </c>
      <c r="G153">
        <v>624</v>
      </c>
      <c r="H153">
        <v>624</v>
      </c>
      <c r="I153">
        <v>624</v>
      </c>
      <c r="J153">
        <v>624</v>
      </c>
      <c r="L153" s="3" t="s">
        <v>385</v>
      </c>
      <c r="M153" s="3" t="s">
        <v>385</v>
      </c>
      <c r="N153" s="3" t="s">
        <v>385</v>
      </c>
      <c r="O153" s="56">
        <v>14</v>
      </c>
      <c r="P153" s="3" t="s">
        <v>385</v>
      </c>
      <c r="Q153" s="3" t="s">
        <v>385</v>
      </c>
      <c r="R153" s="3" t="s">
        <v>385</v>
      </c>
      <c r="S153" s="3" t="s">
        <v>385</v>
      </c>
      <c r="T153" s="3" t="s">
        <v>385</v>
      </c>
      <c r="U153" s="57">
        <f>+Tabla3[[#This Row],[V GRAVADAS]]</f>
        <v>14</v>
      </c>
      <c r="V153">
        <v>2</v>
      </c>
    </row>
    <row r="154" spans="1:22" x14ac:dyDescent="0.25">
      <c r="A154" t="s">
        <v>1071</v>
      </c>
      <c r="B154" s="1" t="s">
        <v>1282</v>
      </c>
      <c r="C154" t="s">
        <v>1</v>
      </c>
      <c r="D154" t="s">
        <v>92</v>
      </c>
      <c r="E154" t="s">
        <v>383</v>
      </c>
      <c r="F154" t="s">
        <v>384</v>
      </c>
      <c r="G154">
        <v>625</v>
      </c>
      <c r="H154">
        <v>625</v>
      </c>
      <c r="I154">
        <v>625</v>
      </c>
      <c r="J154">
        <v>625</v>
      </c>
      <c r="L154" s="3" t="s">
        <v>385</v>
      </c>
      <c r="M154" s="3" t="s">
        <v>385</v>
      </c>
      <c r="N154" s="3" t="s">
        <v>385</v>
      </c>
      <c r="O154" s="56">
        <v>13.44</v>
      </c>
      <c r="P154" s="3" t="s">
        <v>385</v>
      </c>
      <c r="Q154" s="3" t="s">
        <v>385</v>
      </c>
      <c r="R154" s="3" t="s">
        <v>385</v>
      </c>
      <c r="S154" s="3" t="s">
        <v>385</v>
      </c>
      <c r="T154" s="3" t="s">
        <v>385</v>
      </c>
      <c r="U154" s="57">
        <f>+Tabla3[[#This Row],[V GRAVADAS]]</f>
        <v>13.44</v>
      </c>
      <c r="V154">
        <v>2</v>
      </c>
    </row>
    <row r="155" spans="1:22" x14ac:dyDescent="0.25">
      <c r="A155" t="s">
        <v>1071</v>
      </c>
      <c r="B155" s="1" t="s">
        <v>1085</v>
      </c>
      <c r="C155" t="s">
        <v>1</v>
      </c>
      <c r="D155" t="s">
        <v>92</v>
      </c>
      <c r="E155" t="s">
        <v>383</v>
      </c>
      <c r="F155" t="s">
        <v>384</v>
      </c>
      <c r="G155">
        <v>626</v>
      </c>
      <c r="H155">
        <v>626</v>
      </c>
      <c r="I155">
        <v>626</v>
      </c>
      <c r="J155">
        <v>626</v>
      </c>
      <c r="L155" s="3" t="s">
        <v>385</v>
      </c>
      <c r="M155" s="3" t="s">
        <v>385</v>
      </c>
      <c r="N155" s="3" t="s">
        <v>385</v>
      </c>
      <c r="O155" s="56">
        <v>3.72</v>
      </c>
      <c r="P155" s="3" t="s">
        <v>385</v>
      </c>
      <c r="Q155" s="3" t="s">
        <v>385</v>
      </c>
      <c r="R155" s="3" t="s">
        <v>385</v>
      </c>
      <c r="S155" s="3" t="s">
        <v>385</v>
      </c>
      <c r="T155" s="3" t="s">
        <v>385</v>
      </c>
      <c r="U155" s="57">
        <f>+Tabla3[[#This Row],[V GRAVADAS]]</f>
        <v>3.72</v>
      </c>
      <c r="V155">
        <v>2</v>
      </c>
    </row>
    <row r="156" spans="1:22" x14ac:dyDescent="0.25">
      <c r="A156" t="s">
        <v>1071</v>
      </c>
      <c r="B156" s="1" t="s">
        <v>1085</v>
      </c>
      <c r="C156" t="s">
        <v>1</v>
      </c>
      <c r="D156" t="s">
        <v>92</v>
      </c>
      <c r="E156" t="s">
        <v>383</v>
      </c>
      <c r="F156" t="s">
        <v>384</v>
      </c>
      <c r="G156">
        <v>627</v>
      </c>
      <c r="H156">
        <v>627</v>
      </c>
      <c r="I156">
        <v>627</v>
      </c>
      <c r="J156">
        <v>627</v>
      </c>
      <c r="L156" s="3" t="s">
        <v>385</v>
      </c>
      <c r="M156" s="3" t="s">
        <v>385</v>
      </c>
      <c r="N156" s="3" t="s">
        <v>385</v>
      </c>
      <c r="O156" s="56">
        <v>0</v>
      </c>
      <c r="P156" s="3" t="s">
        <v>385</v>
      </c>
      <c r="Q156" s="3" t="s">
        <v>385</v>
      </c>
      <c r="R156" s="3" t="s">
        <v>385</v>
      </c>
      <c r="S156" s="3" t="s">
        <v>385</v>
      </c>
      <c r="T156" s="3" t="s">
        <v>385</v>
      </c>
      <c r="U156" s="57">
        <f>+Tabla3[[#This Row],[V GRAVADAS]]</f>
        <v>0</v>
      </c>
      <c r="V156">
        <v>2</v>
      </c>
    </row>
    <row r="157" spans="1:22" x14ac:dyDescent="0.25">
      <c r="A157" t="s">
        <v>1071</v>
      </c>
      <c r="B157" s="1" t="s">
        <v>1085</v>
      </c>
      <c r="C157" t="s">
        <v>1</v>
      </c>
      <c r="D157" t="s">
        <v>92</v>
      </c>
      <c r="E157" t="s">
        <v>383</v>
      </c>
      <c r="F157" t="s">
        <v>384</v>
      </c>
      <c r="G157">
        <v>628</v>
      </c>
      <c r="H157">
        <v>628</v>
      </c>
      <c r="I157">
        <v>628</v>
      </c>
      <c r="J157">
        <v>628</v>
      </c>
      <c r="L157" s="3" t="s">
        <v>385</v>
      </c>
      <c r="M157" s="3" t="s">
        <v>385</v>
      </c>
      <c r="N157" s="3" t="s">
        <v>385</v>
      </c>
      <c r="O157" s="56">
        <v>101.5</v>
      </c>
      <c r="P157" s="3" t="s">
        <v>385</v>
      </c>
      <c r="Q157" s="3" t="s">
        <v>385</v>
      </c>
      <c r="R157" s="3" t="s">
        <v>385</v>
      </c>
      <c r="S157" s="3" t="s">
        <v>385</v>
      </c>
      <c r="T157" s="3" t="s">
        <v>385</v>
      </c>
      <c r="U157" s="57">
        <f>+Tabla3[[#This Row],[V GRAVADAS]]</f>
        <v>101.5</v>
      </c>
      <c r="V157">
        <v>2</v>
      </c>
    </row>
    <row r="158" spans="1:22" x14ac:dyDescent="0.25">
      <c r="A158" t="s">
        <v>1071</v>
      </c>
      <c r="B158" s="1" t="s">
        <v>1283</v>
      </c>
      <c r="C158" t="s">
        <v>1</v>
      </c>
      <c r="D158" t="s">
        <v>92</v>
      </c>
      <c r="E158" t="s">
        <v>383</v>
      </c>
      <c r="F158" t="s">
        <v>384</v>
      </c>
      <c r="G158">
        <v>629</v>
      </c>
      <c r="H158">
        <v>629</v>
      </c>
      <c r="I158">
        <v>629</v>
      </c>
      <c r="J158">
        <v>629</v>
      </c>
      <c r="L158" s="3" t="s">
        <v>385</v>
      </c>
      <c r="M158" s="3" t="s">
        <v>385</v>
      </c>
      <c r="N158" s="3" t="s">
        <v>385</v>
      </c>
      <c r="O158" s="56">
        <v>15.82</v>
      </c>
      <c r="P158" s="3" t="s">
        <v>385</v>
      </c>
      <c r="Q158" s="3" t="s">
        <v>385</v>
      </c>
      <c r="R158" s="3" t="s">
        <v>385</v>
      </c>
      <c r="S158" s="3" t="s">
        <v>385</v>
      </c>
      <c r="T158" s="3" t="s">
        <v>385</v>
      </c>
      <c r="U158" s="57">
        <f>+Tabla3[[#This Row],[V GRAVADAS]]</f>
        <v>15.82</v>
      </c>
      <c r="V158">
        <v>2</v>
      </c>
    </row>
    <row r="159" spans="1:22" x14ac:dyDescent="0.25">
      <c r="A159" t="s">
        <v>1071</v>
      </c>
      <c r="B159" s="1" t="s">
        <v>1283</v>
      </c>
      <c r="C159" t="s">
        <v>1</v>
      </c>
      <c r="D159" t="s">
        <v>92</v>
      </c>
      <c r="E159" t="s">
        <v>383</v>
      </c>
      <c r="F159" t="s">
        <v>384</v>
      </c>
      <c r="G159">
        <v>630</v>
      </c>
      <c r="H159">
        <v>630</v>
      </c>
      <c r="I159">
        <v>630</v>
      </c>
      <c r="J159">
        <v>630</v>
      </c>
      <c r="L159" s="3" t="s">
        <v>385</v>
      </c>
      <c r="M159" s="3" t="s">
        <v>385</v>
      </c>
      <c r="N159" s="3" t="s">
        <v>385</v>
      </c>
      <c r="O159" s="56">
        <v>141.25</v>
      </c>
      <c r="P159" s="3" t="s">
        <v>385</v>
      </c>
      <c r="Q159" s="3" t="s">
        <v>385</v>
      </c>
      <c r="R159" s="3" t="s">
        <v>385</v>
      </c>
      <c r="S159" s="3" t="s">
        <v>385</v>
      </c>
      <c r="T159" s="3" t="s">
        <v>385</v>
      </c>
      <c r="U159" s="57">
        <f>+Tabla3[[#This Row],[V GRAVADAS]]</f>
        <v>141.25</v>
      </c>
      <c r="V159">
        <v>2</v>
      </c>
    </row>
    <row r="160" spans="1:22" x14ac:dyDescent="0.25">
      <c r="A160" t="s">
        <v>1071</v>
      </c>
      <c r="B160" s="1" t="s">
        <v>1283</v>
      </c>
      <c r="C160" t="s">
        <v>1</v>
      </c>
      <c r="D160" t="s">
        <v>92</v>
      </c>
      <c r="E160" t="s">
        <v>383</v>
      </c>
      <c r="F160" t="s">
        <v>384</v>
      </c>
      <c r="G160">
        <v>631</v>
      </c>
      <c r="H160">
        <v>631</v>
      </c>
      <c r="I160">
        <v>631</v>
      </c>
      <c r="J160">
        <v>631</v>
      </c>
      <c r="L160" s="3" t="s">
        <v>385</v>
      </c>
      <c r="M160" s="3" t="s">
        <v>385</v>
      </c>
      <c r="N160" s="3" t="s">
        <v>385</v>
      </c>
      <c r="O160" s="56">
        <v>17.5</v>
      </c>
      <c r="P160" s="3" t="s">
        <v>385</v>
      </c>
      <c r="Q160" s="3" t="s">
        <v>385</v>
      </c>
      <c r="R160" s="3" t="s">
        <v>385</v>
      </c>
      <c r="S160" s="3" t="s">
        <v>385</v>
      </c>
      <c r="T160" s="3" t="s">
        <v>385</v>
      </c>
      <c r="U160" s="57">
        <f>+Tabla3[[#This Row],[V GRAVADAS]]</f>
        <v>17.5</v>
      </c>
      <c r="V160">
        <v>2</v>
      </c>
    </row>
    <row r="161" spans="1:22" x14ac:dyDescent="0.25">
      <c r="A161" t="s">
        <v>1071</v>
      </c>
      <c r="B161" s="1" t="s">
        <v>1105</v>
      </c>
      <c r="C161" t="s">
        <v>1</v>
      </c>
      <c r="D161" t="s">
        <v>92</v>
      </c>
      <c r="E161" t="s">
        <v>383</v>
      </c>
      <c r="F161" t="s">
        <v>384</v>
      </c>
      <c r="G161">
        <v>632</v>
      </c>
      <c r="H161">
        <v>632</v>
      </c>
      <c r="I161">
        <v>632</v>
      </c>
      <c r="J161">
        <v>632</v>
      </c>
      <c r="L161" s="3" t="s">
        <v>385</v>
      </c>
      <c r="M161" s="3" t="s">
        <v>385</v>
      </c>
      <c r="N161" s="3" t="s">
        <v>385</v>
      </c>
      <c r="O161" s="56">
        <v>20</v>
      </c>
      <c r="P161" s="3" t="s">
        <v>385</v>
      </c>
      <c r="Q161" s="3" t="s">
        <v>385</v>
      </c>
      <c r="R161" s="3" t="s">
        <v>385</v>
      </c>
      <c r="S161" s="3" t="s">
        <v>385</v>
      </c>
      <c r="T161" s="3" t="s">
        <v>385</v>
      </c>
      <c r="U161" s="57">
        <f>+Tabla3[[#This Row],[V GRAVADAS]]</f>
        <v>20</v>
      </c>
      <c r="V161">
        <v>2</v>
      </c>
    </row>
    <row r="162" spans="1:22" x14ac:dyDescent="0.25">
      <c r="A162" t="s">
        <v>1071</v>
      </c>
      <c r="B162" s="1" t="s">
        <v>1105</v>
      </c>
      <c r="C162" t="s">
        <v>1</v>
      </c>
      <c r="D162" t="s">
        <v>92</v>
      </c>
      <c r="E162" t="s">
        <v>383</v>
      </c>
      <c r="F162" t="s">
        <v>384</v>
      </c>
      <c r="G162">
        <v>633</v>
      </c>
      <c r="H162">
        <v>633</v>
      </c>
      <c r="I162">
        <v>633</v>
      </c>
      <c r="J162">
        <v>633</v>
      </c>
      <c r="L162" s="3" t="s">
        <v>385</v>
      </c>
      <c r="M162" s="3" t="s">
        <v>385</v>
      </c>
      <c r="N162" s="3" t="s">
        <v>385</v>
      </c>
      <c r="O162" s="56">
        <v>66</v>
      </c>
      <c r="P162" s="3" t="s">
        <v>385</v>
      </c>
      <c r="Q162" s="3" t="s">
        <v>385</v>
      </c>
      <c r="R162" s="3" t="s">
        <v>385</v>
      </c>
      <c r="S162" s="3" t="s">
        <v>385</v>
      </c>
      <c r="T162" s="3" t="s">
        <v>385</v>
      </c>
      <c r="U162" s="57">
        <f>+Tabla3[[#This Row],[V GRAVADAS]]</f>
        <v>66</v>
      </c>
      <c r="V162">
        <v>2</v>
      </c>
    </row>
    <row r="163" spans="1:22" x14ac:dyDescent="0.25">
      <c r="A163" t="s">
        <v>1071</v>
      </c>
      <c r="B163" s="1" t="s">
        <v>1105</v>
      </c>
      <c r="C163" t="s">
        <v>1</v>
      </c>
      <c r="D163" t="s">
        <v>92</v>
      </c>
      <c r="E163" t="s">
        <v>383</v>
      </c>
      <c r="F163" t="s">
        <v>384</v>
      </c>
      <c r="G163">
        <v>634</v>
      </c>
      <c r="H163">
        <v>634</v>
      </c>
      <c r="I163">
        <v>634</v>
      </c>
      <c r="J163">
        <v>634</v>
      </c>
      <c r="L163" s="3" t="s">
        <v>385</v>
      </c>
      <c r="M163" s="3" t="s">
        <v>385</v>
      </c>
      <c r="N163" s="3" t="s">
        <v>385</v>
      </c>
      <c r="O163" s="56">
        <v>55</v>
      </c>
      <c r="P163" s="3" t="s">
        <v>385</v>
      </c>
      <c r="Q163" s="3" t="s">
        <v>385</v>
      </c>
      <c r="R163" s="3" t="s">
        <v>385</v>
      </c>
      <c r="S163" s="3" t="s">
        <v>385</v>
      </c>
      <c r="T163" s="3" t="s">
        <v>385</v>
      </c>
      <c r="U163" s="57">
        <f>+Tabla3[[#This Row],[V GRAVADAS]]</f>
        <v>55</v>
      </c>
      <c r="V163">
        <v>2</v>
      </c>
    </row>
    <row r="164" spans="1:22" x14ac:dyDescent="0.25">
      <c r="A164" t="s">
        <v>1071</v>
      </c>
      <c r="B164" s="1" t="s">
        <v>1105</v>
      </c>
      <c r="C164" t="s">
        <v>1</v>
      </c>
      <c r="D164" t="s">
        <v>92</v>
      </c>
      <c r="E164" t="s">
        <v>383</v>
      </c>
      <c r="F164" t="s">
        <v>384</v>
      </c>
      <c r="G164">
        <v>635</v>
      </c>
      <c r="H164">
        <v>635</v>
      </c>
      <c r="I164">
        <v>635</v>
      </c>
      <c r="J164">
        <v>635</v>
      </c>
      <c r="L164" s="3" t="s">
        <v>385</v>
      </c>
      <c r="M164" s="3" t="s">
        <v>385</v>
      </c>
      <c r="N164" s="3" t="s">
        <v>385</v>
      </c>
      <c r="O164" s="56">
        <v>11.25</v>
      </c>
      <c r="P164" s="3" t="s">
        <v>385</v>
      </c>
      <c r="Q164" s="3" t="s">
        <v>385</v>
      </c>
      <c r="R164" s="3" t="s">
        <v>385</v>
      </c>
      <c r="S164" s="3" t="s">
        <v>385</v>
      </c>
      <c r="T164" s="3" t="s">
        <v>385</v>
      </c>
      <c r="U164" s="57">
        <f>+Tabla3[[#This Row],[V GRAVADAS]]</f>
        <v>11.25</v>
      </c>
      <c r="V164">
        <v>2</v>
      </c>
    </row>
    <row r="165" spans="1:22" x14ac:dyDescent="0.25">
      <c r="A165" t="s">
        <v>1071</v>
      </c>
      <c r="B165" s="1" t="s">
        <v>1105</v>
      </c>
      <c r="C165" t="s">
        <v>1</v>
      </c>
      <c r="D165" t="s">
        <v>92</v>
      </c>
      <c r="E165" t="s">
        <v>383</v>
      </c>
      <c r="F165" t="s">
        <v>384</v>
      </c>
      <c r="G165">
        <v>636</v>
      </c>
      <c r="H165">
        <v>636</v>
      </c>
      <c r="I165">
        <v>636</v>
      </c>
      <c r="J165">
        <v>636</v>
      </c>
      <c r="L165" s="3" t="s">
        <v>385</v>
      </c>
      <c r="M165" s="3" t="s">
        <v>385</v>
      </c>
      <c r="N165" s="3" t="s">
        <v>385</v>
      </c>
      <c r="O165" s="56">
        <v>22.5</v>
      </c>
      <c r="P165" s="3" t="s">
        <v>385</v>
      </c>
      <c r="Q165" s="3" t="s">
        <v>385</v>
      </c>
      <c r="R165" s="3" t="s">
        <v>385</v>
      </c>
      <c r="S165" s="3" t="s">
        <v>385</v>
      </c>
      <c r="T165" s="3" t="s">
        <v>385</v>
      </c>
      <c r="U165" s="57">
        <f>+Tabla3[[#This Row],[V GRAVADAS]]</f>
        <v>22.5</v>
      </c>
      <c r="V165">
        <v>2</v>
      </c>
    </row>
    <row r="166" spans="1:22" x14ac:dyDescent="0.25">
      <c r="A166" t="s">
        <v>1071</v>
      </c>
      <c r="B166" s="1" t="s">
        <v>1284</v>
      </c>
      <c r="C166" t="s">
        <v>1</v>
      </c>
      <c r="D166" t="s">
        <v>92</v>
      </c>
      <c r="E166" t="s">
        <v>383</v>
      </c>
      <c r="F166" t="s">
        <v>384</v>
      </c>
      <c r="G166">
        <v>637</v>
      </c>
      <c r="H166">
        <v>637</v>
      </c>
      <c r="I166">
        <v>637</v>
      </c>
      <c r="J166">
        <v>637</v>
      </c>
      <c r="L166" s="3" t="s">
        <v>385</v>
      </c>
      <c r="M166" s="3" t="s">
        <v>385</v>
      </c>
      <c r="N166" s="3" t="s">
        <v>385</v>
      </c>
      <c r="O166" s="56">
        <v>47</v>
      </c>
      <c r="P166" s="3" t="s">
        <v>385</v>
      </c>
      <c r="Q166" s="3" t="s">
        <v>385</v>
      </c>
      <c r="R166" s="3" t="s">
        <v>385</v>
      </c>
      <c r="S166" s="3" t="s">
        <v>385</v>
      </c>
      <c r="T166" s="3" t="s">
        <v>385</v>
      </c>
      <c r="U166" s="57">
        <f>+Tabla3[[#This Row],[V GRAVADAS]]</f>
        <v>47</v>
      </c>
      <c r="V166">
        <v>2</v>
      </c>
    </row>
    <row r="167" spans="1:22" x14ac:dyDescent="0.25">
      <c r="A167" t="s">
        <v>1071</v>
      </c>
      <c r="B167" s="1" t="s">
        <v>1284</v>
      </c>
      <c r="C167" t="s">
        <v>1</v>
      </c>
      <c r="D167" t="s">
        <v>92</v>
      </c>
      <c r="E167" t="s">
        <v>383</v>
      </c>
      <c r="F167" t="s">
        <v>384</v>
      </c>
      <c r="G167">
        <v>638</v>
      </c>
      <c r="H167">
        <v>638</v>
      </c>
      <c r="I167">
        <v>638</v>
      </c>
      <c r="J167">
        <v>638</v>
      </c>
      <c r="L167" s="3" t="s">
        <v>385</v>
      </c>
      <c r="M167" s="3" t="s">
        <v>385</v>
      </c>
      <c r="N167" s="3" t="s">
        <v>385</v>
      </c>
      <c r="O167" s="56">
        <v>15.6</v>
      </c>
      <c r="P167" s="3" t="s">
        <v>385</v>
      </c>
      <c r="Q167" s="3" t="s">
        <v>385</v>
      </c>
      <c r="R167" s="3" t="s">
        <v>385</v>
      </c>
      <c r="S167" s="3" t="s">
        <v>385</v>
      </c>
      <c r="T167" s="3" t="s">
        <v>385</v>
      </c>
      <c r="U167" s="57">
        <f>+Tabla3[[#This Row],[V GRAVADAS]]</f>
        <v>15.6</v>
      </c>
      <c r="V167">
        <v>2</v>
      </c>
    </row>
    <row r="168" spans="1:22" x14ac:dyDescent="0.25">
      <c r="A168" t="s">
        <v>1071</v>
      </c>
      <c r="B168" s="1" t="s">
        <v>1129</v>
      </c>
      <c r="C168" t="s">
        <v>1</v>
      </c>
      <c r="D168" t="s">
        <v>92</v>
      </c>
      <c r="E168" t="s">
        <v>383</v>
      </c>
      <c r="F168" t="s">
        <v>384</v>
      </c>
      <c r="G168">
        <v>639</v>
      </c>
      <c r="H168">
        <v>639</v>
      </c>
      <c r="I168">
        <v>639</v>
      </c>
      <c r="J168">
        <v>639</v>
      </c>
      <c r="L168" s="3" t="s">
        <v>385</v>
      </c>
      <c r="M168" s="3" t="s">
        <v>385</v>
      </c>
      <c r="N168" s="3" t="s">
        <v>385</v>
      </c>
      <c r="O168" s="56">
        <v>44.75</v>
      </c>
      <c r="P168" s="3" t="s">
        <v>385</v>
      </c>
      <c r="Q168" s="3" t="s">
        <v>385</v>
      </c>
      <c r="R168" s="3" t="s">
        <v>385</v>
      </c>
      <c r="S168" s="3" t="s">
        <v>385</v>
      </c>
      <c r="T168" s="3" t="s">
        <v>385</v>
      </c>
      <c r="U168" s="57">
        <f>+Tabla3[[#This Row],[V GRAVADAS]]</f>
        <v>44.75</v>
      </c>
      <c r="V168">
        <v>2</v>
      </c>
    </row>
    <row r="169" spans="1:22" x14ac:dyDescent="0.25">
      <c r="A169" t="s">
        <v>1071</v>
      </c>
      <c r="B169" s="1" t="s">
        <v>1129</v>
      </c>
      <c r="C169" t="s">
        <v>1</v>
      </c>
      <c r="D169" t="s">
        <v>92</v>
      </c>
      <c r="E169" t="s">
        <v>383</v>
      </c>
      <c r="F169" t="s">
        <v>384</v>
      </c>
      <c r="G169">
        <v>640</v>
      </c>
      <c r="H169">
        <v>640</v>
      </c>
      <c r="I169">
        <v>640</v>
      </c>
      <c r="J169">
        <v>640</v>
      </c>
      <c r="L169" s="3" t="s">
        <v>385</v>
      </c>
      <c r="M169" s="3" t="s">
        <v>385</v>
      </c>
      <c r="N169" s="3" t="s">
        <v>385</v>
      </c>
      <c r="O169" s="56">
        <v>6.75</v>
      </c>
      <c r="P169" s="3" t="s">
        <v>385</v>
      </c>
      <c r="Q169" s="3" t="s">
        <v>385</v>
      </c>
      <c r="R169" s="3" t="s">
        <v>385</v>
      </c>
      <c r="S169" s="3" t="s">
        <v>385</v>
      </c>
      <c r="T169" s="3" t="s">
        <v>385</v>
      </c>
      <c r="U169" s="57">
        <f>+Tabla3[[#This Row],[V GRAVADAS]]</f>
        <v>6.75</v>
      </c>
      <c r="V169">
        <v>2</v>
      </c>
    </row>
    <row r="170" spans="1:22" x14ac:dyDescent="0.25">
      <c r="A170" t="s">
        <v>1071</v>
      </c>
      <c r="B170" s="1" t="s">
        <v>1129</v>
      </c>
      <c r="C170" t="s">
        <v>1</v>
      </c>
      <c r="D170" t="s">
        <v>92</v>
      </c>
      <c r="E170" t="s">
        <v>383</v>
      </c>
      <c r="F170" t="s">
        <v>384</v>
      </c>
      <c r="G170">
        <v>641</v>
      </c>
      <c r="H170">
        <v>641</v>
      </c>
      <c r="I170">
        <v>641</v>
      </c>
      <c r="J170">
        <v>641</v>
      </c>
      <c r="L170" s="3" t="s">
        <v>385</v>
      </c>
      <c r="M170" s="3" t="s">
        <v>385</v>
      </c>
      <c r="N170" s="3" t="s">
        <v>385</v>
      </c>
      <c r="O170" s="56">
        <v>6</v>
      </c>
      <c r="P170" s="3" t="s">
        <v>385</v>
      </c>
      <c r="Q170" s="3" t="s">
        <v>385</v>
      </c>
      <c r="R170" s="3" t="s">
        <v>385</v>
      </c>
      <c r="S170" s="3" t="s">
        <v>385</v>
      </c>
      <c r="T170" s="3" t="s">
        <v>385</v>
      </c>
      <c r="U170" s="57">
        <f>+Tabla3[[#This Row],[V GRAVADAS]]</f>
        <v>6</v>
      </c>
      <c r="V170">
        <v>2</v>
      </c>
    </row>
    <row r="171" spans="1:22" x14ac:dyDescent="0.25">
      <c r="A171" t="s">
        <v>1071</v>
      </c>
      <c r="B171" s="1" t="s">
        <v>1285</v>
      </c>
      <c r="C171" t="s">
        <v>1</v>
      </c>
      <c r="D171" t="s">
        <v>92</v>
      </c>
      <c r="E171" t="s">
        <v>383</v>
      </c>
      <c r="F171" t="s">
        <v>384</v>
      </c>
      <c r="G171">
        <v>642</v>
      </c>
      <c r="H171">
        <v>642</v>
      </c>
      <c r="I171">
        <v>642</v>
      </c>
      <c r="J171">
        <v>642</v>
      </c>
      <c r="L171" s="3" t="s">
        <v>385</v>
      </c>
      <c r="M171" s="3" t="s">
        <v>385</v>
      </c>
      <c r="N171" s="3" t="s">
        <v>385</v>
      </c>
      <c r="O171" s="56">
        <v>12</v>
      </c>
      <c r="P171" s="3" t="s">
        <v>385</v>
      </c>
      <c r="Q171" s="3" t="s">
        <v>385</v>
      </c>
      <c r="R171" s="3" t="s">
        <v>385</v>
      </c>
      <c r="S171" s="3" t="s">
        <v>385</v>
      </c>
      <c r="T171" s="3" t="s">
        <v>385</v>
      </c>
      <c r="U171" s="57">
        <f>+Tabla3[[#This Row],[V GRAVADAS]]</f>
        <v>12</v>
      </c>
      <c r="V171">
        <v>2</v>
      </c>
    </row>
    <row r="172" spans="1:22" x14ac:dyDescent="0.25">
      <c r="A172" t="s">
        <v>1071</v>
      </c>
      <c r="B172" s="1" t="s">
        <v>1285</v>
      </c>
      <c r="C172" t="s">
        <v>1</v>
      </c>
      <c r="D172" t="s">
        <v>92</v>
      </c>
      <c r="E172" t="s">
        <v>383</v>
      </c>
      <c r="F172" t="s">
        <v>384</v>
      </c>
      <c r="G172">
        <v>643</v>
      </c>
      <c r="H172">
        <v>643</v>
      </c>
      <c r="I172">
        <v>643</v>
      </c>
      <c r="J172">
        <v>643</v>
      </c>
      <c r="L172" s="3" t="s">
        <v>385</v>
      </c>
      <c r="M172" s="3" t="s">
        <v>385</v>
      </c>
      <c r="N172" s="3" t="s">
        <v>385</v>
      </c>
      <c r="O172" s="56">
        <v>0</v>
      </c>
      <c r="P172" s="3" t="s">
        <v>385</v>
      </c>
      <c r="Q172" s="3" t="s">
        <v>385</v>
      </c>
      <c r="R172" s="3" t="s">
        <v>385</v>
      </c>
      <c r="S172" s="3" t="s">
        <v>385</v>
      </c>
      <c r="T172" s="3" t="s">
        <v>385</v>
      </c>
      <c r="U172" s="57">
        <f>+Tabla3[[#This Row],[V GRAVADAS]]</f>
        <v>0</v>
      </c>
      <c r="V172">
        <v>2</v>
      </c>
    </row>
    <row r="173" spans="1:22" x14ac:dyDescent="0.25">
      <c r="A173" t="s">
        <v>1071</v>
      </c>
      <c r="B173" s="1" t="s">
        <v>1285</v>
      </c>
      <c r="C173" t="s">
        <v>1</v>
      </c>
      <c r="D173" t="s">
        <v>92</v>
      </c>
      <c r="E173" t="s">
        <v>383</v>
      </c>
      <c r="F173" t="s">
        <v>384</v>
      </c>
      <c r="G173">
        <v>644</v>
      </c>
      <c r="H173">
        <v>644</v>
      </c>
      <c r="I173">
        <v>644</v>
      </c>
      <c r="J173">
        <v>644</v>
      </c>
      <c r="L173" s="3" t="s">
        <v>385</v>
      </c>
      <c r="M173" s="3" t="s">
        <v>385</v>
      </c>
      <c r="N173" s="3" t="s">
        <v>385</v>
      </c>
      <c r="O173" s="56">
        <v>5.12</v>
      </c>
      <c r="P173" s="3" t="s">
        <v>385</v>
      </c>
      <c r="Q173" s="3" t="s">
        <v>385</v>
      </c>
      <c r="R173" s="3" t="s">
        <v>385</v>
      </c>
      <c r="S173" s="3" t="s">
        <v>385</v>
      </c>
      <c r="T173" s="3" t="s">
        <v>385</v>
      </c>
      <c r="U173" s="57">
        <f>+Tabla3[[#This Row],[V GRAVADAS]]</f>
        <v>5.12</v>
      </c>
      <c r="V173">
        <v>2</v>
      </c>
    </row>
    <row r="174" spans="1:22" x14ac:dyDescent="0.25">
      <c r="A174" t="s">
        <v>1071</v>
      </c>
      <c r="B174" s="1" t="s">
        <v>1144</v>
      </c>
      <c r="C174" t="s">
        <v>1</v>
      </c>
      <c r="D174" t="s">
        <v>92</v>
      </c>
      <c r="E174" t="s">
        <v>383</v>
      </c>
      <c r="F174" t="s">
        <v>384</v>
      </c>
      <c r="G174">
        <v>645</v>
      </c>
      <c r="H174">
        <v>645</v>
      </c>
      <c r="I174">
        <v>645</v>
      </c>
      <c r="J174">
        <v>645</v>
      </c>
      <c r="L174" s="3" t="s">
        <v>385</v>
      </c>
      <c r="M174" s="3" t="s">
        <v>385</v>
      </c>
      <c r="N174" s="3" t="s">
        <v>385</v>
      </c>
      <c r="O174" s="56">
        <v>10</v>
      </c>
      <c r="P174" s="3" t="s">
        <v>385</v>
      </c>
      <c r="Q174" s="3" t="s">
        <v>385</v>
      </c>
      <c r="R174" s="3" t="s">
        <v>385</v>
      </c>
      <c r="S174" s="3" t="s">
        <v>385</v>
      </c>
      <c r="T174" s="3" t="s">
        <v>385</v>
      </c>
      <c r="U174" s="57">
        <f>+Tabla3[[#This Row],[V GRAVADAS]]</f>
        <v>10</v>
      </c>
      <c r="V174">
        <v>2</v>
      </c>
    </row>
    <row r="175" spans="1:22" x14ac:dyDescent="0.25">
      <c r="A175" t="s">
        <v>1071</v>
      </c>
      <c r="B175" s="1" t="s">
        <v>1144</v>
      </c>
      <c r="C175" t="s">
        <v>1</v>
      </c>
      <c r="D175" t="s">
        <v>92</v>
      </c>
      <c r="E175" t="s">
        <v>383</v>
      </c>
      <c r="F175" t="s">
        <v>384</v>
      </c>
      <c r="G175">
        <v>646</v>
      </c>
      <c r="H175">
        <v>646</v>
      </c>
      <c r="I175">
        <v>646</v>
      </c>
      <c r="J175">
        <v>646</v>
      </c>
      <c r="L175" s="3" t="s">
        <v>385</v>
      </c>
      <c r="M175" s="3" t="s">
        <v>385</v>
      </c>
      <c r="N175" s="3" t="s">
        <v>385</v>
      </c>
      <c r="O175" s="56">
        <v>4.07</v>
      </c>
      <c r="P175" s="3" t="s">
        <v>385</v>
      </c>
      <c r="Q175" s="3" t="s">
        <v>385</v>
      </c>
      <c r="R175" s="3" t="s">
        <v>385</v>
      </c>
      <c r="S175" s="3" t="s">
        <v>385</v>
      </c>
      <c r="T175" s="3" t="s">
        <v>385</v>
      </c>
      <c r="U175" s="57">
        <f>+Tabla3[[#This Row],[V GRAVADAS]]</f>
        <v>4.07</v>
      </c>
      <c r="V175">
        <v>2</v>
      </c>
    </row>
    <row r="176" spans="1:22" x14ac:dyDescent="0.25">
      <c r="A176" t="s">
        <v>1071</v>
      </c>
      <c r="B176" s="1" t="s">
        <v>1154</v>
      </c>
      <c r="C176" t="s">
        <v>1</v>
      </c>
      <c r="D176" t="s">
        <v>92</v>
      </c>
      <c r="E176" t="s">
        <v>383</v>
      </c>
      <c r="F176" t="s">
        <v>384</v>
      </c>
      <c r="G176">
        <v>647</v>
      </c>
      <c r="H176">
        <v>647</v>
      </c>
      <c r="I176">
        <v>647</v>
      </c>
      <c r="J176">
        <v>647</v>
      </c>
      <c r="L176" s="3" t="s">
        <v>385</v>
      </c>
      <c r="M176" s="3" t="s">
        <v>385</v>
      </c>
      <c r="N176" s="3" t="s">
        <v>385</v>
      </c>
      <c r="O176" s="56">
        <v>6.46</v>
      </c>
      <c r="P176" s="3" t="s">
        <v>385</v>
      </c>
      <c r="Q176" s="3" t="s">
        <v>385</v>
      </c>
      <c r="R176" s="3" t="s">
        <v>385</v>
      </c>
      <c r="S176" s="3" t="s">
        <v>385</v>
      </c>
      <c r="T176" s="3" t="s">
        <v>385</v>
      </c>
      <c r="U176" s="57">
        <f>+Tabla3[[#This Row],[V GRAVADAS]]</f>
        <v>6.46</v>
      </c>
      <c r="V176">
        <v>2</v>
      </c>
    </row>
    <row r="177" spans="1:22" x14ac:dyDescent="0.25">
      <c r="A177" t="s">
        <v>1071</v>
      </c>
      <c r="B177" s="1" t="s">
        <v>1154</v>
      </c>
      <c r="C177" t="s">
        <v>1</v>
      </c>
      <c r="D177" t="s">
        <v>92</v>
      </c>
      <c r="E177" t="s">
        <v>383</v>
      </c>
      <c r="F177" t="s">
        <v>384</v>
      </c>
      <c r="G177">
        <v>648</v>
      </c>
      <c r="H177">
        <v>648</v>
      </c>
      <c r="I177">
        <v>648</v>
      </c>
      <c r="J177">
        <v>648</v>
      </c>
      <c r="L177" s="3" t="s">
        <v>385</v>
      </c>
      <c r="M177" s="3" t="s">
        <v>385</v>
      </c>
      <c r="N177" s="3" t="s">
        <v>385</v>
      </c>
      <c r="O177" s="56">
        <v>5.86</v>
      </c>
      <c r="P177" s="3" t="s">
        <v>385</v>
      </c>
      <c r="Q177" s="3" t="s">
        <v>385</v>
      </c>
      <c r="R177" s="3" t="s">
        <v>385</v>
      </c>
      <c r="S177" s="3" t="s">
        <v>385</v>
      </c>
      <c r="T177" s="3" t="s">
        <v>385</v>
      </c>
      <c r="U177" s="57">
        <f>+Tabla3[[#This Row],[V GRAVADAS]]</f>
        <v>5.86</v>
      </c>
      <c r="V177">
        <v>2</v>
      </c>
    </row>
    <row r="178" spans="1:22" x14ac:dyDescent="0.25">
      <c r="A178" t="s">
        <v>1071</v>
      </c>
      <c r="B178" s="1" t="s">
        <v>1154</v>
      </c>
      <c r="C178" t="s">
        <v>1</v>
      </c>
      <c r="D178" t="s">
        <v>92</v>
      </c>
      <c r="E178" t="s">
        <v>383</v>
      </c>
      <c r="F178" t="s">
        <v>384</v>
      </c>
      <c r="G178">
        <v>649</v>
      </c>
      <c r="H178">
        <v>649</v>
      </c>
      <c r="I178">
        <v>649</v>
      </c>
      <c r="J178">
        <v>649</v>
      </c>
      <c r="L178" s="3" t="s">
        <v>385</v>
      </c>
      <c r="M178" s="3" t="s">
        <v>385</v>
      </c>
      <c r="N178" s="3" t="s">
        <v>385</v>
      </c>
      <c r="O178" s="56">
        <v>13.6</v>
      </c>
      <c r="P178" s="3" t="s">
        <v>385</v>
      </c>
      <c r="Q178" s="3" t="s">
        <v>385</v>
      </c>
      <c r="R178" s="3" t="s">
        <v>385</v>
      </c>
      <c r="S178" s="3" t="s">
        <v>385</v>
      </c>
      <c r="T178" s="3" t="s">
        <v>385</v>
      </c>
      <c r="U178" s="57">
        <f>+Tabla3[[#This Row],[V GRAVADAS]]</f>
        <v>13.6</v>
      </c>
      <c r="V178">
        <v>2</v>
      </c>
    </row>
    <row r="179" spans="1:22" x14ac:dyDescent="0.25">
      <c r="A179" t="s">
        <v>1071</v>
      </c>
      <c r="B179" s="1" t="s">
        <v>1162</v>
      </c>
      <c r="C179" t="s">
        <v>1</v>
      </c>
      <c r="D179" t="s">
        <v>92</v>
      </c>
      <c r="E179" t="s">
        <v>383</v>
      </c>
      <c r="F179" t="s">
        <v>384</v>
      </c>
      <c r="G179">
        <v>650</v>
      </c>
      <c r="H179">
        <v>650</v>
      </c>
      <c r="I179">
        <v>650</v>
      </c>
      <c r="J179">
        <v>650</v>
      </c>
      <c r="L179" s="3" t="s">
        <v>385</v>
      </c>
      <c r="M179" s="3" t="s">
        <v>385</v>
      </c>
      <c r="N179" s="3" t="s">
        <v>385</v>
      </c>
      <c r="O179" s="56">
        <v>18.5</v>
      </c>
      <c r="P179" s="3" t="s">
        <v>385</v>
      </c>
      <c r="Q179" s="3" t="s">
        <v>385</v>
      </c>
      <c r="R179" s="3" t="s">
        <v>385</v>
      </c>
      <c r="S179" s="3" t="s">
        <v>385</v>
      </c>
      <c r="T179" s="3" t="s">
        <v>385</v>
      </c>
      <c r="U179" s="57">
        <f>+Tabla3[[#This Row],[V GRAVADAS]]</f>
        <v>18.5</v>
      </c>
      <c r="V179">
        <v>2</v>
      </c>
    </row>
    <row r="180" spans="1:22" x14ac:dyDescent="0.25">
      <c r="A180" t="s">
        <v>1071</v>
      </c>
      <c r="B180" s="1" t="s">
        <v>1162</v>
      </c>
      <c r="C180" t="s">
        <v>1</v>
      </c>
      <c r="D180" t="s">
        <v>92</v>
      </c>
      <c r="E180" t="s">
        <v>383</v>
      </c>
      <c r="F180" t="s">
        <v>384</v>
      </c>
      <c r="G180">
        <v>651</v>
      </c>
      <c r="H180">
        <v>651</v>
      </c>
      <c r="I180">
        <v>651</v>
      </c>
      <c r="J180">
        <v>651</v>
      </c>
      <c r="L180" s="3" t="s">
        <v>385</v>
      </c>
      <c r="M180" s="3" t="s">
        <v>385</v>
      </c>
      <c r="N180" s="3" t="s">
        <v>385</v>
      </c>
      <c r="O180" s="56">
        <v>5.44</v>
      </c>
      <c r="P180" s="3" t="s">
        <v>385</v>
      </c>
      <c r="Q180" s="3" t="s">
        <v>385</v>
      </c>
      <c r="R180" s="3" t="s">
        <v>385</v>
      </c>
      <c r="S180" s="3" t="s">
        <v>385</v>
      </c>
      <c r="T180" s="3" t="s">
        <v>385</v>
      </c>
      <c r="U180" s="57">
        <f>+Tabla3[[#This Row],[V GRAVADAS]]</f>
        <v>5.44</v>
      </c>
      <c r="V180">
        <v>2</v>
      </c>
    </row>
    <row r="181" spans="1:22" x14ac:dyDescent="0.25">
      <c r="A181" t="s">
        <v>1071</v>
      </c>
      <c r="B181" s="1" t="s">
        <v>1162</v>
      </c>
      <c r="C181" t="s">
        <v>1</v>
      </c>
      <c r="D181" t="s">
        <v>92</v>
      </c>
      <c r="E181" t="s">
        <v>383</v>
      </c>
      <c r="F181" t="s">
        <v>384</v>
      </c>
      <c r="G181">
        <v>652</v>
      </c>
      <c r="H181">
        <v>652</v>
      </c>
      <c r="I181">
        <v>652</v>
      </c>
      <c r="J181">
        <v>652</v>
      </c>
      <c r="L181" s="3" t="s">
        <v>385</v>
      </c>
      <c r="M181" s="3" t="s">
        <v>385</v>
      </c>
      <c r="N181" s="3" t="s">
        <v>385</v>
      </c>
      <c r="O181" s="56">
        <v>226</v>
      </c>
      <c r="P181" s="3" t="s">
        <v>385</v>
      </c>
      <c r="Q181" s="3" t="s">
        <v>385</v>
      </c>
      <c r="R181" s="3" t="s">
        <v>385</v>
      </c>
      <c r="S181" s="3" t="s">
        <v>385</v>
      </c>
      <c r="T181" s="3" t="s">
        <v>385</v>
      </c>
      <c r="U181" s="57">
        <f>+Tabla3[[#This Row],[V GRAVADAS]]</f>
        <v>226</v>
      </c>
      <c r="V181">
        <v>2</v>
      </c>
    </row>
    <row r="182" spans="1:22" x14ac:dyDescent="0.25">
      <c r="A182" t="s">
        <v>1071</v>
      </c>
      <c r="B182" s="1" t="s">
        <v>1162</v>
      </c>
      <c r="C182" t="s">
        <v>1</v>
      </c>
      <c r="D182" t="s">
        <v>92</v>
      </c>
      <c r="E182" t="s">
        <v>383</v>
      </c>
      <c r="F182" t="s">
        <v>384</v>
      </c>
      <c r="G182">
        <v>653</v>
      </c>
      <c r="H182">
        <v>653</v>
      </c>
      <c r="I182">
        <v>653</v>
      </c>
      <c r="J182">
        <v>653</v>
      </c>
      <c r="L182" s="3" t="s">
        <v>385</v>
      </c>
      <c r="M182" s="3" t="s">
        <v>385</v>
      </c>
      <c r="N182" s="3" t="s">
        <v>385</v>
      </c>
      <c r="O182" s="56">
        <v>60.03</v>
      </c>
      <c r="P182" s="3" t="s">
        <v>385</v>
      </c>
      <c r="Q182" s="3" t="s">
        <v>385</v>
      </c>
      <c r="R182" s="3" t="s">
        <v>385</v>
      </c>
      <c r="S182" s="3" t="s">
        <v>385</v>
      </c>
      <c r="T182" s="3" t="s">
        <v>385</v>
      </c>
      <c r="U182" s="57">
        <f>+Tabla3[[#This Row],[V GRAVADAS]]</f>
        <v>60.03</v>
      </c>
      <c r="V182">
        <v>2</v>
      </c>
    </row>
    <row r="183" spans="1:22" x14ac:dyDescent="0.25">
      <c r="A183" t="s">
        <v>1071</v>
      </c>
      <c r="B183" s="1" t="s">
        <v>1162</v>
      </c>
      <c r="C183" t="s">
        <v>1</v>
      </c>
      <c r="D183" t="s">
        <v>92</v>
      </c>
      <c r="E183" t="s">
        <v>383</v>
      </c>
      <c r="F183" t="s">
        <v>384</v>
      </c>
      <c r="G183">
        <v>654</v>
      </c>
      <c r="H183">
        <v>654</v>
      </c>
      <c r="I183">
        <v>654</v>
      </c>
      <c r="J183">
        <v>654</v>
      </c>
      <c r="L183" s="3" t="s">
        <v>385</v>
      </c>
      <c r="M183" s="3" t="s">
        <v>385</v>
      </c>
      <c r="N183" s="3" t="s">
        <v>385</v>
      </c>
      <c r="O183" s="56">
        <v>48.71</v>
      </c>
      <c r="P183" s="3" t="s">
        <v>385</v>
      </c>
      <c r="Q183" s="3" t="s">
        <v>385</v>
      </c>
      <c r="R183" s="3" t="s">
        <v>385</v>
      </c>
      <c r="S183" s="3" t="s">
        <v>385</v>
      </c>
      <c r="T183" s="3" t="s">
        <v>385</v>
      </c>
      <c r="U183" s="57">
        <f>+Tabla3[[#This Row],[V GRAVADAS]]</f>
        <v>48.71</v>
      </c>
      <c r="V183">
        <v>2</v>
      </c>
    </row>
    <row r="184" spans="1:22" x14ac:dyDescent="0.25">
      <c r="A184" t="s">
        <v>1071</v>
      </c>
      <c r="B184" s="1" t="s">
        <v>1286</v>
      </c>
      <c r="C184" t="s">
        <v>1</v>
      </c>
      <c r="D184" t="s">
        <v>92</v>
      </c>
      <c r="E184" t="s">
        <v>383</v>
      </c>
      <c r="F184" t="s">
        <v>384</v>
      </c>
      <c r="G184">
        <v>655</v>
      </c>
      <c r="H184">
        <v>655</v>
      </c>
      <c r="I184">
        <v>655</v>
      </c>
      <c r="J184">
        <v>655</v>
      </c>
      <c r="L184" s="3" t="s">
        <v>385</v>
      </c>
      <c r="M184" s="3" t="s">
        <v>385</v>
      </c>
      <c r="N184" s="3" t="s">
        <v>385</v>
      </c>
      <c r="O184" s="56">
        <v>6.36</v>
      </c>
      <c r="P184" s="3" t="s">
        <v>385</v>
      </c>
      <c r="Q184" s="3" t="s">
        <v>385</v>
      </c>
      <c r="R184" s="3" t="s">
        <v>385</v>
      </c>
      <c r="S184" s="3" t="s">
        <v>385</v>
      </c>
      <c r="T184" s="3" t="s">
        <v>385</v>
      </c>
      <c r="U184" s="57">
        <f>+Tabla3[[#This Row],[V GRAVADAS]]</f>
        <v>6.36</v>
      </c>
      <c r="V184">
        <v>2</v>
      </c>
    </row>
    <row r="185" spans="1:22" x14ac:dyDescent="0.25">
      <c r="A185" t="s">
        <v>1071</v>
      </c>
      <c r="B185" s="1" t="s">
        <v>1286</v>
      </c>
      <c r="C185" t="s">
        <v>1</v>
      </c>
      <c r="D185" t="s">
        <v>92</v>
      </c>
      <c r="E185" t="s">
        <v>383</v>
      </c>
      <c r="F185" t="s">
        <v>384</v>
      </c>
      <c r="G185">
        <v>656</v>
      </c>
      <c r="H185">
        <v>656</v>
      </c>
      <c r="I185">
        <v>656</v>
      </c>
      <c r="J185">
        <v>656</v>
      </c>
      <c r="L185" s="3" t="s">
        <v>385</v>
      </c>
      <c r="M185" s="3" t="s">
        <v>385</v>
      </c>
      <c r="N185" s="3" t="s">
        <v>385</v>
      </c>
      <c r="O185" s="56">
        <v>7</v>
      </c>
      <c r="P185" s="3" t="s">
        <v>385</v>
      </c>
      <c r="Q185" s="3" t="s">
        <v>385</v>
      </c>
      <c r="R185" s="3" t="s">
        <v>385</v>
      </c>
      <c r="S185" s="3" t="s">
        <v>385</v>
      </c>
      <c r="T185" s="3" t="s">
        <v>385</v>
      </c>
      <c r="U185" s="57">
        <f>+Tabla3[[#This Row],[V GRAVADAS]]</f>
        <v>7</v>
      </c>
      <c r="V185">
        <v>2</v>
      </c>
    </row>
    <row r="186" spans="1:22" x14ac:dyDescent="0.25">
      <c r="A186" t="s">
        <v>1071</v>
      </c>
      <c r="B186" s="1" t="s">
        <v>1178</v>
      </c>
      <c r="C186" t="s">
        <v>1</v>
      </c>
      <c r="D186" t="s">
        <v>92</v>
      </c>
      <c r="E186" t="s">
        <v>383</v>
      </c>
      <c r="F186" t="s">
        <v>384</v>
      </c>
      <c r="G186">
        <v>657</v>
      </c>
      <c r="H186">
        <v>657</v>
      </c>
      <c r="I186">
        <v>657</v>
      </c>
      <c r="J186">
        <v>657</v>
      </c>
      <c r="L186" s="3" t="s">
        <v>385</v>
      </c>
      <c r="M186" s="3" t="s">
        <v>385</v>
      </c>
      <c r="N186" s="3" t="s">
        <v>385</v>
      </c>
      <c r="O186" s="56">
        <v>8.84</v>
      </c>
      <c r="P186" s="3" t="s">
        <v>385</v>
      </c>
      <c r="Q186" s="3" t="s">
        <v>385</v>
      </c>
      <c r="R186" s="3" t="s">
        <v>385</v>
      </c>
      <c r="S186" s="3" t="s">
        <v>385</v>
      </c>
      <c r="T186" s="3" t="s">
        <v>385</v>
      </c>
      <c r="U186" s="57">
        <f>+Tabla3[[#This Row],[V GRAVADAS]]</f>
        <v>8.84</v>
      </c>
      <c r="V186">
        <v>2</v>
      </c>
    </row>
    <row r="187" spans="1:22" x14ac:dyDescent="0.25">
      <c r="A187" t="s">
        <v>1071</v>
      </c>
      <c r="B187" s="1" t="s">
        <v>1178</v>
      </c>
      <c r="C187" t="s">
        <v>1</v>
      </c>
      <c r="D187" t="s">
        <v>92</v>
      </c>
      <c r="E187" t="s">
        <v>383</v>
      </c>
      <c r="F187" t="s">
        <v>384</v>
      </c>
      <c r="G187">
        <v>658</v>
      </c>
      <c r="H187">
        <v>658</v>
      </c>
      <c r="I187">
        <v>658</v>
      </c>
      <c r="J187">
        <v>658</v>
      </c>
      <c r="L187" s="3" t="s">
        <v>385</v>
      </c>
      <c r="M187" s="3" t="s">
        <v>385</v>
      </c>
      <c r="N187" s="3" t="s">
        <v>385</v>
      </c>
      <c r="O187" s="56">
        <v>17.5</v>
      </c>
      <c r="P187" s="3" t="s">
        <v>385</v>
      </c>
      <c r="Q187" s="3" t="s">
        <v>385</v>
      </c>
      <c r="R187" s="3" t="s">
        <v>385</v>
      </c>
      <c r="S187" s="3" t="s">
        <v>385</v>
      </c>
      <c r="T187" s="3" t="s">
        <v>385</v>
      </c>
      <c r="U187" s="57">
        <f>+Tabla3[[#This Row],[V GRAVADAS]]</f>
        <v>17.5</v>
      </c>
      <c r="V187">
        <v>2</v>
      </c>
    </row>
    <row r="188" spans="1:22" x14ac:dyDescent="0.25">
      <c r="A188" t="s">
        <v>1071</v>
      </c>
      <c r="B188" s="1" t="s">
        <v>1178</v>
      </c>
      <c r="C188" t="s">
        <v>1</v>
      </c>
      <c r="D188" t="s">
        <v>92</v>
      </c>
      <c r="E188" t="s">
        <v>383</v>
      </c>
      <c r="F188" t="s">
        <v>384</v>
      </c>
      <c r="G188">
        <v>659</v>
      </c>
      <c r="H188">
        <v>659</v>
      </c>
      <c r="I188">
        <v>659</v>
      </c>
      <c r="J188">
        <v>659</v>
      </c>
      <c r="L188" s="3" t="s">
        <v>385</v>
      </c>
      <c r="M188" s="3" t="s">
        <v>385</v>
      </c>
      <c r="N188" s="3" t="s">
        <v>385</v>
      </c>
      <c r="O188" s="56">
        <v>12.15</v>
      </c>
      <c r="P188" s="3" t="s">
        <v>385</v>
      </c>
      <c r="Q188" s="3" t="s">
        <v>385</v>
      </c>
      <c r="R188" s="3" t="s">
        <v>385</v>
      </c>
      <c r="S188" s="3" t="s">
        <v>385</v>
      </c>
      <c r="T188" s="3" t="s">
        <v>385</v>
      </c>
      <c r="U188" s="57">
        <f>+Tabla3[[#This Row],[V GRAVADAS]]</f>
        <v>12.15</v>
      </c>
      <c r="V188">
        <v>2</v>
      </c>
    </row>
    <row r="189" spans="1:22" x14ac:dyDescent="0.25">
      <c r="A189" t="s">
        <v>1071</v>
      </c>
      <c r="B189" s="1" t="s">
        <v>1287</v>
      </c>
      <c r="C189" t="s">
        <v>1</v>
      </c>
      <c r="D189" t="s">
        <v>92</v>
      </c>
      <c r="E189" t="s">
        <v>383</v>
      </c>
      <c r="F189" t="s">
        <v>384</v>
      </c>
      <c r="G189">
        <v>660</v>
      </c>
      <c r="H189">
        <v>660</v>
      </c>
      <c r="I189">
        <v>660</v>
      </c>
      <c r="J189">
        <v>660</v>
      </c>
      <c r="L189" s="3" t="s">
        <v>385</v>
      </c>
      <c r="M189" s="3" t="s">
        <v>385</v>
      </c>
      <c r="N189" s="3" t="s">
        <v>385</v>
      </c>
      <c r="O189" s="56">
        <v>3</v>
      </c>
      <c r="P189" s="3" t="s">
        <v>385</v>
      </c>
      <c r="Q189" s="3" t="s">
        <v>385</v>
      </c>
      <c r="R189" s="3" t="s">
        <v>385</v>
      </c>
      <c r="S189" s="3" t="s">
        <v>385</v>
      </c>
      <c r="T189" s="3" t="s">
        <v>385</v>
      </c>
      <c r="U189" s="57">
        <f>+Tabla3[[#This Row],[V GRAVADAS]]</f>
        <v>3</v>
      </c>
      <c r="V189">
        <v>2</v>
      </c>
    </row>
    <row r="190" spans="1:22" x14ac:dyDescent="0.25">
      <c r="A190" t="s">
        <v>1071</v>
      </c>
      <c r="B190" s="1" t="s">
        <v>1287</v>
      </c>
      <c r="C190" t="s">
        <v>1</v>
      </c>
      <c r="D190" t="s">
        <v>92</v>
      </c>
      <c r="E190" t="s">
        <v>383</v>
      </c>
      <c r="F190" t="s">
        <v>384</v>
      </c>
      <c r="G190">
        <v>661</v>
      </c>
      <c r="H190">
        <v>661</v>
      </c>
      <c r="I190">
        <v>661</v>
      </c>
      <c r="J190">
        <v>661</v>
      </c>
      <c r="L190" s="3" t="s">
        <v>385</v>
      </c>
      <c r="M190" s="3" t="s">
        <v>385</v>
      </c>
      <c r="N190" s="3" t="s">
        <v>385</v>
      </c>
      <c r="O190" s="56">
        <v>33.9</v>
      </c>
      <c r="P190" s="3" t="s">
        <v>385</v>
      </c>
      <c r="Q190" s="3" t="s">
        <v>385</v>
      </c>
      <c r="R190" s="3" t="s">
        <v>385</v>
      </c>
      <c r="S190" s="3" t="s">
        <v>385</v>
      </c>
      <c r="T190" s="3" t="s">
        <v>385</v>
      </c>
      <c r="U190" s="57">
        <f>+Tabla3[[#This Row],[V GRAVADAS]]</f>
        <v>33.9</v>
      </c>
      <c r="V190">
        <v>2</v>
      </c>
    </row>
    <row r="191" spans="1:22" x14ac:dyDescent="0.25">
      <c r="A191" t="s">
        <v>1071</v>
      </c>
      <c r="B191" s="1" t="s">
        <v>1287</v>
      </c>
      <c r="C191" t="s">
        <v>1</v>
      </c>
      <c r="D191" t="s">
        <v>92</v>
      </c>
      <c r="E191" t="s">
        <v>383</v>
      </c>
      <c r="F191" t="s">
        <v>384</v>
      </c>
      <c r="G191">
        <v>662</v>
      </c>
      <c r="H191">
        <v>662</v>
      </c>
      <c r="I191">
        <v>662</v>
      </c>
      <c r="J191">
        <v>662</v>
      </c>
      <c r="L191" s="3" t="s">
        <v>385</v>
      </c>
      <c r="M191" s="3" t="s">
        <v>385</v>
      </c>
      <c r="N191" s="3" t="s">
        <v>385</v>
      </c>
      <c r="O191" s="56">
        <v>4.25</v>
      </c>
      <c r="P191" s="3" t="s">
        <v>385</v>
      </c>
      <c r="Q191" s="3" t="s">
        <v>385</v>
      </c>
      <c r="R191" s="3" t="s">
        <v>385</v>
      </c>
      <c r="S191" s="3" t="s">
        <v>385</v>
      </c>
      <c r="T191" s="3" t="s">
        <v>385</v>
      </c>
      <c r="U191" s="57">
        <f>+Tabla3[[#This Row],[V GRAVADAS]]</f>
        <v>4.25</v>
      </c>
      <c r="V191">
        <v>2</v>
      </c>
    </row>
    <row r="192" spans="1:22" x14ac:dyDescent="0.25">
      <c r="A192" t="s">
        <v>1071</v>
      </c>
      <c r="B192" s="1" t="s">
        <v>1197</v>
      </c>
      <c r="C192" t="s">
        <v>1</v>
      </c>
      <c r="D192" t="s">
        <v>92</v>
      </c>
      <c r="E192" t="s">
        <v>383</v>
      </c>
      <c r="F192" t="s">
        <v>384</v>
      </c>
      <c r="G192">
        <v>663</v>
      </c>
      <c r="H192">
        <v>663</v>
      </c>
      <c r="I192">
        <v>663</v>
      </c>
      <c r="J192">
        <v>663</v>
      </c>
      <c r="L192" s="3" t="s">
        <v>385</v>
      </c>
      <c r="M192" s="3" t="s">
        <v>385</v>
      </c>
      <c r="N192" s="3" t="s">
        <v>385</v>
      </c>
      <c r="O192" s="56">
        <v>3.75</v>
      </c>
      <c r="P192" s="3" t="s">
        <v>385</v>
      </c>
      <c r="Q192" s="3" t="s">
        <v>385</v>
      </c>
      <c r="R192" s="3" t="s">
        <v>385</v>
      </c>
      <c r="S192" s="3" t="s">
        <v>385</v>
      </c>
      <c r="T192" s="3" t="s">
        <v>385</v>
      </c>
      <c r="U192" s="57">
        <f>+Tabla3[[#This Row],[V GRAVADAS]]</f>
        <v>3.75</v>
      </c>
      <c r="V192">
        <v>2</v>
      </c>
    </row>
    <row r="193" spans="1:22" x14ac:dyDescent="0.25">
      <c r="A193" t="s">
        <v>1071</v>
      </c>
      <c r="B193" s="1" t="s">
        <v>1197</v>
      </c>
      <c r="C193" t="s">
        <v>1</v>
      </c>
      <c r="D193" t="s">
        <v>92</v>
      </c>
      <c r="E193" t="s">
        <v>383</v>
      </c>
      <c r="F193" t="s">
        <v>384</v>
      </c>
      <c r="G193">
        <v>664</v>
      </c>
      <c r="H193">
        <v>664</v>
      </c>
      <c r="I193">
        <v>664</v>
      </c>
      <c r="J193">
        <v>664</v>
      </c>
      <c r="L193" s="3" t="s">
        <v>385</v>
      </c>
      <c r="M193" s="3" t="s">
        <v>385</v>
      </c>
      <c r="N193" s="3" t="s">
        <v>385</v>
      </c>
      <c r="O193" s="56">
        <v>7</v>
      </c>
      <c r="P193" s="3" t="s">
        <v>385</v>
      </c>
      <c r="Q193" s="3" t="s">
        <v>385</v>
      </c>
      <c r="R193" s="3" t="s">
        <v>385</v>
      </c>
      <c r="S193" s="3" t="s">
        <v>385</v>
      </c>
      <c r="T193" s="3" t="s">
        <v>385</v>
      </c>
      <c r="U193" s="57">
        <f>+Tabla3[[#This Row],[V GRAVADAS]]</f>
        <v>7</v>
      </c>
      <c r="V193">
        <v>2</v>
      </c>
    </row>
    <row r="194" spans="1:22" x14ac:dyDescent="0.25">
      <c r="A194" t="s">
        <v>1071</v>
      </c>
      <c r="B194" s="1" t="s">
        <v>1197</v>
      </c>
      <c r="C194" t="s">
        <v>1</v>
      </c>
      <c r="D194" t="s">
        <v>92</v>
      </c>
      <c r="E194" t="s">
        <v>383</v>
      </c>
      <c r="F194" t="s">
        <v>384</v>
      </c>
      <c r="G194">
        <v>665</v>
      </c>
      <c r="H194">
        <v>665</v>
      </c>
      <c r="I194">
        <v>665</v>
      </c>
      <c r="J194">
        <v>665</v>
      </c>
      <c r="L194" s="3" t="s">
        <v>385</v>
      </c>
      <c r="M194" s="3" t="s">
        <v>385</v>
      </c>
      <c r="N194" s="3" t="s">
        <v>385</v>
      </c>
      <c r="O194" s="56">
        <v>12</v>
      </c>
      <c r="P194" s="3" t="s">
        <v>385</v>
      </c>
      <c r="Q194" s="3" t="s">
        <v>385</v>
      </c>
      <c r="R194" s="3" t="s">
        <v>385</v>
      </c>
      <c r="S194" s="3" t="s">
        <v>385</v>
      </c>
      <c r="T194" s="3" t="s">
        <v>385</v>
      </c>
      <c r="U194" s="57">
        <f>+Tabla3[[#This Row],[V GRAVADAS]]</f>
        <v>12</v>
      </c>
      <c r="V194">
        <v>2</v>
      </c>
    </row>
    <row r="195" spans="1:22" x14ac:dyDescent="0.25">
      <c r="A195" t="s">
        <v>1071</v>
      </c>
      <c r="B195" s="1" t="s">
        <v>1197</v>
      </c>
      <c r="C195" t="s">
        <v>1</v>
      </c>
      <c r="D195" t="s">
        <v>92</v>
      </c>
      <c r="E195" t="s">
        <v>383</v>
      </c>
      <c r="F195" t="s">
        <v>384</v>
      </c>
      <c r="G195">
        <v>666</v>
      </c>
      <c r="H195">
        <v>666</v>
      </c>
      <c r="I195">
        <v>666</v>
      </c>
      <c r="J195">
        <v>666</v>
      </c>
      <c r="L195" s="3" t="s">
        <v>385</v>
      </c>
      <c r="M195" s="3" t="s">
        <v>385</v>
      </c>
      <c r="N195" s="3" t="s">
        <v>385</v>
      </c>
      <c r="O195" s="56">
        <v>20</v>
      </c>
      <c r="P195" s="3" t="s">
        <v>385</v>
      </c>
      <c r="Q195" s="3" t="s">
        <v>385</v>
      </c>
      <c r="R195" s="3" t="s">
        <v>385</v>
      </c>
      <c r="S195" s="3" t="s">
        <v>385</v>
      </c>
      <c r="T195" s="3" t="s">
        <v>385</v>
      </c>
      <c r="U195" s="57">
        <f>+Tabla3[[#This Row],[V GRAVADAS]]</f>
        <v>20</v>
      </c>
      <c r="V195">
        <v>2</v>
      </c>
    </row>
    <row r="196" spans="1:22" x14ac:dyDescent="0.25">
      <c r="A196" t="s">
        <v>1071</v>
      </c>
      <c r="B196" s="1" t="s">
        <v>1197</v>
      </c>
      <c r="C196" t="s">
        <v>1</v>
      </c>
      <c r="D196" t="s">
        <v>92</v>
      </c>
      <c r="E196" t="s">
        <v>383</v>
      </c>
      <c r="F196" t="s">
        <v>384</v>
      </c>
      <c r="G196">
        <v>667</v>
      </c>
      <c r="H196">
        <v>667</v>
      </c>
      <c r="I196">
        <v>667</v>
      </c>
      <c r="J196">
        <v>667</v>
      </c>
      <c r="L196" s="3" t="s">
        <v>385</v>
      </c>
      <c r="M196" s="3" t="s">
        <v>385</v>
      </c>
      <c r="N196" s="3" t="s">
        <v>385</v>
      </c>
      <c r="O196" s="56">
        <v>17</v>
      </c>
      <c r="P196" s="3" t="s">
        <v>385</v>
      </c>
      <c r="Q196" s="3" t="s">
        <v>385</v>
      </c>
      <c r="R196" s="3" t="s">
        <v>385</v>
      </c>
      <c r="S196" s="3" t="s">
        <v>385</v>
      </c>
      <c r="T196" s="3" t="s">
        <v>385</v>
      </c>
      <c r="U196" s="57">
        <f>+Tabla3[[#This Row],[V GRAVADAS]]</f>
        <v>17</v>
      </c>
      <c r="V196">
        <v>2</v>
      </c>
    </row>
    <row r="197" spans="1:22" x14ac:dyDescent="0.25">
      <c r="A197" t="s">
        <v>1071</v>
      </c>
      <c r="B197" s="1" t="s">
        <v>1197</v>
      </c>
      <c r="C197" t="s">
        <v>1</v>
      </c>
      <c r="D197" t="s">
        <v>92</v>
      </c>
      <c r="E197" t="s">
        <v>383</v>
      </c>
      <c r="F197" t="s">
        <v>384</v>
      </c>
      <c r="G197">
        <v>668</v>
      </c>
      <c r="H197">
        <v>668</v>
      </c>
      <c r="I197">
        <v>668</v>
      </c>
      <c r="J197">
        <v>668</v>
      </c>
      <c r="L197" s="3" t="s">
        <v>385</v>
      </c>
      <c r="M197" s="3" t="s">
        <v>385</v>
      </c>
      <c r="N197" s="3" t="s">
        <v>385</v>
      </c>
      <c r="O197" s="56">
        <v>24</v>
      </c>
      <c r="P197" s="3" t="s">
        <v>385</v>
      </c>
      <c r="Q197" s="3" t="s">
        <v>385</v>
      </c>
      <c r="R197" s="3" t="s">
        <v>385</v>
      </c>
      <c r="S197" s="3" t="s">
        <v>385</v>
      </c>
      <c r="T197" s="3" t="s">
        <v>385</v>
      </c>
      <c r="U197" s="57">
        <f>+Tabla3[[#This Row],[V GRAVADAS]]</f>
        <v>24</v>
      </c>
      <c r="V197">
        <v>2</v>
      </c>
    </row>
    <row r="198" spans="1:22" x14ac:dyDescent="0.25">
      <c r="A198" t="s">
        <v>1071</v>
      </c>
      <c r="B198" s="1" t="s">
        <v>1197</v>
      </c>
      <c r="C198" t="s">
        <v>1</v>
      </c>
      <c r="D198" t="s">
        <v>92</v>
      </c>
      <c r="E198" t="s">
        <v>383</v>
      </c>
      <c r="F198" t="s">
        <v>384</v>
      </c>
      <c r="G198">
        <v>669</v>
      </c>
      <c r="H198">
        <v>669</v>
      </c>
      <c r="I198">
        <v>669</v>
      </c>
      <c r="J198">
        <v>669</v>
      </c>
      <c r="L198" s="3" t="s">
        <v>385</v>
      </c>
      <c r="M198" s="3" t="s">
        <v>385</v>
      </c>
      <c r="N198" s="3" t="s">
        <v>385</v>
      </c>
      <c r="O198" s="56">
        <v>5</v>
      </c>
      <c r="P198" s="3" t="s">
        <v>385</v>
      </c>
      <c r="Q198" s="3" t="s">
        <v>385</v>
      </c>
      <c r="R198" s="3" t="s">
        <v>385</v>
      </c>
      <c r="S198" s="3" t="s">
        <v>385</v>
      </c>
      <c r="T198" s="3" t="s">
        <v>385</v>
      </c>
      <c r="U198" s="57">
        <f>+Tabla3[[#This Row],[V GRAVADAS]]</f>
        <v>5</v>
      </c>
      <c r="V198">
        <v>2</v>
      </c>
    </row>
    <row r="199" spans="1:22" x14ac:dyDescent="0.25">
      <c r="A199" t="s">
        <v>1071</v>
      </c>
      <c r="B199" s="1" t="s">
        <v>1288</v>
      </c>
      <c r="C199" t="s">
        <v>1</v>
      </c>
      <c r="D199" t="s">
        <v>92</v>
      </c>
      <c r="E199" t="s">
        <v>383</v>
      </c>
      <c r="F199" t="s">
        <v>384</v>
      </c>
      <c r="G199">
        <v>670</v>
      </c>
      <c r="H199">
        <v>670</v>
      </c>
      <c r="I199">
        <v>670</v>
      </c>
      <c r="J199">
        <v>670</v>
      </c>
      <c r="L199" s="3" t="s">
        <v>385</v>
      </c>
      <c r="M199" s="3" t="s">
        <v>385</v>
      </c>
      <c r="N199" s="3" t="s">
        <v>385</v>
      </c>
      <c r="O199" s="56">
        <v>3.22</v>
      </c>
      <c r="P199" s="3" t="s">
        <v>385</v>
      </c>
      <c r="Q199" s="3" t="s">
        <v>385</v>
      </c>
      <c r="R199" s="3" t="s">
        <v>385</v>
      </c>
      <c r="S199" s="3" t="s">
        <v>385</v>
      </c>
      <c r="T199" s="3" t="s">
        <v>385</v>
      </c>
      <c r="U199" s="57">
        <f>+Tabla3[[#This Row],[V GRAVADAS]]</f>
        <v>3.22</v>
      </c>
      <c r="V199">
        <v>2</v>
      </c>
    </row>
    <row r="200" spans="1:22" x14ac:dyDescent="0.25">
      <c r="A200" t="s">
        <v>1071</v>
      </c>
      <c r="B200" s="1" t="s">
        <v>1230</v>
      </c>
      <c r="C200" t="s">
        <v>1</v>
      </c>
      <c r="D200" t="s">
        <v>92</v>
      </c>
      <c r="E200" t="s">
        <v>383</v>
      </c>
      <c r="F200" t="s">
        <v>384</v>
      </c>
      <c r="G200">
        <v>671</v>
      </c>
      <c r="H200">
        <v>671</v>
      </c>
      <c r="I200">
        <v>671</v>
      </c>
      <c r="J200">
        <v>671</v>
      </c>
      <c r="L200" s="3" t="s">
        <v>385</v>
      </c>
      <c r="M200" s="3" t="s">
        <v>385</v>
      </c>
      <c r="N200" s="3" t="s">
        <v>385</v>
      </c>
      <c r="O200" s="56">
        <v>55.94</v>
      </c>
      <c r="P200" s="3" t="s">
        <v>385</v>
      </c>
      <c r="Q200" s="3" t="s">
        <v>385</v>
      </c>
      <c r="R200" s="3" t="s">
        <v>385</v>
      </c>
      <c r="S200" s="3" t="s">
        <v>385</v>
      </c>
      <c r="T200" s="3" t="s">
        <v>385</v>
      </c>
      <c r="U200" s="57">
        <f>+Tabla3[[#This Row],[V GRAVADAS]]</f>
        <v>55.94</v>
      </c>
      <c r="V200">
        <v>2</v>
      </c>
    </row>
    <row r="201" spans="1:22" x14ac:dyDescent="0.25">
      <c r="A201" t="s">
        <v>1071</v>
      </c>
      <c r="B201" s="1" t="s">
        <v>1230</v>
      </c>
      <c r="C201" t="s">
        <v>1</v>
      </c>
      <c r="D201" t="s">
        <v>92</v>
      </c>
      <c r="E201" t="s">
        <v>383</v>
      </c>
      <c r="F201" t="s">
        <v>384</v>
      </c>
      <c r="G201">
        <v>672</v>
      </c>
      <c r="H201">
        <v>672</v>
      </c>
      <c r="I201">
        <v>672</v>
      </c>
      <c r="J201">
        <v>672</v>
      </c>
      <c r="L201" s="3" t="s">
        <v>385</v>
      </c>
      <c r="M201" s="3" t="s">
        <v>385</v>
      </c>
      <c r="N201" s="3" t="s">
        <v>385</v>
      </c>
      <c r="O201" s="56">
        <v>13.6</v>
      </c>
      <c r="P201" s="3" t="s">
        <v>385</v>
      </c>
      <c r="Q201" s="3" t="s">
        <v>385</v>
      </c>
      <c r="R201" s="3" t="s">
        <v>385</v>
      </c>
      <c r="S201" s="3" t="s">
        <v>385</v>
      </c>
      <c r="T201" s="3" t="s">
        <v>385</v>
      </c>
      <c r="U201" s="57">
        <f>+Tabla3[[#This Row],[V GRAVADAS]]</f>
        <v>13.6</v>
      </c>
      <c r="V201">
        <v>2</v>
      </c>
    </row>
    <row r="202" spans="1:22" x14ac:dyDescent="0.25">
      <c r="A202" t="s">
        <v>1071</v>
      </c>
      <c r="B202" s="1" t="s">
        <v>1230</v>
      </c>
      <c r="C202" t="s">
        <v>1</v>
      </c>
      <c r="D202" t="s">
        <v>92</v>
      </c>
      <c r="E202" t="s">
        <v>383</v>
      </c>
      <c r="F202" t="s">
        <v>384</v>
      </c>
      <c r="G202">
        <v>673</v>
      </c>
      <c r="H202">
        <v>673</v>
      </c>
      <c r="I202">
        <v>673</v>
      </c>
      <c r="J202">
        <v>673</v>
      </c>
      <c r="L202" s="3" t="s">
        <v>385</v>
      </c>
      <c r="M202" s="3" t="s">
        <v>385</v>
      </c>
      <c r="N202" s="3" t="s">
        <v>385</v>
      </c>
      <c r="O202" s="56">
        <v>6</v>
      </c>
      <c r="P202" s="3" t="s">
        <v>385</v>
      </c>
      <c r="Q202" s="3" t="s">
        <v>385</v>
      </c>
      <c r="R202" s="3" t="s">
        <v>385</v>
      </c>
      <c r="S202" s="3" t="s">
        <v>385</v>
      </c>
      <c r="T202" s="3" t="s">
        <v>385</v>
      </c>
      <c r="U202" s="57">
        <f>+Tabla3[[#This Row],[V GRAVADAS]]</f>
        <v>6</v>
      </c>
      <c r="V202">
        <v>2</v>
      </c>
    </row>
    <row r="203" spans="1:22" x14ac:dyDescent="0.25">
      <c r="A203" t="s">
        <v>1071</v>
      </c>
      <c r="B203" s="1" t="s">
        <v>1230</v>
      </c>
      <c r="C203" t="s">
        <v>1</v>
      </c>
      <c r="D203" t="s">
        <v>92</v>
      </c>
      <c r="E203" t="s">
        <v>383</v>
      </c>
      <c r="F203" t="s">
        <v>384</v>
      </c>
      <c r="G203">
        <v>674</v>
      </c>
      <c r="H203">
        <v>674</v>
      </c>
      <c r="I203">
        <v>674</v>
      </c>
      <c r="J203">
        <v>674</v>
      </c>
      <c r="L203" s="3" t="s">
        <v>385</v>
      </c>
      <c r="M203" s="3" t="s">
        <v>385</v>
      </c>
      <c r="N203" s="3" t="s">
        <v>385</v>
      </c>
      <c r="O203" s="56">
        <v>10</v>
      </c>
      <c r="P203" s="3" t="s">
        <v>385</v>
      </c>
      <c r="Q203" s="3" t="s">
        <v>385</v>
      </c>
      <c r="R203" s="3" t="s">
        <v>385</v>
      </c>
      <c r="S203" s="3" t="s">
        <v>385</v>
      </c>
      <c r="T203" s="3" t="s">
        <v>385</v>
      </c>
      <c r="U203" s="57">
        <f>+Tabla3[[#This Row],[V GRAVADAS]]</f>
        <v>10</v>
      </c>
      <c r="V203">
        <v>2</v>
      </c>
    </row>
    <row r="204" spans="1:22" x14ac:dyDescent="0.25">
      <c r="A204" t="s">
        <v>1071</v>
      </c>
      <c r="B204" s="1" t="s">
        <v>1230</v>
      </c>
      <c r="C204" t="s">
        <v>1</v>
      </c>
      <c r="D204" t="s">
        <v>92</v>
      </c>
      <c r="E204" t="s">
        <v>383</v>
      </c>
      <c r="F204" t="s">
        <v>384</v>
      </c>
      <c r="G204">
        <v>675</v>
      </c>
      <c r="H204">
        <v>675</v>
      </c>
      <c r="I204">
        <v>675</v>
      </c>
      <c r="J204">
        <v>675</v>
      </c>
      <c r="L204" s="3" t="s">
        <v>385</v>
      </c>
      <c r="M204" s="3" t="s">
        <v>385</v>
      </c>
      <c r="N204" s="3" t="s">
        <v>385</v>
      </c>
      <c r="O204" s="56">
        <v>60</v>
      </c>
      <c r="P204" s="3" t="s">
        <v>385</v>
      </c>
      <c r="Q204" s="3" t="s">
        <v>385</v>
      </c>
      <c r="R204" s="3" t="s">
        <v>385</v>
      </c>
      <c r="S204" s="3" t="s">
        <v>385</v>
      </c>
      <c r="T204" s="3" t="s">
        <v>385</v>
      </c>
      <c r="U204" s="57">
        <f>+Tabla3[[#This Row],[V GRAVADAS]]</f>
        <v>60</v>
      </c>
      <c r="V204">
        <v>2</v>
      </c>
    </row>
    <row r="205" spans="1:22" x14ac:dyDescent="0.25">
      <c r="A205" t="s">
        <v>1071</v>
      </c>
      <c r="B205" s="1" t="s">
        <v>1230</v>
      </c>
      <c r="C205" t="s">
        <v>1</v>
      </c>
      <c r="D205" t="s">
        <v>92</v>
      </c>
      <c r="E205" t="s">
        <v>383</v>
      </c>
      <c r="F205" t="s">
        <v>384</v>
      </c>
      <c r="G205">
        <v>676</v>
      </c>
      <c r="H205">
        <v>676</v>
      </c>
      <c r="I205">
        <v>676</v>
      </c>
      <c r="J205">
        <v>676</v>
      </c>
      <c r="L205" s="3" t="s">
        <v>385</v>
      </c>
      <c r="M205" s="3" t="s">
        <v>385</v>
      </c>
      <c r="N205" s="3" t="s">
        <v>385</v>
      </c>
      <c r="O205" s="56">
        <v>12</v>
      </c>
      <c r="P205" s="3" t="s">
        <v>385</v>
      </c>
      <c r="Q205" s="3" t="s">
        <v>385</v>
      </c>
      <c r="R205" s="3" t="s">
        <v>385</v>
      </c>
      <c r="S205" s="3" t="s">
        <v>385</v>
      </c>
      <c r="T205" s="3" t="s">
        <v>385</v>
      </c>
      <c r="U205" s="57">
        <f>+Tabla3[[#This Row],[V GRAVADAS]]</f>
        <v>12</v>
      </c>
      <c r="V205">
        <v>2</v>
      </c>
    </row>
    <row r="206" spans="1:22" x14ac:dyDescent="0.25">
      <c r="A206" t="s">
        <v>1071</v>
      </c>
      <c r="B206" s="1" t="s">
        <v>1230</v>
      </c>
      <c r="C206" t="s">
        <v>1</v>
      </c>
      <c r="D206" t="s">
        <v>92</v>
      </c>
      <c r="E206" t="s">
        <v>383</v>
      </c>
      <c r="F206" t="s">
        <v>384</v>
      </c>
      <c r="G206">
        <v>677</v>
      </c>
      <c r="H206">
        <v>677</v>
      </c>
      <c r="I206">
        <v>677</v>
      </c>
      <c r="J206">
        <v>677</v>
      </c>
      <c r="L206" s="3" t="s">
        <v>385</v>
      </c>
      <c r="M206" s="3" t="s">
        <v>385</v>
      </c>
      <c r="N206" s="3" t="s">
        <v>385</v>
      </c>
      <c r="O206" s="56">
        <v>20</v>
      </c>
      <c r="P206" s="3" t="s">
        <v>385</v>
      </c>
      <c r="Q206" s="3" t="s">
        <v>385</v>
      </c>
      <c r="R206" s="3" t="s">
        <v>385</v>
      </c>
      <c r="S206" s="3" t="s">
        <v>385</v>
      </c>
      <c r="T206" s="3" t="s">
        <v>385</v>
      </c>
      <c r="U206" s="57">
        <f>+Tabla3[[#This Row],[V GRAVADAS]]</f>
        <v>20</v>
      </c>
      <c r="V206">
        <v>2</v>
      </c>
    </row>
    <row r="207" spans="1:22" x14ac:dyDescent="0.25">
      <c r="A207" t="s">
        <v>1071</v>
      </c>
      <c r="B207" s="1" t="s">
        <v>1230</v>
      </c>
      <c r="C207" t="s">
        <v>1</v>
      </c>
      <c r="D207" t="s">
        <v>92</v>
      </c>
      <c r="E207" t="s">
        <v>383</v>
      </c>
      <c r="F207" t="s">
        <v>384</v>
      </c>
      <c r="G207">
        <v>678</v>
      </c>
      <c r="H207">
        <v>678</v>
      </c>
      <c r="I207">
        <v>678</v>
      </c>
      <c r="J207">
        <v>678</v>
      </c>
      <c r="L207" s="3" t="s">
        <v>385</v>
      </c>
      <c r="M207" s="3" t="s">
        <v>385</v>
      </c>
      <c r="N207" s="3" t="s">
        <v>385</v>
      </c>
      <c r="O207" s="56">
        <v>2.12</v>
      </c>
      <c r="P207" s="3" t="s">
        <v>385</v>
      </c>
      <c r="Q207" s="3" t="s">
        <v>385</v>
      </c>
      <c r="R207" s="3" t="s">
        <v>385</v>
      </c>
      <c r="S207" s="3" t="s">
        <v>385</v>
      </c>
      <c r="T207" s="3" t="s">
        <v>385</v>
      </c>
      <c r="U207" s="57">
        <f>+Tabla3[[#This Row],[V GRAVADAS]]</f>
        <v>2.12</v>
      </c>
      <c r="V207">
        <v>2</v>
      </c>
    </row>
    <row r="208" spans="1:22" x14ac:dyDescent="0.25">
      <c r="A208" t="s">
        <v>1071</v>
      </c>
      <c r="B208" s="1" t="s">
        <v>1230</v>
      </c>
      <c r="C208" t="s">
        <v>1</v>
      </c>
      <c r="D208" t="s">
        <v>92</v>
      </c>
      <c r="E208" t="s">
        <v>383</v>
      </c>
      <c r="F208" t="s">
        <v>384</v>
      </c>
      <c r="G208">
        <v>679</v>
      </c>
      <c r="H208">
        <v>679</v>
      </c>
      <c r="I208">
        <v>679</v>
      </c>
      <c r="J208">
        <v>679</v>
      </c>
      <c r="L208" s="3" t="s">
        <v>385</v>
      </c>
      <c r="M208" s="3" t="s">
        <v>385</v>
      </c>
      <c r="N208" s="3" t="s">
        <v>385</v>
      </c>
      <c r="O208" s="56">
        <v>7</v>
      </c>
      <c r="P208" s="3" t="s">
        <v>385</v>
      </c>
      <c r="Q208" s="3" t="s">
        <v>385</v>
      </c>
      <c r="R208" s="3" t="s">
        <v>385</v>
      </c>
      <c r="S208" s="3" t="s">
        <v>385</v>
      </c>
      <c r="T208" s="3" t="s">
        <v>385</v>
      </c>
      <c r="U208" s="57">
        <f>+Tabla3[[#This Row],[V GRAVADAS]]</f>
        <v>7</v>
      </c>
      <c r="V208">
        <v>2</v>
      </c>
    </row>
    <row r="209" spans="1:22" x14ac:dyDescent="0.25">
      <c r="A209" t="s">
        <v>1071</v>
      </c>
      <c r="B209" s="1" t="s">
        <v>1230</v>
      </c>
      <c r="C209" t="s">
        <v>1</v>
      </c>
      <c r="D209" t="s">
        <v>92</v>
      </c>
      <c r="E209" t="s">
        <v>383</v>
      </c>
      <c r="F209" t="s">
        <v>384</v>
      </c>
      <c r="G209">
        <v>680</v>
      </c>
      <c r="H209">
        <v>680</v>
      </c>
      <c r="I209">
        <v>680</v>
      </c>
      <c r="J209">
        <v>680</v>
      </c>
      <c r="L209" s="3" t="s">
        <v>385</v>
      </c>
      <c r="M209" s="3" t="s">
        <v>385</v>
      </c>
      <c r="N209" s="3" t="s">
        <v>385</v>
      </c>
      <c r="O209" s="56">
        <v>18</v>
      </c>
      <c r="P209" s="3" t="s">
        <v>385</v>
      </c>
      <c r="Q209" s="3" t="s">
        <v>385</v>
      </c>
      <c r="R209" s="3" t="s">
        <v>385</v>
      </c>
      <c r="S209" s="3" t="s">
        <v>385</v>
      </c>
      <c r="T209" s="3" t="s">
        <v>385</v>
      </c>
      <c r="U209" s="57">
        <f>+Tabla3[[#This Row],[V GRAVADAS]]</f>
        <v>18</v>
      </c>
      <c r="V209">
        <v>2</v>
      </c>
    </row>
    <row r="210" spans="1:22" x14ac:dyDescent="0.25">
      <c r="A210" t="s">
        <v>1071</v>
      </c>
      <c r="B210" s="1" t="s">
        <v>1230</v>
      </c>
      <c r="C210" t="s">
        <v>1</v>
      </c>
      <c r="D210" t="s">
        <v>92</v>
      </c>
      <c r="E210" t="s">
        <v>383</v>
      </c>
      <c r="F210" t="s">
        <v>384</v>
      </c>
      <c r="G210">
        <v>681</v>
      </c>
      <c r="H210">
        <v>681</v>
      </c>
      <c r="I210">
        <v>681</v>
      </c>
      <c r="J210">
        <v>681</v>
      </c>
      <c r="L210" s="3" t="s">
        <v>385</v>
      </c>
      <c r="M210" s="3" t="s">
        <v>385</v>
      </c>
      <c r="N210" s="3" t="s">
        <v>385</v>
      </c>
      <c r="O210" s="56">
        <v>28</v>
      </c>
      <c r="P210" s="3" t="s">
        <v>385</v>
      </c>
      <c r="Q210" s="3" t="s">
        <v>385</v>
      </c>
      <c r="R210" s="3" t="s">
        <v>385</v>
      </c>
      <c r="S210" s="3" t="s">
        <v>385</v>
      </c>
      <c r="T210" s="3" t="s">
        <v>385</v>
      </c>
      <c r="U210" s="57">
        <f>+Tabla3[[#This Row],[V GRAVADAS]]</f>
        <v>28</v>
      </c>
      <c r="V210">
        <v>2</v>
      </c>
    </row>
    <row r="211" spans="1:22" x14ac:dyDescent="0.25">
      <c r="A211" t="s">
        <v>1071</v>
      </c>
      <c r="B211" s="1" t="s">
        <v>1289</v>
      </c>
      <c r="C211" t="s">
        <v>1</v>
      </c>
      <c r="D211" t="s">
        <v>92</v>
      </c>
      <c r="E211" t="s">
        <v>383</v>
      </c>
      <c r="F211" t="s">
        <v>384</v>
      </c>
      <c r="G211">
        <v>682</v>
      </c>
      <c r="H211">
        <v>682</v>
      </c>
      <c r="I211">
        <v>682</v>
      </c>
      <c r="J211">
        <v>682</v>
      </c>
      <c r="L211" s="3" t="s">
        <v>385</v>
      </c>
      <c r="M211" s="3" t="s">
        <v>385</v>
      </c>
      <c r="N211" s="3" t="s">
        <v>385</v>
      </c>
      <c r="O211" s="56">
        <v>46.95</v>
      </c>
      <c r="P211" s="3" t="s">
        <v>385</v>
      </c>
      <c r="Q211" s="3" t="s">
        <v>385</v>
      </c>
      <c r="R211" s="3" t="s">
        <v>385</v>
      </c>
      <c r="S211" s="3" t="s">
        <v>385</v>
      </c>
      <c r="T211" s="3" t="s">
        <v>385</v>
      </c>
      <c r="U211" s="57">
        <f>+Tabla3[[#This Row],[V GRAVADAS]]</f>
        <v>46.95</v>
      </c>
      <c r="V211">
        <v>2</v>
      </c>
    </row>
    <row r="212" spans="1:22" x14ac:dyDescent="0.25">
      <c r="A212" t="s">
        <v>1071</v>
      </c>
      <c r="B212" s="1" t="s">
        <v>1289</v>
      </c>
      <c r="C212" t="s">
        <v>1</v>
      </c>
      <c r="D212" t="s">
        <v>92</v>
      </c>
      <c r="E212" t="s">
        <v>383</v>
      </c>
      <c r="F212" t="s">
        <v>384</v>
      </c>
      <c r="G212">
        <v>683</v>
      </c>
      <c r="H212">
        <v>683</v>
      </c>
      <c r="I212">
        <v>683</v>
      </c>
      <c r="J212">
        <v>683</v>
      </c>
      <c r="L212" s="3" t="s">
        <v>385</v>
      </c>
      <c r="M212" s="3" t="s">
        <v>385</v>
      </c>
      <c r="N212" s="3" t="s">
        <v>385</v>
      </c>
      <c r="O212" s="56">
        <v>6</v>
      </c>
      <c r="P212" s="3" t="s">
        <v>385</v>
      </c>
      <c r="Q212" s="3" t="s">
        <v>385</v>
      </c>
      <c r="R212" s="3" t="s">
        <v>385</v>
      </c>
      <c r="S212" s="3" t="s">
        <v>385</v>
      </c>
      <c r="T212" s="3" t="s">
        <v>385</v>
      </c>
      <c r="U212" s="57">
        <f>+Tabla3[[#This Row],[V GRAVADAS]]</f>
        <v>6</v>
      </c>
      <c r="V212">
        <v>2</v>
      </c>
    </row>
    <row r="213" spans="1:22" x14ac:dyDescent="0.25">
      <c r="A213" t="s">
        <v>1071</v>
      </c>
      <c r="B213" s="1" t="s">
        <v>1238</v>
      </c>
      <c r="C213" t="s">
        <v>1</v>
      </c>
      <c r="D213" t="s">
        <v>92</v>
      </c>
      <c r="E213" t="s">
        <v>383</v>
      </c>
      <c r="F213" t="s">
        <v>384</v>
      </c>
      <c r="G213">
        <v>684</v>
      </c>
      <c r="H213">
        <v>684</v>
      </c>
      <c r="I213">
        <v>684</v>
      </c>
      <c r="J213">
        <v>684</v>
      </c>
      <c r="L213" s="3" t="s">
        <v>385</v>
      </c>
      <c r="M213" s="3" t="s">
        <v>385</v>
      </c>
      <c r="N213" s="3" t="s">
        <v>385</v>
      </c>
      <c r="O213" s="56">
        <v>67.8</v>
      </c>
      <c r="P213" s="3" t="s">
        <v>385</v>
      </c>
      <c r="Q213" s="3" t="s">
        <v>385</v>
      </c>
      <c r="R213" s="3" t="s">
        <v>385</v>
      </c>
      <c r="S213" s="3" t="s">
        <v>385</v>
      </c>
      <c r="T213" s="3" t="s">
        <v>385</v>
      </c>
      <c r="U213" s="57">
        <f>+Tabla3[[#This Row],[V GRAVADAS]]</f>
        <v>67.8</v>
      </c>
      <c r="V213">
        <v>2</v>
      </c>
    </row>
    <row r="214" spans="1:22" x14ac:dyDescent="0.25">
      <c r="A214" t="s">
        <v>1071</v>
      </c>
      <c r="B214" s="1" t="s">
        <v>1238</v>
      </c>
      <c r="C214" t="s">
        <v>1</v>
      </c>
      <c r="D214" t="s">
        <v>92</v>
      </c>
      <c r="E214" t="s">
        <v>383</v>
      </c>
      <c r="F214" t="s">
        <v>384</v>
      </c>
      <c r="G214">
        <v>685</v>
      </c>
      <c r="H214">
        <v>685</v>
      </c>
      <c r="I214">
        <v>685</v>
      </c>
      <c r="J214">
        <v>685</v>
      </c>
      <c r="L214" s="3" t="s">
        <v>385</v>
      </c>
      <c r="M214" s="3" t="s">
        <v>385</v>
      </c>
      <c r="N214" s="3" t="s">
        <v>385</v>
      </c>
      <c r="O214" s="56">
        <v>1.61</v>
      </c>
      <c r="P214" s="3" t="s">
        <v>385</v>
      </c>
      <c r="Q214" s="3" t="s">
        <v>385</v>
      </c>
      <c r="R214" s="3" t="s">
        <v>385</v>
      </c>
      <c r="S214" s="3" t="s">
        <v>385</v>
      </c>
      <c r="T214" s="3" t="s">
        <v>385</v>
      </c>
      <c r="U214" s="57">
        <f>+Tabla3[[#This Row],[V GRAVADAS]]</f>
        <v>1.61</v>
      </c>
      <c r="V214">
        <v>2</v>
      </c>
    </row>
    <row r="215" spans="1:22" x14ac:dyDescent="0.25">
      <c r="A215" t="s">
        <v>1071</v>
      </c>
      <c r="B215" s="1" t="s">
        <v>1290</v>
      </c>
      <c r="C215" t="s">
        <v>1</v>
      </c>
      <c r="D215" t="s">
        <v>92</v>
      </c>
      <c r="E215" t="s">
        <v>383</v>
      </c>
      <c r="F215" t="s">
        <v>384</v>
      </c>
      <c r="G215">
        <v>686</v>
      </c>
      <c r="H215">
        <v>686</v>
      </c>
      <c r="I215">
        <v>686</v>
      </c>
      <c r="J215">
        <v>686</v>
      </c>
      <c r="L215" s="3" t="s">
        <v>385</v>
      </c>
      <c r="M215" s="3" t="s">
        <v>385</v>
      </c>
      <c r="N215" s="3" t="s">
        <v>385</v>
      </c>
      <c r="O215" s="56">
        <v>14</v>
      </c>
      <c r="P215" s="3" t="s">
        <v>385</v>
      </c>
      <c r="Q215" s="3" t="s">
        <v>385</v>
      </c>
      <c r="R215" s="3" t="s">
        <v>385</v>
      </c>
      <c r="S215" s="3" t="s">
        <v>385</v>
      </c>
      <c r="T215" s="3" t="s">
        <v>385</v>
      </c>
      <c r="U215" s="57">
        <f>+Tabla3[[#This Row],[V GRAVADAS]]</f>
        <v>14</v>
      </c>
      <c r="V215">
        <v>2</v>
      </c>
    </row>
    <row r="216" spans="1:22" x14ac:dyDescent="0.25">
      <c r="A216" t="s">
        <v>1071</v>
      </c>
      <c r="B216" s="1" t="s">
        <v>1290</v>
      </c>
      <c r="C216" t="s">
        <v>1</v>
      </c>
      <c r="D216" t="s">
        <v>92</v>
      </c>
      <c r="E216" t="s">
        <v>383</v>
      </c>
      <c r="F216" t="s">
        <v>384</v>
      </c>
      <c r="G216">
        <v>687</v>
      </c>
      <c r="H216">
        <v>687</v>
      </c>
      <c r="I216">
        <v>687</v>
      </c>
      <c r="J216">
        <v>687</v>
      </c>
      <c r="L216" s="3" t="s">
        <v>385</v>
      </c>
      <c r="M216" s="3" t="s">
        <v>385</v>
      </c>
      <c r="N216" s="3" t="s">
        <v>385</v>
      </c>
      <c r="O216" s="56">
        <v>27</v>
      </c>
      <c r="P216" s="3" t="s">
        <v>385</v>
      </c>
      <c r="Q216" s="3" t="s">
        <v>385</v>
      </c>
      <c r="R216" s="3" t="s">
        <v>385</v>
      </c>
      <c r="S216" s="3" t="s">
        <v>385</v>
      </c>
      <c r="T216" s="3" t="s">
        <v>385</v>
      </c>
      <c r="U216" s="57">
        <f>+Tabla3[[#This Row],[V GRAVADAS]]</f>
        <v>27</v>
      </c>
      <c r="V216">
        <v>2</v>
      </c>
    </row>
    <row r="217" spans="1:22" x14ac:dyDescent="0.25">
      <c r="A217" t="s">
        <v>1071</v>
      </c>
      <c r="B217" s="1" t="s">
        <v>1290</v>
      </c>
      <c r="C217" t="s">
        <v>1</v>
      </c>
      <c r="D217" t="s">
        <v>92</v>
      </c>
      <c r="E217" t="s">
        <v>383</v>
      </c>
      <c r="F217" t="s">
        <v>384</v>
      </c>
      <c r="G217">
        <v>688</v>
      </c>
      <c r="H217">
        <v>688</v>
      </c>
      <c r="I217">
        <v>688</v>
      </c>
      <c r="J217">
        <v>688</v>
      </c>
      <c r="L217" s="3" t="s">
        <v>385</v>
      </c>
      <c r="M217" s="3" t="s">
        <v>385</v>
      </c>
      <c r="N217" s="3" t="s">
        <v>385</v>
      </c>
      <c r="O217" s="56">
        <v>3.1</v>
      </c>
      <c r="P217" s="3" t="s">
        <v>385</v>
      </c>
      <c r="Q217" s="3" t="s">
        <v>385</v>
      </c>
      <c r="R217" s="3" t="s">
        <v>385</v>
      </c>
      <c r="S217" s="3" t="s">
        <v>385</v>
      </c>
      <c r="T217" s="3" t="s">
        <v>385</v>
      </c>
      <c r="U217" s="57">
        <f>+Tabla3[[#This Row],[V GRAVADAS]]</f>
        <v>3.1</v>
      </c>
      <c r="V217">
        <v>2</v>
      </c>
    </row>
    <row r="218" spans="1:22" x14ac:dyDescent="0.25">
      <c r="A218" t="s">
        <v>1071</v>
      </c>
      <c r="B218" s="1" t="s">
        <v>1290</v>
      </c>
      <c r="C218" t="s">
        <v>1</v>
      </c>
      <c r="D218" t="s">
        <v>92</v>
      </c>
      <c r="E218" t="s">
        <v>383</v>
      </c>
      <c r="F218" t="s">
        <v>384</v>
      </c>
      <c r="G218">
        <v>689</v>
      </c>
      <c r="H218">
        <v>689</v>
      </c>
      <c r="I218">
        <v>689</v>
      </c>
      <c r="J218">
        <v>689</v>
      </c>
      <c r="L218" s="3" t="s">
        <v>385</v>
      </c>
      <c r="M218" s="3" t="s">
        <v>385</v>
      </c>
      <c r="N218" s="3" t="s">
        <v>385</v>
      </c>
      <c r="O218" s="56">
        <v>26</v>
      </c>
      <c r="P218" s="3" t="s">
        <v>385</v>
      </c>
      <c r="Q218" s="3" t="s">
        <v>385</v>
      </c>
      <c r="R218" s="3" t="s">
        <v>385</v>
      </c>
      <c r="S218" s="3" t="s">
        <v>385</v>
      </c>
      <c r="T218" s="3" t="s">
        <v>385</v>
      </c>
      <c r="U218" s="57">
        <f>+Tabla3[[#This Row],[V GRAVADAS]]</f>
        <v>26</v>
      </c>
      <c r="V218">
        <v>2</v>
      </c>
    </row>
    <row r="219" spans="1:22" x14ac:dyDescent="0.25">
      <c r="A219" t="s">
        <v>1071</v>
      </c>
      <c r="B219" s="1" t="s">
        <v>1253</v>
      </c>
      <c r="C219" t="s">
        <v>1</v>
      </c>
      <c r="D219" t="s">
        <v>92</v>
      </c>
      <c r="E219" t="s">
        <v>383</v>
      </c>
      <c r="F219" t="s">
        <v>384</v>
      </c>
      <c r="G219">
        <v>690</v>
      </c>
      <c r="H219">
        <v>690</v>
      </c>
      <c r="I219">
        <v>690</v>
      </c>
      <c r="J219">
        <v>690</v>
      </c>
      <c r="L219" s="3" t="s">
        <v>385</v>
      </c>
      <c r="M219" s="3" t="s">
        <v>385</v>
      </c>
      <c r="N219" s="3" t="s">
        <v>385</v>
      </c>
      <c r="O219" s="56">
        <v>5.0199999999999996</v>
      </c>
      <c r="P219" s="3" t="s">
        <v>385</v>
      </c>
      <c r="Q219" s="3" t="s">
        <v>385</v>
      </c>
      <c r="R219" s="3" t="s">
        <v>385</v>
      </c>
      <c r="S219" s="3" t="s">
        <v>385</v>
      </c>
      <c r="T219" s="3" t="s">
        <v>385</v>
      </c>
      <c r="U219" s="57">
        <f>+Tabla3[[#This Row],[V GRAVADAS]]</f>
        <v>5.0199999999999996</v>
      </c>
      <c r="V219">
        <v>2</v>
      </c>
    </row>
    <row r="220" spans="1:22" x14ac:dyDescent="0.25">
      <c r="A220" t="s">
        <v>1071</v>
      </c>
      <c r="B220" s="1" t="s">
        <v>1253</v>
      </c>
      <c r="C220" t="s">
        <v>1</v>
      </c>
      <c r="D220" t="s">
        <v>92</v>
      </c>
      <c r="E220" t="s">
        <v>383</v>
      </c>
      <c r="F220" t="s">
        <v>384</v>
      </c>
      <c r="G220">
        <v>691</v>
      </c>
      <c r="H220">
        <v>691</v>
      </c>
      <c r="I220">
        <v>691</v>
      </c>
      <c r="J220">
        <v>691</v>
      </c>
      <c r="L220" s="3" t="s">
        <v>385</v>
      </c>
      <c r="M220" s="3" t="s">
        <v>385</v>
      </c>
      <c r="N220" s="3" t="s">
        <v>385</v>
      </c>
      <c r="O220" s="56">
        <v>5.16</v>
      </c>
      <c r="P220" s="3" t="s">
        <v>385</v>
      </c>
      <c r="Q220" s="3" t="s">
        <v>385</v>
      </c>
      <c r="R220" s="3" t="s">
        <v>385</v>
      </c>
      <c r="S220" s="3" t="s">
        <v>385</v>
      </c>
      <c r="T220" s="3" t="s">
        <v>385</v>
      </c>
      <c r="U220" s="57">
        <f>+Tabla3[[#This Row],[V GRAVADAS]]</f>
        <v>5.16</v>
      </c>
      <c r="V220">
        <v>2</v>
      </c>
    </row>
    <row r="221" spans="1:22" x14ac:dyDescent="0.25">
      <c r="A221" t="s">
        <v>1071</v>
      </c>
      <c r="B221" s="1" t="s">
        <v>1291</v>
      </c>
      <c r="C221" t="s">
        <v>1</v>
      </c>
      <c r="D221" t="s">
        <v>92</v>
      </c>
      <c r="E221" t="s">
        <v>383</v>
      </c>
      <c r="F221" t="s">
        <v>384</v>
      </c>
      <c r="G221">
        <v>692</v>
      </c>
      <c r="H221">
        <v>692</v>
      </c>
      <c r="I221">
        <v>692</v>
      </c>
      <c r="J221">
        <v>692</v>
      </c>
      <c r="L221" s="3" t="s">
        <v>385</v>
      </c>
      <c r="M221" s="3" t="s">
        <v>385</v>
      </c>
      <c r="N221" s="3" t="s">
        <v>385</v>
      </c>
      <c r="O221" s="56">
        <v>25</v>
      </c>
      <c r="P221" s="3" t="s">
        <v>385</v>
      </c>
      <c r="Q221" s="3" t="s">
        <v>385</v>
      </c>
      <c r="R221" s="3" t="s">
        <v>385</v>
      </c>
      <c r="S221" s="3" t="s">
        <v>385</v>
      </c>
      <c r="T221" s="3" t="s">
        <v>385</v>
      </c>
      <c r="U221" s="57">
        <f>+Tabla3[[#This Row],[V GRAVADAS]]</f>
        <v>25</v>
      </c>
      <c r="V221">
        <v>2</v>
      </c>
    </row>
    <row r="222" spans="1:22" x14ac:dyDescent="0.25">
      <c r="A222" t="s">
        <v>1071</v>
      </c>
      <c r="B222" s="1" t="s">
        <v>1291</v>
      </c>
      <c r="C222" t="s">
        <v>1</v>
      </c>
      <c r="D222" t="s">
        <v>92</v>
      </c>
      <c r="E222" t="s">
        <v>383</v>
      </c>
      <c r="F222" t="s">
        <v>384</v>
      </c>
      <c r="G222">
        <v>693</v>
      </c>
      <c r="H222">
        <v>693</v>
      </c>
      <c r="I222">
        <v>693</v>
      </c>
      <c r="J222">
        <v>693</v>
      </c>
      <c r="L222" s="3" t="s">
        <v>385</v>
      </c>
      <c r="M222" s="3" t="s">
        <v>385</v>
      </c>
      <c r="N222" s="3" t="s">
        <v>385</v>
      </c>
      <c r="O222" s="56">
        <v>3</v>
      </c>
      <c r="P222" s="3" t="s">
        <v>385</v>
      </c>
      <c r="Q222" s="3" t="s">
        <v>385</v>
      </c>
      <c r="R222" s="3" t="s">
        <v>385</v>
      </c>
      <c r="S222" s="3" t="s">
        <v>385</v>
      </c>
      <c r="T222" s="3" t="s">
        <v>385</v>
      </c>
      <c r="U222" s="57">
        <f>+Tabla3[[#This Row],[V GRAVADAS]]</f>
        <v>3</v>
      </c>
      <c r="V222">
        <v>2</v>
      </c>
    </row>
    <row r="223" spans="1:22" x14ac:dyDescent="0.25">
      <c r="A223" t="s">
        <v>1071</v>
      </c>
      <c r="B223" s="1" t="s">
        <v>1291</v>
      </c>
      <c r="C223" t="s">
        <v>1</v>
      </c>
      <c r="D223" t="s">
        <v>92</v>
      </c>
      <c r="E223" t="s">
        <v>383</v>
      </c>
      <c r="F223" t="s">
        <v>384</v>
      </c>
      <c r="G223">
        <v>694</v>
      </c>
      <c r="H223">
        <v>694</v>
      </c>
      <c r="I223">
        <v>694</v>
      </c>
      <c r="J223">
        <v>694</v>
      </c>
      <c r="L223" s="3" t="s">
        <v>385</v>
      </c>
      <c r="M223" s="3" t="s">
        <v>385</v>
      </c>
      <c r="N223" s="3" t="s">
        <v>385</v>
      </c>
      <c r="O223" s="56">
        <v>4.75</v>
      </c>
      <c r="P223" s="3" t="s">
        <v>385</v>
      </c>
      <c r="Q223" s="3" t="s">
        <v>385</v>
      </c>
      <c r="R223" s="3" t="s">
        <v>385</v>
      </c>
      <c r="S223" s="3" t="s">
        <v>385</v>
      </c>
      <c r="T223" s="3" t="s">
        <v>385</v>
      </c>
      <c r="U223" s="57">
        <f>+Tabla3[[#This Row],[V GRAVADAS]]</f>
        <v>4.75</v>
      </c>
      <c r="V223">
        <v>2</v>
      </c>
    </row>
    <row r="224" spans="1:22" x14ac:dyDescent="0.25">
      <c r="A224" t="s">
        <v>1071</v>
      </c>
      <c r="B224" s="1" t="s">
        <v>1291</v>
      </c>
      <c r="C224" t="s">
        <v>1</v>
      </c>
      <c r="D224" t="s">
        <v>92</v>
      </c>
      <c r="E224" t="s">
        <v>383</v>
      </c>
      <c r="F224" t="s">
        <v>384</v>
      </c>
      <c r="G224">
        <v>695</v>
      </c>
      <c r="H224">
        <v>695</v>
      </c>
      <c r="I224">
        <v>695</v>
      </c>
      <c r="J224">
        <v>695</v>
      </c>
      <c r="L224" s="3" t="s">
        <v>385</v>
      </c>
      <c r="M224" s="3" t="s">
        <v>385</v>
      </c>
      <c r="N224" s="3" t="s">
        <v>385</v>
      </c>
      <c r="O224" s="56">
        <v>30</v>
      </c>
      <c r="P224" s="3" t="s">
        <v>385</v>
      </c>
      <c r="Q224" s="3" t="s">
        <v>385</v>
      </c>
      <c r="R224" s="3" t="s">
        <v>385</v>
      </c>
      <c r="S224" s="3" t="s">
        <v>385</v>
      </c>
      <c r="T224" s="3" t="s">
        <v>385</v>
      </c>
      <c r="U224" s="57">
        <f>+Tabla3[[#This Row],[V GRAVADAS]]</f>
        <v>30</v>
      </c>
      <c r="V224">
        <v>2</v>
      </c>
    </row>
    <row r="225" spans="1:22" x14ac:dyDescent="0.25">
      <c r="A225" t="s">
        <v>1071</v>
      </c>
      <c r="B225" s="1" t="s">
        <v>1291</v>
      </c>
      <c r="C225" t="s">
        <v>1</v>
      </c>
      <c r="D225" t="s">
        <v>92</v>
      </c>
      <c r="E225" t="s">
        <v>383</v>
      </c>
      <c r="F225" t="s">
        <v>384</v>
      </c>
      <c r="G225">
        <v>696</v>
      </c>
      <c r="H225">
        <v>696</v>
      </c>
      <c r="I225">
        <v>696</v>
      </c>
      <c r="J225">
        <v>696</v>
      </c>
      <c r="L225" s="3" t="s">
        <v>385</v>
      </c>
      <c r="M225" s="3" t="s">
        <v>385</v>
      </c>
      <c r="N225" s="3" t="s">
        <v>385</v>
      </c>
      <c r="O225" s="56">
        <v>50</v>
      </c>
      <c r="P225" s="3" t="s">
        <v>385</v>
      </c>
      <c r="Q225" s="3" t="s">
        <v>385</v>
      </c>
      <c r="R225" s="3" t="s">
        <v>385</v>
      </c>
      <c r="S225" s="3" t="s">
        <v>385</v>
      </c>
      <c r="T225" s="3" t="s">
        <v>385</v>
      </c>
      <c r="U225" s="57">
        <f>+Tabla3[[#This Row],[V GRAVADAS]]</f>
        <v>50</v>
      </c>
      <c r="V225">
        <v>2</v>
      </c>
    </row>
    <row r="226" spans="1:22" x14ac:dyDescent="0.25">
      <c r="A226" t="s">
        <v>1071</v>
      </c>
      <c r="B226" s="1" t="s">
        <v>1292</v>
      </c>
      <c r="C226" t="s">
        <v>1</v>
      </c>
      <c r="D226" t="s">
        <v>92</v>
      </c>
      <c r="E226" t="s">
        <v>383</v>
      </c>
      <c r="F226" t="s">
        <v>384</v>
      </c>
      <c r="G226">
        <v>697</v>
      </c>
      <c r="H226">
        <v>697</v>
      </c>
      <c r="I226">
        <v>697</v>
      </c>
      <c r="J226">
        <v>697</v>
      </c>
      <c r="L226" s="3" t="s">
        <v>385</v>
      </c>
      <c r="M226" s="3" t="s">
        <v>385</v>
      </c>
      <c r="N226" s="3" t="s">
        <v>385</v>
      </c>
      <c r="O226" s="56">
        <v>25</v>
      </c>
      <c r="P226" s="3" t="s">
        <v>385</v>
      </c>
      <c r="Q226" s="3" t="s">
        <v>385</v>
      </c>
      <c r="R226" s="3" t="s">
        <v>385</v>
      </c>
      <c r="S226" s="3" t="s">
        <v>385</v>
      </c>
      <c r="T226" s="3" t="s">
        <v>385</v>
      </c>
      <c r="U226" s="57">
        <f>+Tabla3[[#This Row],[V GRAVADAS]]</f>
        <v>25</v>
      </c>
      <c r="V226">
        <v>2</v>
      </c>
    </row>
    <row r="227" spans="1:22" x14ac:dyDescent="0.25">
      <c r="A227" t="s">
        <v>1071</v>
      </c>
      <c r="B227" s="1" t="s">
        <v>1292</v>
      </c>
      <c r="C227" t="s">
        <v>1</v>
      </c>
      <c r="D227" t="s">
        <v>92</v>
      </c>
      <c r="E227" t="s">
        <v>383</v>
      </c>
      <c r="F227" t="s">
        <v>384</v>
      </c>
      <c r="G227">
        <v>698</v>
      </c>
      <c r="H227">
        <v>698</v>
      </c>
      <c r="I227">
        <v>698</v>
      </c>
      <c r="J227">
        <v>698</v>
      </c>
      <c r="L227" s="3" t="s">
        <v>385</v>
      </c>
      <c r="M227" s="3" t="s">
        <v>385</v>
      </c>
      <c r="N227" s="3" t="s">
        <v>385</v>
      </c>
      <c r="O227" s="56">
        <v>10</v>
      </c>
      <c r="P227" s="3" t="s">
        <v>385</v>
      </c>
      <c r="Q227" s="3" t="s">
        <v>385</v>
      </c>
      <c r="R227" s="3" t="s">
        <v>385</v>
      </c>
      <c r="S227" s="3" t="s">
        <v>385</v>
      </c>
      <c r="T227" s="3" t="s">
        <v>385</v>
      </c>
      <c r="U227" s="57">
        <f>+Tabla3[[#This Row],[V GRAVADAS]]</f>
        <v>10</v>
      </c>
      <c r="V227">
        <v>2</v>
      </c>
    </row>
    <row r="228" spans="1:22" x14ac:dyDescent="0.25">
      <c r="A228" t="s">
        <v>1071</v>
      </c>
      <c r="B228" s="1" t="s">
        <v>1292</v>
      </c>
      <c r="C228" t="s">
        <v>1</v>
      </c>
      <c r="D228" t="s">
        <v>92</v>
      </c>
      <c r="E228" t="s">
        <v>383</v>
      </c>
      <c r="F228" t="s">
        <v>384</v>
      </c>
      <c r="G228">
        <v>699</v>
      </c>
      <c r="H228">
        <v>699</v>
      </c>
      <c r="I228">
        <v>699</v>
      </c>
      <c r="J228">
        <v>699</v>
      </c>
      <c r="L228" s="3" t="s">
        <v>385</v>
      </c>
      <c r="M228" s="3" t="s">
        <v>385</v>
      </c>
      <c r="N228" s="3" t="s">
        <v>385</v>
      </c>
      <c r="O228" s="56">
        <v>12</v>
      </c>
      <c r="P228" s="3" t="s">
        <v>385</v>
      </c>
      <c r="Q228" s="3" t="s">
        <v>385</v>
      </c>
      <c r="R228" s="3" t="s">
        <v>385</v>
      </c>
      <c r="S228" s="3" t="s">
        <v>385</v>
      </c>
      <c r="T228" s="3" t="s">
        <v>385</v>
      </c>
      <c r="U228" s="57">
        <f>+Tabla3[[#This Row],[V GRAVADAS]]</f>
        <v>12</v>
      </c>
      <c r="V228">
        <v>2</v>
      </c>
    </row>
    <row r="229" spans="1:22" x14ac:dyDescent="0.25">
      <c r="A229" t="s">
        <v>1071</v>
      </c>
      <c r="B229" s="1" t="s">
        <v>1292</v>
      </c>
      <c r="C229" t="s">
        <v>1</v>
      </c>
      <c r="D229" t="s">
        <v>92</v>
      </c>
      <c r="E229" t="s">
        <v>383</v>
      </c>
      <c r="F229" t="s">
        <v>384</v>
      </c>
      <c r="G229">
        <v>700</v>
      </c>
      <c r="H229">
        <v>700</v>
      </c>
      <c r="I229">
        <v>700</v>
      </c>
      <c r="J229">
        <v>700</v>
      </c>
      <c r="L229" s="3" t="s">
        <v>385</v>
      </c>
      <c r="M229" s="3" t="s">
        <v>385</v>
      </c>
      <c r="N229" s="3" t="s">
        <v>385</v>
      </c>
      <c r="O229" s="56">
        <v>25</v>
      </c>
      <c r="P229" s="3" t="s">
        <v>385</v>
      </c>
      <c r="Q229" s="3" t="s">
        <v>385</v>
      </c>
      <c r="R229" s="3" t="s">
        <v>385</v>
      </c>
      <c r="S229" s="3" t="s">
        <v>385</v>
      </c>
      <c r="T229" s="3" t="s">
        <v>385</v>
      </c>
      <c r="U229" s="57">
        <f>+Tabla3[[#This Row],[V GRAVADAS]]</f>
        <v>25</v>
      </c>
      <c r="V229">
        <v>2</v>
      </c>
    </row>
    <row r="230" spans="1:22" x14ac:dyDescent="0.25">
      <c r="A230" t="s">
        <v>1071</v>
      </c>
      <c r="B230" s="1" t="s">
        <v>1292</v>
      </c>
      <c r="C230" t="s">
        <v>1</v>
      </c>
      <c r="D230" t="s">
        <v>92</v>
      </c>
      <c r="E230" t="s">
        <v>383</v>
      </c>
      <c r="F230" t="s">
        <v>384</v>
      </c>
      <c r="G230">
        <v>701</v>
      </c>
      <c r="H230">
        <v>701</v>
      </c>
      <c r="I230">
        <v>701</v>
      </c>
      <c r="J230">
        <v>701</v>
      </c>
      <c r="L230" s="3" t="s">
        <v>385</v>
      </c>
      <c r="M230" s="3" t="s">
        <v>385</v>
      </c>
      <c r="N230" s="3" t="s">
        <v>385</v>
      </c>
      <c r="O230" s="56">
        <v>70</v>
      </c>
      <c r="P230" s="3" t="s">
        <v>385</v>
      </c>
      <c r="Q230" s="3" t="s">
        <v>385</v>
      </c>
      <c r="R230" s="3" t="s">
        <v>385</v>
      </c>
      <c r="S230" s="3" t="s">
        <v>385</v>
      </c>
      <c r="T230" s="3" t="s">
        <v>385</v>
      </c>
      <c r="U230" s="57">
        <f>+Tabla3[[#This Row],[V GRAVADAS]]</f>
        <v>70</v>
      </c>
      <c r="V230">
        <v>2</v>
      </c>
    </row>
    <row r="231" spans="1:22" x14ac:dyDescent="0.25">
      <c r="A231" t="s">
        <v>1071</v>
      </c>
      <c r="B231" s="1" t="s">
        <v>1292</v>
      </c>
      <c r="C231" t="s">
        <v>1</v>
      </c>
      <c r="D231" t="s">
        <v>92</v>
      </c>
      <c r="E231" t="s">
        <v>383</v>
      </c>
      <c r="F231" t="s">
        <v>384</v>
      </c>
      <c r="G231">
        <v>702</v>
      </c>
      <c r="H231">
        <v>702</v>
      </c>
      <c r="I231">
        <v>702</v>
      </c>
      <c r="J231">
        <v>702</v>
      </c>
      <c r="L231" s="3" t="s">
        <v>385</v>
      </c>
      <c r="M231" s="3" t="s">
        <v>385</v>
      </c>
      <c r="N231" s="3" t="s">
        <v>385</v>
      </c>
      <c r="O231" s="56">
        <v>35</v>
      </c>
      <c r="P231" s="3" t="s">
        <v>385</v>
      </c>
      <c r="Q231" s="3" t="s">
        <v>385</v>
      </c>
      <c r="R231" s="3" t="s">
        <v>385</v>
      </c>
      <c r="S231" s="3" t="s">
        <v>385</v>
      </c>
      <c r="T231" s="3" t="s">
        <v>385</v>
      </c>
      <c r="U231" s="57">
        <f>+Tabla3[[#This Row],[V GRAVADAS]]</f>
        <v>35</v>
      </c>
      <c r="V231">
        <v>2</v>
      </c>
    </row>
    <row r="232" spans="1:22" x14ac:dyDescent="0.25">
      <c r="A232" t="s">
        <v>1071</v>
      </c>
      <c r="B232" s="1" t="s">
        <v>1292</v>
      </c>
      <c r="C232" t="s">
        <v>1</v>
      </c>
      <c r="D232" t="s">
        <v>92</v>
      </c>
      <c r="E232" t="s">
        <v>383</v>
      </c>
      <c r="F232" t="s">
        <v>384</v>
      </c>
      <c r="G232">
        <v>703</v>
      </c>
      <c r="H232">
        <v>703</v>
      </c>
      <c r="I232">
        <v>703</v>
      </c>
      <c r="J232">
        <v>703</v>
      </c>
      <c r="L232" s="3" t="s">
        <v>385</v>
      </c>
      <c r="M232" s="3" t="s">
        <v>385</v>
      </c>
      <c r="N232" s="3" t="s">
        <v>385</v>
      </c>
      <c r="O232" s="56">
        <v>10</v>
      </c>
      <c r="P232" s="3" t="s">
        <v>385</v>
      </c>
      <c r="Q232" s="3" t="s">
        <v>385</v>
      </c>
      <c r="R232" s="3" t="s">
        <v>385</v>
      </c>
      <c r="S232" s="3" t="s">
        <v>385</v>
      </c>
      <c r="T232" s="3" t="s">
        <v>385</v>
      </c>
      <c r="U232" s="57">
        <f>+Tabla3[[#This Row],[V GRAVADAS]]</f>
        <v>10</v>
      </c>
      <c r="V232">
        <v>2</v>
      </c>
    </row>
    <row r="233" spans="1:22" x14ac:dyDescent="0.25">
      <c r="A233" t="s">
        <v>1071</v>
      </c>
      <c r="B233" s="1" t="s">
        <v>1292</v>
      </c>
      <c r="C233" t="s">
        <v>1</v>
      </c>
      <c r="D233" t="s">
        <v>92</v>
      </c>
      <c r="E233" t="s">
        <v>383</v>
      </c>
      <c r="F233" t="s">
        <v>384</v>
      </c>
      <c r="G233">
        <v>704</v>
      </c>
      <c r="H233">
        <v>704</v>
      </c>
      <c r="I233">
        <v>704</v>
      </c>
      <c r="J233">
        <v>704</v>
      </c>
      <c r="L233" s="3" t="s">
        <v>385</v>
      </c>
      <c r="M233" s="3" t="s">
        <v>385</v>
      </c>
      <c r="N233" s="3" t="s">
        <v>385</v>
      </c>
      <c r="O233" s="56">
        <v>20</v>
      </c>
      <c r="P233" s="3" t="s">
        <v>385</v>
      </c>
      <c r="Q233" s="3" t="s">
        <v>385</v>
      </c>
      <c r="R233" s="3" t="s">
        <v>385</v>
      </c>
      <c r="S233" s="3" t="s">
        <v>385</v>
      </c>
      <c r="T233" s="3" t="s">
        <v>385</v>
      </c>
      <c r="U233" s="57">
        <f>+Tabla3[[#This Row],[V GRAVADAS]]</f>
        <v>20</v>
      </c>
      <c r="V233">
        <v>2</v>
      </c>
    </row>
    <row r="234" spans="1:22" x14ac:dyDescent="0.25">
      <c r="A234" t="s">
        <v>1071</v>
      </c>
      <c r="B234" s="1" t="s">
        <v>1292</v>
      </c>
      <c r="C234" t="s">
        <v>1</v>
      </c>
      <c r="D234" t="s">
        <v>92</v>
      </c>
      <c r="E234" t="s">
        <v>383</v>
      </c>
      <c r="F234" t="s">
        <v>384</v>
      </c>
      <c r="G234">
        <v>705</v>
      </c>
      <c r="H234">
        <v>705</v>
      </c>
      <c r="I234">
        <v>705</v>
      </c>
      <c r="J234">
        <v>705</v>
      </c>
      <c r="L234" s="3" t="s">
        <v>385</v>
      </c>
      <c r="M234" s="3" t="s">
        <v>385</v>
      </c>
      <c r="N234" s="3" t="s">
        <v>385</v>
      </c>
      <c r="O234" s="56">
        <v>10</v>
      </c>
      <c r="P234" s="3" t="s">
        <v>385</v>
      </c>
      <c r="Q234" s="3" t="s">
        <v>385</v>
      </c>
      <c r="R234" s="3" t="s">
        <v>385</v>
      </c>
      <c r="S234" s="3" t="s">
        <v>385</v>
      </c>
      <c r="T234" s="3" t="s">
        <v>385</v>
      </c>
      <c r="U234" s="57">
        <f>+Tabla3[[#This Row],[V GRAVADAS]]</f>
        <v>10</v>
      </c>
      <c r="V234">
        <v>2</v>
      </c>
    </row>
    <row r="235" spans="1:22" x14ac:dyDescent="0.25">
      <c r="A235" t="s">
        <v>1071</v>
      </c>
      <c r="B235" s="1" t="s">
        <v>1293</v>
      </c>
      <c r="C235" t="s">
        <v>1</v>
      </c>
      <c r="D235" t="s">
        <v>92</v>
      </c>
      <c r="E235" t="s">
        <v>383</v>
      </c>
      <c r="F235" t="s">
        <v>384</v>
      </c>
      <c r="G235">
        <v>706</v>
      </c>
      <c r="H235">
        <v>706</v>
      </c>
      <c r="I235">
        <v>706</v>
      </c>
      <c r="J235">
        <v>706</v>
      </c>
      <c r="L235" s="3" t="s">
        <v>385</v>
      </c>
      <c r="M235" s="3" t="s">
        <v>385</v>
      </c>
      <c r="N235" s="3" t="s">
        <v>385</v>
      </c>
      <c r="O235" s="56">
        <v>14.1</v>
      </c>
      <c r="P235" s="3" t="s">
        <v>385</v>
      </c>
      <c r="Q235" s="3" t="s">
        <v>385</v>
      </c>
      <c r="R235" s="3" t="s">
        <v>385</v>
      </c>
      <c r="S235" s="3" t="s">
        <v>385</v>
      </c>
      <c r="T235" s="3" t="s">
        <v>385</v>
      </c>
      <c r="U235" s="57">
        <f>+Tabla3[[#This Row],[V GRAVADAS]]</f>
        <v>14.1</v>
      </c>
      <c r="V235">
        <v>2</v>
      </c>
    </row>
    <row r="236" spans="1:22" x14ac:dyDescent="0.25">
      <c r="A236" t="s">
        <v>1071</v>
      </c>
      <c r="B236" s="1" t="s">
        <v>1293</v>
      </c>
      <c r="C236" t="s">
        <v>1</v>
      </c>
      <c r="D236" t="s">
        <v>92</v>
      </c>
      <c r="E236" t="s">
        <v>383</v>
      </c>
      <c r="F236" t="s">
        <v>384</v>
      </c>
      <c r="G236">
        <v>707</v>
      </c>
      <c r="H236">
        <v>707</v>
      </c>
      <c r="I236">
        <v>707</v>
      </c>
      <c r="J236">
        <v>707</v>
      </c>
      <c r="L236" s="3" t="s">
        <v>385</v>
      </c>
      <c r="M236" s="3" t="s">
        <v>385</v>
      </c>
      <c r="N236" s="3" t="s">
        <v>385</v>
      </c>
      <c r="O236" s="56">
        <v>10</v>
      </c>
      <c r="P236" s="3" t="s">
        <v>385</v>
      </c>
      <c r="Q236" s="3" t="s">
        <v>385</v>
      </c>
      <c r="R236" s="3" t="s">
        <v>385</v>
      </c>
      <c r="S236" s="3" t="s">
        <v>385</v>
      </c>
      <c r="T236" s="3" t="s">
        <v>385</v>
      </c>
      <c r="U236" s="57">
        <f>+Tabla3[[#This Row],[V GRAVADAS]]</f>
        <v>10</v>
      </c>
      <c r="V236">
        <v>2</v>
      </c>
    </row>
    <row r="237" spans="1:22" x14ac:dyDescent="0.25">
      <c r="A237" t="s">
        <v>1311</v>
      </c>
      <c r="B237" s="1" t="s">
        <v>1312</v>
      </c>
      <c r="C237" t="s">
        <v>1</v>
      </c>
      <c r="D237" t="s">
        <v>92</v>
      </c>
      <c r="E237" t="s">
        <v>383</v>
      </c>
      <c r="F237" t="s">
        <v>384</v>
      </c>
      <c r="G237">
        <v>708</v>
      </c>
      <c r="H237">
        <v>708</v>
      </c>
      <c r="I237">
        <v>708</v>
      </c>
      <c r="J237">
        <v>708</v>
      </c>
      <c r="L237" s="3" t="s">
        <v>385</v>
      </c>
      <c r="M237" s="3" t="s">
        <v>385</v>
      </c>
      <c r="N237" s="3" t="s">
        <v>385</v>
      </c>
      <c r="O237" s="56">
        <v>8.25</v>
      </c>
      <c r="P237" s="3" t="s">
        <v>385</v>
      </c>
      <c r="Q237" s="3" t="s">
        <v>385</v>
      </c>
      <c r="R237" s="3" t="s">
        <v>385</v>
      </c>
      <c r="S237" s="3" t="s">
        <v>385</v>
      </c>
      <c r="T237" s="3" t="s">
        <v>385</v>
      </c>
      <c r="U237" s="57">
        <f>+Tabla3[[#This Row],[V GRAVADAS]]</f>
        <v>8.25</v>
      </c>
      <c r="V237">
        <v>2</v>
      </c>
    </row>
    <row r="238" spans="1:22" x14ac:dyDescent="0.25">
      <c r="A238" t="s">
        <v>1311</v>
      </c>
      <c r="B238" s="1" t="s">
        <v>1312</v>
      </c>
      <c r="C238" t="s">
        <v>1</v>
      </c>
      <c r="D238" t="s">
        <v>92</v>
      </c>
      <c r="E238" t="s">
        <v>383</v>
      </c>
      <c r="F238" t="s">
        <v>384</v>
      </c>
      <c r="G238">
        <v>709</v>
      </c>
      <c r="H238">
        <v>709</v>
      </c>
      <c r="I238">
        <v>709</v>
      </c>
      <c r="J238">
        <v>709</v>
      </c>
      <c r="L238" s="3" t="s">
        <v>385</v>
      </c>
      <c r="M238" s="3" t="s">
        <v>385</v>
      </c>
      <c r="N238" s="3" t="s">
        <v>385</v>
      </c>
      <c r="O238" s="56">
        <v>6.75</v>
      </c>
      <c r="P238" s="3" t="s">
        <v>385</v>
      </c>
      <c r="Q238" s="3" t="s">
        <v>385</v>
      </c>
      <c r="R238" s="3" t="s">
        <v>385</v>
      </c>
      <c r="S238" s="3" t="s">
        <v>385</v>
      </c>
      <c r="T238" s="3" t="s">
        <v>385</v>
      </c>
      <c r="U238" s="57">
        <f>+Tabla3[[#This Row],[V GRAVADAS]]</f>
        <v>6.75</v>
      </c>
      <c r="V238">
        <v>2</v>
      </c>
    </row>
    <row r="239" spans="1:22" x14ac:dyDescent="0.25">
      <c r="A239" t="s">
        <v>1311</v>
      </c>
      <c r="B239" s="1" t="s">
        <v>1312</v>
      </c>
      <c r="C239" t="s">
        <v>1</v>
      </c>
      <c r="D239" t="s">
        <v>92</v>
      </c>
      <c r="E239" t="s">
        <v>383</v>
      </c>
      <c r="F239" t="s">
        <v>384</v>
      </c>
      <c r="G239">
        <v>710</v>
      </c>
      <c r="H239">
        <v>710</v>
      </c>
      <c r="I239">
        <v>710</v>
      </c>
      <c r="J239">
        <v>710</v>
      </c>
      <c r="L239" s="3" t="s">
        <v>385</v>
      </c>
      <c r="M239" s="3" t="s">
        <v>385</v>
      </c>
      <c r="N239" s="3" t="s">
        <v>385</v>
      </c>
      <c r="O239" s="56">
        <v>4.58</v>
      </c>
      <c r="P239" s="3" t="s">
        <v>385</v>
      </c>
      <c r="Q239" s="3" t="s">
        <v>385</v>
      </c>
      <c r="R239" s="3" t="s">
        <v>385</v>
      </c>
      <c r="S239" s="3" t="s">
        <v>385</v>
      </c>
      <c r="T239" s="3" t="s">
        <v>385</v>
      </c>
      <c r="U239" s="57">
        <f>+Tabla3[[#This Row],[V GRAVADAS]]</f>
        <v>4.58</v>
      </c>
      <c r="V239">
        <v>2</v>
      </c>
    </row>
    <row r="240" spans="1:22" x14ac:dyDescent="0.25">
      <c r="A240" t="s">
        <v>1311</v>
      </c>
      <c r="B240" s="1" t="s">
        <v>1312</v>
      </c>
      <c r="C240" t="s">
        <v>1</v>
      </c>
      <c r="D240" t="s">
        <v>92</v>
      </c>
      <c r="E240" t="s">
        <v>383</v>
      </c>
      <c r="F240" t="s">
        <v>384</v>
      </c>
      <c r="G240">
        <v>711</v>
      </c>
      <c r="H240">
        <v>711</v>
      </c>
      <c r="I240">
        <v>711</v>
      </c>
      <c r="J240">
        <v>711</v>
      </c>
      <c r="L240" s="3" t="s">
        <v>385</v>
      </c>
      <c r="M240" s="3" t="s">
        <v>385</v>
      </c>
      <c r="N240" s="3" t="s">
        <v>385</v>
      </c>
      <c r="O240" s="56">
        <v>24.99</v>
      </c>
      <c r="P240" s="3" t="s">
        <v>385</v>
      </c>
      <c r="Q240" s="3" t="s">
        <v>385</v>
      </c>
      <c r="R240" s="3" t="s">
        <v>385</v>
      </c>
      <c r="S240" s="3" t="s">
        <v>385</v>
      </c>
      <c r="T240" s="3" t="s">
        <v>385</v>
      </c>
      <c r="U240" s="57">
        <f>+Tabla3[[#This Row],[V GRAVADAS]]</f>
        <v>24.99</v>
      </c>
      <c r="V240">
        <v>2</v>
      </c>
    </row>
    <row r="241" spans="1:22" x14ac:dyDescent="0.25">
      <c r="A241" t="s">
        <v>1311</v>
      </c>
      <c r="B241" s="1" t="s">
        <v>1312</v>
      </c>
      <c r="C241" t="s">
        <v>1</v>
      </c>
      <c r="D241" t="s">
        <v>92</v>
      </c>
      <c r="E241" t="s">
        <v>383</v>
      </c>
      <c r="F241" t="s">
        <v>384</v>
      </c>
      <c r="G241">
        <v>712</v>
      </c>
      <c r="H241">
        <v>712</v>
      </c>
      <c r="I241">
        <v>712</v>
      </c>
      <c r="J241">
        <v>712</v>
      </c>
      <c r="L241" s="3" t="s">
        <v>385</v>
      </c>
      <c r="M241" s="3" t="s">
        <v>385</v>
      </c>
      <c r="N241" s="3" t="s">
        <v>385</v>
      </c>
      <c r="O241" s="56">
        <v>8.84</v>
      </c>
      <c r="P241" s="3" t="s">
        <v>385</v>
      </c>
      <c r="Q241" s="3" t="s">
        <v>385</v>
      </c>
      <c r="R241" s="3" t="s">
        <v>385</v>
      </c>
      <c r="S241" s="3" t="s">
        <v>385</v>
      </c>
      <c r="T241" s="3" t="s">
        <v>385</v>
      </c>
      <c r="U241" s="57">
        <f>+Tabla3[[#This Row],[V GRAVADAS]]</f>
        <v>8.84</v>
      </c>
      <c r="V241">
        <v>2</v>
      </c>
    </row>
    <row r="242" spans="1:22" x14ac:dyDescent="0.25">
      <c r="A242" t="s">
        <v>1311</v>
      </c>
      <c r="B242" s="1" t="s">
        <v>1534</v>
      </c>
      <c r="C242" t="s">
        <v>1</v>
      </c>
      <c r="D242" t="s">
        <v>92</v>
      </c>
      <c r="E242" t="s">
        <v>383</v>
      </c>
      <c r="F242" t="s">
        <v>384</v>
      </c>
      <c r="G242">
        <v>713</v>
      </c>
      <c r="H242">
        <v>713</v>
      </c>
      <c r="I242">
        <v>713</v>
      </c>
      <c r="J242">
        <v>713</v>
      </c>
      <c r="L242" s="3" t="s">
        <v>385</v>
      </c>
      <c r="M242" s="3" t="s">
        <v>385</v>
      </c>
      <c r="N242" s="3" t="s">
        <v>385</v>
      </c>
      <c r="O242" s="56">
        <v>12.2</v>
      </c>
      <c r="P242" s="3" t="s">
        <v>385</v>
      </c>
      <c r="Q242" s="3" t="s">
        <v>385</v>
      </c>
      <c r="R242" s="3" t="s">
        <v>385</v>
      </c>
      <c r="S242" s="3" t="s">
        <v>385</v>
      </c>
      <c r="T242" s="3" t="s">
        <v>385</v>
      </c>
      <c r="U242" s="57">
        <f>+Tabla3[[#This Row],[V GRAVADAS]]</f>
        <v>12.2</v>
      </c>
      <c r="V242">
        <v>2</v>
      </c>
    </row>
    <row r="243" spans="1:22" x14ac:dyDescent="0.25">
      <c r="A243" t="s">
        <v>1311</v>
      </c>
      <c r="B243" s="1" t="s">
        <v>1534</v>
      </c>
      <c r="C243" t="s">
        <v>1</v>
      </c>
      <c r="D243" t="s">
        <v>92</v>
      </c>
      <c r="E243" t="s">
        <v>383</v>
      </c>
      <c r="F243" t="s">
        <v>384</v>
      </c>
      <c r="G243">
        <v>714</v>
      </c>
      <c r="H243">
        <v>714</v>
      </c>
      <c r="I243">
        <v>714</v>
      </c>
      <c r="J243">
        <v>714</v>
      </c>
      <c r="L243" s="3" t="s">
        <v>385</v>
      </c>
      <c r="M243" s="3" t="s">
        <v>385</v>
      </c>
      <c r="N243" s="3" t="s">
        <v>385</v>
      </c>
      <c r="O243" s="56">
        <v>76</v>
      </c>
      <c r="P243" s="3" t="s">
        <v>385</v>
      </c>
      <c r="Q243" s="3" t="s">
        <v>385</v>
      </c>
      <c r="R243" s="3" t="s">
        <v>385</v>
      </c>
      <c r="S243" s="3" t="s">
        <v>385</v>
      </c>
      <c r="T243" s="3" t="s">
        <v>385</v>
      </c>
      <c r="U243" s="57">
        <f>+Tabla3[[#This Row],[V GRAVADAS]]</f>
        <v>76</v>
      </c>
      <c r="V243">
        <v>2</v>
      </c>
    </row>
    <row r="244" spans="1:22" x14ac:dyDescent="0.25">
      <c r="A244" t="s">
        <v>1311</v>
      </c>
      <c r="B244" s="1" t="s">
        <v>1534</v>
      </c>
      <c r="C244" t="s">
        <v>1</v>
      </c>
      <c r="D244" t="s">
        <v>92</v>
      </c>
      <c r="E244" t="s">
        <v>383</v>
      </c>
      <c r="F244" t="s">
        <v>384</v>
      </c>
      <c r="G244">
        <v>715</v>
      </c>
      <c r="H244">
        <v>715</v>
      </c>
      <c r="I244">
        <v>715</v>
      </c>
      <c r="J244">
        <v>715</v>
      </c>
      <c r="L244" s="3" t="s">
        <v>385</v>
      </c>
      <c r="M244" s="3" t="s">
        <v>385</v>
      </c>
      <c r="N244" s="3" t="s">
        <v>385</v>
      </c>
      <c r="O244" s="56">
        <v>33.9</v>
      </c>
      <c r="P244" s="3" t="s">
        <v>385</v>
      </c>
      <c r="Q244" s="3" t="s">
        <v>385</v>
      </c>
      <c r="R244" s="3" t="s">
        <v>385</v>
      </c>
      <c r="S244" s="3" t="s">
        <v>385</v>
      </c>
      <c r="T244" s="3" t="s">
        <v>385</v>
      </c>
      <c r="U244" s="57">
        <f>+Tabla3[[#This Row],[V GRAVADAS]]</f>
        <v>33.9</v>
      </c>
      <c r="V244">
        <v>2</v>
      </c>
    </row>
    <row r="245" spans="1:22" x14ac:dyDescent="0.25">
      <c r="A245" t="s">
        <v>1311</v>
      </c>
      <c r="B245" s="1" t="s">
        <v>1338</v>
      </c>
      <c r="C245" t="s">
        <v>1</v>
      </c>
      <c r="D245" t="s">
        <v>92</v>
      </c>
      <c r="E245" t="s">
        <v>383</v>
      </c>
      <c r="F245" t="s">
        <v>384</v>
      </c>
      <c r="G245">
        <v>716</v>
      </c>
      <c r="H245">
        <v>716</v>
      </c>
      <c r="I245">
        <v>716</v>
      </c>
      <c r="J245">
        <v>716</v>
      </c>
      <c r="L245" s="3" t="s">
        <v>385</v>
      </c>
      <c r="M245" s="3" t="s">
        <v>385</v>
      </c>
      <c r="N245" s="3" t="s">
        <v>385</v>
      </c>
      <c r="O245" s="56">
        <v>33.9</v>
      </c>
      <c r="P245" s="3" t="s">
        <v>385</v>
      </c>
      <c r="Q245" s="3" t="s">
        <v>385</v>
      </c>
      <c r="R245" s="3" t="s">
        <v>385</v>
      </c>
      <c r="S245" s="3" t="s">
        <v>385</v>
      </c>
      <c r="T245" s="3" t="s">
        <v>385</v>
      </c>
      <c r="U245" s="57">
        <f>+Tabla3[[#This Row],[V GRAVADAS]]</f>
        <v>33.9</v>
      </c>
      <c r="V245">
        <v>2</v>
      </c>
    </row>
    <row r="246" spans="1:22" x14ac:dyDescent="0.25">
      <c r="A246" t="s">
        <v>1311</v>
      </c>
      <c r="B246" s="1" t="s">
        <v>1338</v>
      </c>
      <c r="C246" t="s">
        <v>1</v>
      </c>
      <c r="D246" t="s">
        <v>92</v>
      </c>
      <c r="E246" t="s">
        <v>383</v>
      </c>
      <c r="F246" t="s">
        <v>384</v>
      </c>
      <c r="G246">
        <v>717</v>
      </c>
      <c r="H246">
        <v>717</v>
      </c>
      <c r="I246">
        <v>717</v>
      </c>
      <c r="J246">
        <v>717</v>
      </c>
      <c r="L246" s="3" t="s">
        <v>385</v>
      </c>
      <c r="M246" s="3" t="s">
        <v>385</v>
      </c>
      <c r="N246" s="3" t="s">
        <v>385</v>
      </c>
      <c r="O246" s="56">
        <v>11.4</v>
      </c>
      <c r="P246" s="3" t="s">
        <v>385</v>
      </c>
      <c r="Q246" s="3" t="s">
        <v>385</v>
      </c>
      <c r="R246" s="3" t="s">
        <v>385</v>
      </c>
      <c r="S246" s="3" t="s">
        <v>385</v>
      </c>
      <c r="T246" s="3" t="s">
        <v>385</v>
      </c>
      <c r="U246" s="57">
        <f>+Tabla3[[#This Row],[V GRAVADAS]]</f>
        <v>11.4</v>
      </c>
      <c r="V246">
        <v>2</v>
      </c>
    </row>
    <row r="247" spans="1:22" x14ac:dyDescent="0.25">
      <c r="A247" t="s">
        <v>1311</v>
      </c>
      <c r="B247" s="1" t="s">
        <v>1338</v>
      </c>
      <c r="C247" t="s">
        <v>1</v>
      </c>
      <c r="D247" t="s">
        <v>92</v>
      </c>
      <c r="E247" t="s">
        <v>383</v>
      </c>
      <c r="F247" t="s">
        <v>384</v>
      </c>
      <c r="G247">
        <v>718</v>
      </c>
      <c r="H247">
        <v>718</v>
      </c>
      <c r="I247">
        <v>718</v>
      </c>
      <c r="J247">
        <v>718</v>
      </c>
      <c r="L247" s="3" t="s">
        <v>385</v>
      </c>
      <c r="M247" s="3" t="s">
        <v>385</v>
      </c>
      <c r="N247" s="3" t="s">
        <v>385</v>
      </c>
      <c r="O247" s="56">
        <v>7.05</v>
      </c>
      <c r="P247" s="3" t="s">
        <v>385</v>
      </c>
      <c r="Q247" s="3" t="s">
        <v>385</v>
      </c>
      <c r="R247" s="3" t="s">
        <v>385</v>
      </c>
      <c r="S247" s="3" t="s">
        <v>385</v>
      </c>
      <c r="T247" s="3" t="s">
        <v>385</v>
      </c>
      <c r="U247" s="57">
        <f>+Tabla3[[#This Row],[V GRAVADAS]]</f>
        <v>7.05</v>
      </c>
      <c r="V247">
        <v>2</v>
      </c>
    </row>
    <row r="248" spans="1:22" x14ac:dyDescent="0.25">
      <c r="A248" t="s">
        <v>1311</v>
      </c>
      <c r="B248" s="1" t="s">
        <v>1338</v>
      </c>
      <c r="C248" t="s">
        <v>1</v>
      </c>
      <c r="D248" t="s">
        <v>92</v>
      </c>
      <c r="E248" t="s">
        <v>383</v>
      </c>
      <c r="F248" t="s">
        <v>384</v>
      </c>
      <c r="G248">
        <v>719</v>
      </c>
      <c r="H248">
        <v>719</v>
      </c>
      <c r="I248">
        <v>719</v>
      </c>
      <c r="J248">
        <v>719</v>
      </c>
      <c r="L248" s="3" t="s">
        <v>385</v>
      </c>
      <c r="M248" s="3" t="s">
        <v>385</v>
      </c>
      <c r="N248" s="3" t="s">
        <v>385</v>
      </c>
      <c r="O248" s="56">
        <v>55</v>
      </c>
      <c r="P248" s="3" t="s">
        <v>385</v>
      </c>
      <c r="Q248" s="3" t="s">
        <v>385</v>
      </c>
      <c r="R248" s="3" t="s">
        <v>385</v>
      </c>
      <c r="S248" s="3" t="s">
        <v>385</v>
      </c>
      <c r="T248" s="3" t="s">
        <v>385</v>
      </c>
      <c r="U248" s="57">
        <f>+Tabla3[[#This Row],[V GRAVADAS]]</f>
        <v>55</v>
      </c>
      <c r="V248">
        <v>2</v>
      </c>
    </row>
    <row r="249" spans="1:22" x14ac:dyDescent="0.25">
      <c r="A249" t="s">
        <v>1311</v>
      </c>
      <c r="B249" s="1" t="s">
        <v>1338</v>
      </c>
      <c r="C249" t="s">
        <v>1</v>
      </c>
      <c r="D249" t="s">
        <v>92</v>
      </c>
      <c r="E249" t="s">
        <v>383</v>
      </c>
      <c r="F249" t="s">
        <v>384</v>
      </c>
      <c r="G249">
        <v>720</v>
      </c>
      <c r="H249">
        <v>720</v>
      </c>
      <c r="I249">
        <v>720</v>
      </c>
      <c r="J249">
        <v>720</v>
      </c>
      <c r="L249" s="3" t="s">
        <v>385</v>
      </c>
      <c r="M249" s="3" t="s">
        <v>385</v>
      </c>
      <c r="N249" s="3" t="s">
        <v>385</v>
      </c>
      <c r="O249" s="56">
        <v>10</v>
      </c>
      <c r="P249" s="3" t="s">
        <v>385</v>
      </c>
      <c r="Q249" s="3" t="s">
        <v>385</v>
      </c>
      <c r="R249" s="3" t="s">
        <v>385</v>
      </c>
      <c r="S249" s="3" t="s">
        <v>385</v>
      </c>
      <c r="T249" s="3" t="s">
        <v>385</v>
      </c>
      <c r="U249" s="57">
        <f>+Tabla3[[#This Row],[V GRAVADAS]]</f>
        <v>10</v>
      </c>
      <c r="V249">
        <v>2</v>
      </c>
    </row>
    <row r="250" spans="1:22" x14ac:dyDescent="0.25">
      <c r="A250" t="s">
        <v>1311</v>
      </c>
      <c r="B250" s="1" t="s">
        <v>1338</v>
      </c>
      <c r="C250" t="s">
        <v>1</v>
      </c>
      <c r="D250" t="s">
        <v>92</v>
      </c>
      <c r="E250" t="s">
        <v>383</v>
      </c>
      <c r="F250" t="s">
        <v>384</v>
      </c>
      <c r="G250">
        <v>721</v>
      </c>
      <c r="H250">
        <v>721</v>
      </c>
      <c r="I250">
        <v>721</v>
      </c>
      <c r="J250">
        <v>721</v>
      </c>
      <c r="L250" s="3" t="s">
        <v>385</v>
      </c>
      <c r="M250" s="3" t="s">
        <v>385</v>
      </c>
      <c r="N250" s="3" t="s">
        <v>385</v>
      </c>
      <c r="O250" s="56">
        <v>4.62</v>
      </c>
      <c r="P250" s="3" t="s">
        <v>385</v>
      </c>
      <c r="Q250" s="3" t="s">
        <v>385</v>
      </c>
      <c r="R250" s="3" t="s">
        <v>385</v>
      </c>
      <c r="S250" s="3" t="s">
        <v>385</v>
      </c>
      <c r="T250" s="3" t="s">
        <v>385</v>
      </c>
      <c r="U250" s="57">
        <f>+Tabla3[[#This Row],[V GRAVADAS]]</f>
        <v>4.62</v>
      </c>
      <c r="V250">
        <v>2</v>
      </c>
    </row>
    <row r="251" spans="1:22" x14ac:dyDescent="0.25">
      <c r="A251" t="s">
        <v>1311</v>
      </c>
      <c r="B251" s="1" t="s">
        <v>1338</v>
      </c>
      <c r="C251" t="s">
        <v>1</v>
      </c>
      <c r="D251" t="s">
        <v>92</v>
      </c>
      <c r="E251" t="s">
        <v>383</v>
      </c>
      <c r="F251" t="s">
        <v>384</v>
      </c>
      <c r="G251">
        <v>722</v>
      </c>
      <c r="H251">
        <v>722</v>
      </c>
      <c r="I251">
        <v>722</v>
      </c>
      <c r="J251">
        <v>722</v>
      </c>
      <c r="L251" s="3" t="s">
        <v>385</v>
      </c>
      <c r="M251" s="3" t="s">
        <v>385</v>
      </c>
      <c r="N251" s="3" t="s">
        <v>385</v>
      </c>
      <c r="O251" s="56">
        <v>39.549999999999997</v>
      </c>
      <c r="P251" s="3" t="s">
        <v>385</v>
      </c>
      <c r="Q251" s="3" t="s">
        <v>385</v>
      </c>
      <c r="R251" s="3" t="s">
        <v>385</v>
      </c>
      <c r="S251" s="3" t="s">
        <v>385</v>
      </c>
      <c r="T251" s="3" t="s">
        <v>385</v>
      </c>
      <c r="U251" s="57">
        <f>+Tabla3[[#This Row],[V GRAVADAS]]</f>
        <v>39.549999999999997</v>
      </c>
      <c r="V251">
        <v>2</v>
      </c>
    </row>
    <row r="252" spans="1:22" x14ac:dyDescent="0.25">
      <c r="A252" t="s">
        <v>1311</v>
      </c>
      <c r="B252" s="1" t="s">
        <v>1338</v>
      </c>
      <c r="C252" t="s">
        <v>1</v>
      </c>
      <c r="D252" t="s">
        <v>92</v>
      </c>
      <c r="E252" t="s">
        <v>383</v>
      </c>
      <c r="F252" t="s">
        <v>384</v>
      </c>
      <c r="G252">
        <v>723</v>
      </c>
      <c r="H252">
        <v>723</v>
      </c>
      <c r="I252">
        <v>723</v>
      </c>
      <c r="J252">
        <v>723</v>
      </c>
      <c r="L252" s="3" t="s">
        <v>385</v>
      </c>
      <c r="M252" s="3" t="s">
        <v>385</v>
      </c>
      <c r="N252" s="3" t="s">
        <v>385</v>
      </c>
      <c r="O252" s="56">
        <v>219.49</v>
      </c>
      <c r="P252" s="3" t="s">
        <v>385</v>
      </c>
      <c r="Q252" s="3" t="s">
        <v>385</v>
      </c>
      <c r="R252" s="3" t="s">
        <v>385</v>
      </c>
      <c r="S252" s="3" t="s">
        <v>385</v>
      </c>
      <c r="T252" s="3" t="s">
        <v>385</v>
      </c>
      <c r="U252" s="57">
        <f>+Tabla3[[#This Row],[V GRAVADAS]]</f>
        <v>219.49</v>
      </c>
      <c r="V252">
        <v>2</v>
      </c>
    </row>
    <row r="253" spans="1:22" x14ac:dyDescent="0.25">
      <c r="A253" t="s">
        <v>1311</v>
      </c>
      <c r="B253" s="1" t="s">
        <v>1338</v>
      </c>
      <c r="C253" t="s">
        <v>1</v>
      </c>
      <c r="D253" t="s">
        <v>92</v>
      </c>
      <c r="E253" t="s">
        <v>383</v>
      </c>
      <c r="F253" t="s">
        <v>384</v>
      </c>
      <c r="G253">
        <v>724</v>
      </c>
      <c r="H253">
        <v>724</v>
      </c>
      <c r="I253">
        <v>724</v>
      </c>
      <c r="J253">
        <v>724</v>
      </c>
      <c r="L253" s="3" t="s">
        <v>385</v>
      </c>
      <c r="M253" s="3" t="s">
        <v>385</v>
      </c>
      <c r="N253" s="3" t="s">
        <v>385</v>
      </c>
      <c r="O253" s="56">
        <v>2.72</v>
      </c>
      <c r="P253" s="3" t="s">
        <v>385</v>
      </c>
      <c r="Q253" s="3" t="s">
        <v>385</v>
      </c>
      <c r="R253" s="3" t="s">
        <v>385</v>
      </c>
      <c r="S253" s="3" t="s">
        <v>385</v>
      </c>
      <c r="T253" s="3" t="s">
        <v>385</v>
      </c>
      <c r="U253" s="57">
        <f>+Tabla3[[#This Row],[V GRAVADAS]]</f>
        <v>2.72</v>
      </c>
      <c r="V253">
        <v>2</v>
      </c>
    </row>
    <row r="254" spans="1:22" x14ac:dyDescent="0.25">
      <c r="A254" t="s">
        <v>1311</v>
      </c>
      <c r="B254" s="1" t="s">
        <v>1338</v>
      </c>
      <c r="C254" t="s">
        <v>1</v>
      </c>
      <c r="D254" t="s">
        <v>92</v>
      </c>
      <c r="E254" t="s">
        <v>383</v>
      </c>
      <c r="F254" t="s">
        <v>384</v>
      </c>
      <c r="G254">
        <v>725</v>
      </c>
      <c r="H254">
        <v>725</v>
      </c>
      <c r="I254">
        <v>725</v>
      </c>
      <c r="J254">
        <v>725</v>
      </c>
      <c r="L254" s="3" t="s">
        <v>385</v>
      </c>
      <c r="M254" s="3" t="s">
        <v>385</v>
      </c>
      <c r="N254" s="3" t="s">
        <v>385</v>
      </c>
      <c r="O254" s="56">
        <v>35</v>
      </c>
      <c r="P254" s="3" t="s">
        <v>385</v>
      </c>
      <c r="Q254" s="3" t="s">
        <v>385</v>
      </c>
      <c r="R254" s="3" t="s">
        <v>385</v>
      </c>
      <c r="S254" s="3" t="s">
        <v>385</v>
      </c>
      <c r="T254" s="3" t="s">
        <v>385</v>
      </c>
      <c r="U254" s="57">
        <f>+Tabla3[[#This Row],[V GRAVADAS]]</f>
        <v>35</v>
      </c>
      <c r="V254">
        <v>2</v>
      </c>
    </row>
    <row r="255" spans="1:22" x14ac:dyDescent="0.25">
      <c r="A255" t="s">
        <v>1311</v>
      </c>
      <c r="B255" s="1" t="s">
        <v>1350</v>
      </c>
      <c r="C255" t="s">
        <v>1</v>
      </c>
      <c r="D255" t="s">
        <v>92</v>
      </c>
      <c r="E255" t="s">
        <v>383</v>
      </c>
      <c r="F255" t="s">
        <v>384</v>
      </c>
      <c r="G255">
        <v>726</v>
      </c>
      <c r="H255">
        <v>726</v>
      </c>
      <c r="I255">
        <v>726</v>
      </c>
      <c r="J255">
        <v>726</v>
      </c>
      <c r="L255" s="3" t="s">
        <v>385</v>
      </c>
      <c r="M255" s="3" t="s">
        <v>385</v>
      </c>
      <c r="N255" s="3" t="s">
        <v>385</v>
      </c>
      <c r="O255" s="56">
        <v>135</v>
      </c>
      <c r="P255" s="3" t="s">
        <v>385</v>
      </c>
      <c r="Q255" s="3" t="s">
        <v>385</v>
      </c>
      <c r="R255" s="3" t="s">
        <v>385</v>
      </c>
      <c r="S255" s="3" t="s">
        <v>385</v>
      </c>
      <c r="T255" s="3" t="s">
        <v>385</v>
      </c>
      <c r="U255" s="57">
        <f>+Tabla3[[#This Row],[V GRAVADAS]]</f>
        <v>135</v>
      </c>
      <c r="V255">
        <v>2</v>
      </c>
    </row>
    <row r="256" spans="1:22" x14ac:dyDescent="0.25">
      <c r="A256" t="s">
        <v>1311</v>
      </c>
      <c r="B256" s="1" t="s">
        <v>1350</v>
      </c>
      <c r="C256" t="s">
        <v>1</v>
      </c>
      <c r="D256" t="s">
        <v>92</v>
      </c>
      <c r="E256" t="s">
        <v>383</v>
      </c>
      <c r="F256" t="s">
        <v>384</v>
      </c>
      <c r="G256">
        <v>727</v>
      </c>
      <c r="H256">
        <v>727</v>
      </c>
      <c r="I256">
        <v>727</v>
      </c>
      <c r="J256">
        <v>727</v>
      </c>
      <c r="L256" s="3" t="s">
        <v>385</v>
      </c>
      <c r="M256" s="3" t="s">
        <v>385</v>
      </c>
      <c r="N256" s="3" t="s">
        <v>385</v>
      </c>
      <c r="O256" s="56">
        <v>5.8</v>
      </c>
      <c r="P256" s="3" t="s">
        <v>385</v>
      </c>
      <c r="Q256" s="3" t="s">
        <v>385</v>
      </c>
      <c r="R256" s="3" t="s">
        <v>385</v>
      </c>
      <c r="S256" s="3" t="s">
        <v>385</v>
      </c>
      <c r="T256" s="3" t="s">
        <v>385</v>
      </c>
      <c r="U256" s="57">
        <f>+Tabla3[[#This Row],[V GRAVADAS]]</f>
        <v>5.8</v>
      </c>
      <c r="V256">
        <v>2</v>
      </c>
    </row>
    <row r="257" spans="1:22" x14ac:dyDescent="0.25">
      <c r="A257" t="s">
        <v>1311</v>
      </c>
      <c r="B257" s="1" t="s">
        <v>1350</v>
      </c>
      <c r="C257" t="s">
        <v>1</v>
      </c>
      <c r="D257" t="s">
        <v>92</v>
      </c>
      <c r="E257" t="s">
        <v>383</v>
      </c>
      <c r="F257" t="s">
        <v>384</v>
      </c>
      <c r="G257">
        <v>728</v>
      </c>
      <c r="H257">
        <v>728</v>
      </c>
      <c r="I257">
        <v>728</v>
      </c>
      <c r="J257">
        <v>728</v>
      </c>
      <c r="L257" s="3" t="s">
        <v>385</v>
      </c>
      <c r="M257" s="3" t="s">
        <v>385</v>
      </c>
      <c r="N257" s="3" t="s">
        <v>385</v>
      </c>
      <c r="O257" s="56">
        <v>60</v>
      </c>
      <c r="P257" s="3" t="s">
        <v>385</v>
      </c>
      <c r="Q257" s="3" t="s">
        <v>385</v>
      </c>
      <c r="R257" s="3" t="s">
        <v>385</v>
      </c>
      <c r="S257" s="3" t="s">
        <v>385</v>
      </c>
      <c r="T257" s="3" t="s">
        <v>385</v>
      </c>
      <c r="U257" s="57">
        <f>+Tabla3[[#This Row],[V GRAVADAS]]</f>
        <v>60</v>
      </c>
      <c r="V257">
        <v>2</v>
      </c>
    </row>
    <row r="258" spans="1:22" x14ac:dyDescent="0.25">
      <c r="A258" t="s">
        <v>1311</v>
      </c>
      <c r="B258" s="1" t="s">
        <v>1535</v>
      </c>
      <c r="C258" t="s">
        <v>1</v>
      </c>
      <c r="D258" t="s">
        <v>92</v>
      </c>
      <c r="E258" t="s">
        <v>383</v>
      </c>
      <c r="F258" t="s">
        <v>384</v>
      </c>
      <c r="G258">
        <v>729</v>
      </c>
      <c r="H258">
        <v>729</v>
      </c>
      <c r="I258">
        <v>729</v>
      </c>
      <c r="J258">
        <v>729</v>
      </c>
      <c r="L258" s="3" t="s">
        <v>385</v>
      </c>
      <c r="M258" s="3" t="s">
        <v>385</v>
      </c>
      <c r="N258" s="3" t="s">
        <v>385</v>
      </c>
      <c r="O258" s="56">
        <v>29.66</v>
      </c>
      <c r="P258" s="3" t="s">
        <v>385</v>
      </c>
      <c r="Q258" s="3" t="s">
        <v>385</v>
      </c>
      <c r="R258" s="3" t="s">
        <v>385</v>
      </c>
      <c r="S258" s="3" t="s">
        <v>385</v>
      </c>
      <c r="T258" s="3" t="s">
        <v>385</v>
      </c>
      <c r="U258" s="57">
        <f>+Tabla3[[#This Row],[V GRAVADAS]]</f>
        <v>29.66</v>
      </c>
      <c r="V258">
        <v>2</v>
      </c>
    </row>
    <row r="259" spans="1:22" x14ac:dyDescent="0.25">
      <c r="A259" t="s">
        <v>1311</v>
      </c>
      <c r="B259" s="1" t="s">
        <v>1535</v>
      </c>
      <c r="C259" t="s">
        <v>1</v>
      </c>
      <c r="D259" t="s">
        <v>92</v>
      </c>
      <c r="E259" t="s">
        <v>383</v>
      </c>
      <c r="F259" t="s">
        <v>384</v>
      </c>
      <c r="G259">
        <v>730</v>
      </c>
      <c r="H259">
        <v>730</v>
      </c>
      <c r="I259">
        <v>730</v>
      </c>
      <c r="J259">
        <v>730</v>
      </c>
      <c r="L259" s="3" t="s">
        <v>385</v>
      </c>
      <c r="M259" s="3" t="s">
        <v>385</v>
      </c>
      <c r="N259" s="3" t="s">
        <v>385</v>
      </c>
      <c r="O259" s="56">
        <v>3.22</v>
      </c>
      <c r="P259" s="3" t="s">
        <v>385</v>
      </c>
      <c r="Q259" s="3" t="s">
        <v>385</v>
      </c>
      <c r="R259" s="3" t="s">
        <v>385</v>
      </c>
      <c r="S259" s="3" t="s">
        <v>385</v>
      </c>
      <c r="T259" s="3" t="s">
        <v>385</v>
      </c>
      <c r="U259" s="57">
        <f>+Tabla3[[#This Row],[V GRAVADAS]]</f>
        <v>3.22</v>
      </c>
      <c r="V259">
        <v>2</v>
      </c>
    </row>
    <row r="260" spans="1:22" x14ac:dyDescent="0.25">
      <c r="A260" t="s">
        <v>1311</v>
      </c>
      <c r="B260" s="1" t="s">
        <v>1535</v>
      </c>
      <c r="C260" t="s">
        <v>1</v>
      </c>
      <c r="D260" t="s">
        <v>92</v>
      </c>
      <c r="E260" t="s">
        <v>383</v>
      </c>
      <c r="F260" t="s">
        <v>384</v>
      </c>
      <c r="G260">
        <v>731</v>
      </c>
      <c r="H260">
        <v>731</v>
      </c>
      <c r="I260">
        <v>731</v>
      </c>
      <c r="J260">
        <v>731</v>
      </c>
      <c r="L260" s="3" t="s">
        <v>385</v>
      </c>
      <c r="M260" s="3" t="s">
        <v>385</v>
      </c>
      <c r="N260" s="3" t="s">
        <v>385</v>
      </c>
      <c r="O260" s="56">
        <v>4.83</v>
      </c>
      <c r="P260" s="3" t="s">
        <v>385</v>
      </c>
      <c r="Q260" s="3" t="s">
        <v>385</v>
      </c>
      <c r="R260" s="3" t="s">
        <v>385</v>
      </c>
      <c r="S260" s="3" t="s">
        <v>385</v>
      </c>
      <c r="T260" s="3" t="s">
        <v>385</v>
      </c>
      <c r="U260" s="57">
        <f>+Tabla3[[#This Row],[V GRAVADAS]]</f>
        <v>4.83</v>
      </c>
      <c r="V260">
        <v>2</v>
      </c>
    </row>
    <row r="261" spans="1:22" x14ac:dyDescent="0.25">
      <c r="A261" t="s">
        <v>1311</v>
      </c>
      <c r="B261" s="1" t="s">
        <v>1536</v>
      </c>
      <c r="C261" t="s">
        <v>1</v>
      </c>
      <c r="D261" t="s">
        <v>92</v>
      </c>
      <c r="E261" t="s">
        <v>383</v>
      </c>
      <c r="F261" t="s">
        <v>384</v>
      </c>
      <c r="G261">
        <v>732</v>
      </c>
      <c r="H261">
        <v>732</v>
      </c>
      <c r="I261">
        <v>732</v>
      </c>
      <c r="J261">
        <v>732</v>
      </c>
      <c r="L261" s="3" t="s">
        <v>385</v>
      </c>
      <c r="M261" s="3" t="s">
        <v>385</v>
      </c>
      <c r="N261" s="3" t="s">
        <v>385</v>
      </c>
      <c r="O261" s="56">
        <v>41.3</v>
      </c>
      <c r="P261" s="3" t="s">
        <v>385</v>
      </c>
      <c r="Q261" s="3" t="s">
        <v>385</v>
      </c>
      <c r="R261" s="3" t="s">
        <v>385</v>
      </c>
      <c r="S261" s="3" t="s">
        <v>385</v>
      </c>
      <c r="T261" s="3" t="s">
        <v>385</v>
      </c>
      <c r="U261" s="57">
        <f>+Tabla3[[#This Row],[V GRAVADAS]]</f>
        <v>41.3</v>
      </c>
      <c r="V261">
        <v>2</v>
      </c>
    </row>
    <row r="262" spans="1:22" x14ac:dyDescent="0.25">
      <c r="A262" t="s">
        <v>1311</v>
      </c>
      <c r="B262" s="1" t="s">
        <v>1536</v>
      </c>
      <c r="C262" t="s">
        <v>1</v>
      </c>
      <c r="D262" t="s">
        <v>92</v>
      </c>
      <c r="E262" t="s">
        <v>383</v>
      </c>
      <c r="F262" t="s">
        <v>384</v>
      </c>
      <c r="G262">
        <v>733</v>
      </c>
      <c r="H262">
        <v>733</v>
      </c>
      <c r="I262">
        <v>733</v>
      </c>
      <c r="J262">
        <v>733</v>
      </c>
      <c r="L262" s="3" t="s">
        <v>385</v>
      </c>
      <c r="M262" s="3" t="s">
        <v>385</v>
      </c>
      <c r="N262" s="3" t="s">
        <v>385</v>
      </c>
      <c r="O262" s="56">
        <v>35</v>
      </c>
      <c r="P262" s="3" t="s">
        <v>385</v>
      </c>
      <c r="Q262" s="3" t="s">
        <v>385</v>
      </c>
      <c r="R262" s="3" t="s">
        <v>385</v>
      </c>
      <c r="S262" s="3" t="s">
        <v>385</v>
      </c>
      <c r="T262" s="3" t="s">
        <v>385</v>
      </c>
      <c r="U262" s="57">
        <f>+Tabla3[[#This Row],[V GRAVADAS]]</f>
        <v>35</v>
      </c>
      <c r="V262">
        <v>2</v>
      </c>
    </row>
    <row r="263" spans="1:22" x14ac:dyDescent="0.25">
      <c r="A263" t="s">
        <v>1311</v>
      </c>
      <c r="B263" s="1" t="s">
        <v>1536</v>
      </c>
      <c r="C263" t="s">
        <v>1</v>
      </c>
      <c r="D263" t="s">
        <v>92</v>
      </c>
      <c r="E263" t="s">
        <v>383</v>
      </c>
      <c r="F263" t="s">
        <v>384</v>
      </c>
      <c r="G263">
        <v>734</v>
      </c>
      <c r="H263">
        <v>734</v>
      </c>
      <c r="I263">
        <v>734</v>
      </c>
      <c r="J263">
        <v>734</v>
      </c>
      <c r="L263" s="3" t="s">
        <v>385</v>
      </c>
      <c r="M263" s="3" t="s">
        <v>385</v>
      </c>
      <c r="N263" s="3" t="s">
        <v>385</v>
      </c>
      <c r="O263" s="56">
        <v>7</v>
      </c>
      <c r="P263" s="3" t="s">
        <v>385</v>
      </c>
      <c r="Q263" s="3" t="s">
        <v>385</v>
      </c>
      <c r="R263" s="3" t="s">
        <v>385</v>
      </c>
      <c r="S263" s="3" t="s">
        <v>385</v>
      </c>
      <c r="T263" s="3" t="s">
        <v>385</v>
      </c>
      <c r="U263" s="57">
        <f>+Tabla3[[#This Row],[V GRAVADAS]]</f>
        <v>7</v>
      </c>
      <c r="V263">
        <v>2</v>
      </c>
    </row>
    <row r="264" spans="1:22" x14ac:dyDescent="0.25">
      <c r="A264" t="s">
        <v>1311</v>
      </c>
      <c r="B264" s="1" t="s">
        <v>1537</v>
      </c>
      <c r="C264" t="s">
        <v>1</v>
      </c>
      <c r="D264" t="s">
        <v>92</v>
      </c>
      <c r="E264" t="s">
        <v>383</v>
      </c>
      <c r="F264" t="s">
        <v>384</v>
      </c>
      <c r="G264">
        <v>735</v>
      </c>
      <c r="H264">
        <v>735</v>
      </c>
      <c r="I264">
        <v>735</v>
      </c>
      <c r="J264">
        <v>735</v>
      </c>
      <c r="L264" s="3" t="s">
        <v>385</v>
      </c>
      <c r="M264" s="3" t="s">
        <v>385</v>
      </c>
      <c r="N264" s="3" t="s">
        <v>385</v>
      </c>
      <c r="O264" s="56">
        <v>7.14</v>
      </c>
      <c r="P264" s="3" t="s">
        <v>385</v>
      </c>
      <c r="Q264" s="3" t="s">
        <v>385</v>
      </c>
      <c r="R264" s="3" t="s">
        <v>385</v>
      </c>
      <c r="S264" s="3" t="s">
        <v>385</v>
      </c>
      <c r="T264" s="3" t="s">
        <v>385</v>
      </c>
      <c r="U264" s="57">
        <f>+Tabla3[[#This Row],[V GRAVADAS]]</f>
        <v>7.14</v>
      </c>
      <c r="V264">
        <v>2</v>
      </c>
    </row>
    <row r="265" spans="1:22" x14ac:dyDescent="0.25">
      <c r="A265" t="s">
        <v>1311</v>
      </c>
      <c r="B265" s="1" t="s">
        <v>1537</v>
      </c>
      <c r="C265" t="s">
        <v>1</v>
      </c>
      <c r="D265" t="s">
        <v>92</v>
      </c>
      <c r="E265" t="s">
        <v>383</v>
      </c>
      <c r="F265" t="s">
        <v>384</v>
      </c>
      <c r="G265">
        <v>736</v>
      </c>
      <c r="H265">
        <v>736</v>
      </c>
      <c r="I265">
        <v>736</v>
      </c>
      <c r="J265">
        <v>736</v>
      </c>
      <c r="L265" s="3" t="s">
        <v>385</v>
      </c>
      <c r="M265" s="3" t="s">
        <v>385</v>
      </c>
      <c r="N265" s="3" t="s">
        <v>385</v>
      </c>
      <c r="O265" s="56">
        <v>10</v>
      </c>
      <c r="P265" s="3" t="s">
        <v>385</v>
      </c>
      <c r="Q265" s="3" t="s">
        <v>385</v>
      </c>
      <c r="R265" s="3" t="s">
        <v>385</v>
      </c>
      <c r="S265" s="3" t="s">
        <v>385</v>
      </c>
      <c r="T265" s="3" t="s">
        <v>385</v>
      </c>
      <c r="U265" s="57">
        <f>+Tabla3[[#This Row],[V GRAVADAS]]</f>
        <v>10</v>
      </c>
      <c r="V265">
        <v>2</v>
      </c>
    </row>
    <row r="266" spans="1:22" x14ac:dyDescent="0.25">
      <c r="A266" t="s">
        <v>1311</v>
      </c>
      <c r="B266" s="1" t="s">
        <v>1537</v>
      </c>
      <c r="C266" t="s">
        <v>1</v>
      </c>
      <c r="D266" t="s">
        <v>92</v>
      </c>
      <c r="E266" t="s">
        <v>383</v>
      </c>
      <c r="F266" t="s">
        <v>384</v>
      </c>
      <c r="G266">
        <v>737</v>
      </c>
      <c r="H266">
        <v>737</v>
      </c>
      <c r="I266">
        <v>737</v>
      </c>
      <c r="J266">
        <v>737</v>
      </c>
      <c r="L266" s="3" t="s">
        <v>385</v>
      </c>
      <c r="M266" s="3" t="s">
        <v>385</v>
      </c>
      <c r="N266" s="3" t="s">
        <v>385</v>
      </c>
      <c r="O266" s="56">
        <v>30</v>
      </c>
      <c r="P266" s="3" t="s">
        <v>385</v>
      </c>
      <c r="Q266" s="3" t="s">
        <v>385</v>
      </c>
      <c r="R266" s="3" t="s">
        <v>385</v>
      </c>
      <c r="S266" s="3" t="s">
        <v>385</v>
      </c>
      <c r="T266" s="3" t="s">
        <v>385</v>
      </c>
      <c r="U266" s="57">
        <f>+Tabla3[[#This Row],[V GRAVADAS]]</f>
        <v>30</v>
      </c>
      <c r="V266">
        <v>2</v>
      </c>
    </row>
    <row r="267" spans="1:22" x14ac:dyDescent="0.25">
      <c r="A267" t="s">
        <v>1311</v>
      </c>
      <c r="B267" s="1" t="s">
        <v>1537</v>
      </c>
      <c r="C267" t="s">
        <v>1</v>
      </c>
      <c r="D267" t="s">
        <v>92</v>
      </c>
      <c r="E267" t="s">
        <v>383</v>
      </c>
      <c r="F267" t="s">
        <v>384</v>
      </c>
      <c r="G267">
        <v>738</v>
      </c>
      <c r="H267">
        <v>738</v>
      </c>
      <c r="I267">
        <v>738</v>
      </c>
      <c r="J267">
        <v>738</v>
      </c>
      <c r="L267" s="3" t="s">
        <v>385</v>
      </c>
      <c r="M267" s="3" t="s">
        <v>385</v>
      </c>
      <c r="N267" s="3" t="s">
        <v>385</v>
      </c>
      <c r="O267" s="56">
        <v>8.4700000000000006</v>
      </c>
      <c r="P267" s="3" t="s">
        <v>385</v>
      </c>
      <c r="Q267" s="3" t="s">
        <v>385</v>
      </c>
      <c r="R267" s="3" t="s">
        <v>385</v>
      </c>
      <c r="S267" s="3" t="s">
        <v>385</v>
      </c>
      <c r="T267" s="3" t="s">
        <v>385</v>
      </c>
      <c r="U267" s="57">
        <f>+Tabla3[[#This Row],[V GRAVADAS]]</f>
        <v>8.4700000000000006</v>
      </c>
      <c r="V267">
        <v>2</v>
      </c>
    </row>
    <row r="268" spans="1:22" x14ac:dyDescent="0.25">
      <c r="A268" t="s">
        <v>1311</v>
      </c>
      <c r="B268" s="1" t="s">
        <v>1537</v>
      </c>
      <c r="C268" t="s">
        <v>1</v>
      </c>
      <c r="D268" t="s">
        <v>92</v>
      </c>
      <c r="E268" t="s">
        <v>383</v>
      </c>
      <c r="F268" t="s">
        <v>384</v>
      </c>
      <c r="G268">
        <v>739</v>
      </c>
      <c r="H268">
        <v>739</v>
      </c>
      <c r="I268">
        <v>739</v>
      </c>
      <c r="J268">
        <v>739</v>
      </c>
      <c r="L268" s="3" t="s">
        <v>385</v>
      </c>
      <c r="M268" s="3" t="s">
        <v>385</v>
      </c>
      <c r="N268" s="3" t="s">
        <v>385</v>
      </c>
      <c r="O268" s="56">
        <v>16</v>
      </c>
      <c r="P268" s="3" t="s">
        <v>385</v>
      </c>
      <c r="Q268" s="3" t="s">
        <v>385</v>
      </c>
      <c r="R268" s="3" t="s">
        <v>385</v>
      </c>
      <c r="S268" s="3" t="s">
        <v>385</v>
      </c>
      <c r="T268" s="3" t="s">
        <v>385</v>
      </c>
      <c r="U268" s="57">
        <f>+Tabla3[[#This Row],[V GRAVADAS]]</f>
        <v>16</v>
      </c>
      <c r="V268">
        <v>2</v>
      </c>
    </row>
    <row r="269" spans="1:22" x14ac:dyDescent="0.25">
      <c r="A269" t="s">
        <v>1311</v>
      </c>
      <c r="B269" s="1" t="s">
        <v>1538</v>
      </c>
      <c r="C269" t="s">
        <v>1</v>
      </c>
      <c r="D269" t="s">
        <v>92</v>
      </c>
      <c r="E269" t="s">
        <v>383</v>
      </c>
      <c r="F269" t="s">
        <v>384</v>
      </c>
      <c r="G269">
        <v>740</v>
      </c>
      <c r="H269">
        <v>740</v>
      </c>
      <c r="I269">
        <v>740</v>
      </c>
      <c r="J269">
        <v>740</v>
      </c>
      <c r="L269" s="3" t="s">
        <v>385</v>
      </c>
      <c r="M269" s="3" t="s">
        <v>385</v>
      </c>
      <c r="N269" s="3" t="s">
        <v>385</v>
      </c>
      <c r="O269" s="56">
        <v>6</v>
      </c>
      <c r="P269" s="3" t="s">
        <v>385</v>
      </c>
      <c r="Q269" s="3" t="s">
        <v>385</v>
      </c>
      <c r="R269" s="3" t="s">
        <v>385</v>
      </c>
      <c r="S269" s="3" t="s">
        <v>385</v>
      </c>
      <c r="T269" s="3" t="s">
        <v>385</v>
      </c>
      <c r="U269" s="57">
        <f>+Tabla3[[#This Row],[V GRAVADAS]]</f>
        <v>6</v>
      </c>
      <c r="V269">
        <v>2</v>
      </c>
    </row>
    <row r="270" spans="1:22" x14ac:dyDescent="0.25">
      <c r="A270" t="s">
        <v>1311</v>
      </c>
      <c r="B270" s="1" t="s">
        <v>1538</v>
      </c>
      <c r="C270" t="s">
        <v>1</v>
      </c>
      <c r="D270" t="s">
        <v>92</v>
      </c>
      <c r="E270" t="s">
        <v>383</v>
      </c>
      <c r="F270" t="s">
        <v>384</v>
      </c>
      <c r="G270">
        <v>741</v>
      </c>
      <c r="H270">
        <v>741</v>
      </c>
      <c r="I270">
        <v>741</v>
      </c>
      <c r="J270">
        <v>741</v>
      </c>
      <c r="L270" s="3" t="s">
        <v>385</v>
      </c>
      <c r="M270" s="3" t="s">
        <v>385</v>
      </c>
      <c r="N270" s="3" t="s">
        <v>385</v>
      </c>
      <c r="O270" s="56">
        <v>17.100000000000001</v>
      </c>
      <c r="P270" s="3" t="s">
        <v>385</v>
      </c>
      <c r="Q270" s="3" t="s">
        <v>385</v>
      </c>
      <c r="R270" s="3" t="s">
        <v>385</v>
      </c>
      <c r="S270" s="3" t="s">
        <v>385</v>
      </c>
      <c r="T270" s="3" t="s">
        <v>385</v>
      </c>
      <c r="U270" s="57">
        <f>+Tabla3[[#This Row],[V GRAVADAS]]</f>
        <v>17.100000000000001</v>
      </c>
      <c r="V270">
        <v>2</v>
      </c>
    </row>
    <row r="271" spans="1:22" x14ac:dyDescent="0.25">
      <c r="A271" t="s">
        <v>1311</v>
      </c>
      <c r="B271" s="1" t="s">
        <v>1538</v>
      </c>
      <c r="C271" t="s">
        <v>1</v>
      </c>
      <c r="D271" t="s">
        <v>92</v>
      </c>
      <c r="E271" t="s">
        <v>383</v>
      </c>
      <c r="F271" t="s">
        <v>384</v>
      </c>
      <c r="G271">
        <v>742</v>
      </c>
      <c r="H271">
        <v>742</v>
      </c>
      <c r="I271">
        <v>742</v>
      </c>
      <c r="J271">
        <v>742</v>
      </c>
      <c r="L271" s="3" t="s">
        <v>385</v>
      </c>
      <c r="M271" s="3" t="s">
        <v>385</v>
      </c>
      <c r="N271" s="3" t="s">
        <v>385</v>
      </c>
      <c r="O271" s="56">
        <v>80</v>
      </c>
      <c r="P271" s="3" t="s">
        <v>385</v>
      </c>
      <c r="Q271" s="3" t="s">
        <v>385</v>
      </c>
      <c r="R271" s="3" t="s">
        <v>385</v>
      </c>
      <c r="S271" s="3" t="s">
        <v>385</v>
      </c>
      <c r="T271" s="3" t="s">
        <v>385</v>
      </c>
      <c r="U271" s="57">
        <f>+Tabla3[[#This Row],[V GRAVADAS]]</f>
        <v>80</v>
      </c>
      <c r="V271">
        <v>2</v>
      </c>
    </row>
    <row r="272" spans="1:22" x14ac:dyDescent="0.25">
      <c r="A272" t="s">
        <v>1311</v>
      </c>
      <c r="B272" s="1" t="s">
        <v>1539</v>
      </c>
      <c r="C272" t="s">
        <v>1</v>
      </c>
      <c r="D272" t="s">
        <v>92</v>
      </c>
      <c r="E272" t="s">
        <v>383</v>
      </c>
      <c r="F272" t="s">
        <v>384</v>
      </c>
      <c r="G272">
        <v>743</v>
      </c>
      <c r="H272">
        <v>743</v>
      </c>
      <c r="I272">
        <v>743</v>
      </c>
      <c r="J272">
        <v>743</v>
      </c>
      <c r="L272" s="3" t="s">
        <v>385</v>
      </c>
      <c r="M272" s="3" t="s">
        <v>385</v>
      </c>
      <c r="N272" s="3" t="s">
        <v>385</v>
      </c>
      <c r="O272" s="56">
        <v>4.22</v>
      </c>
      <c r="P272" s="3" t="s">
        <v>385</v>
      </c>
      <c r="Q272" s="3" t="s">
        <v>385</v>
      </c>
      <c r="R272" s="3" t="s">
        <v>385</v>
      </c>
      <c r="S272" s="3" t="s">
        <v>385</v>
      </c>
      <c r="T272" s="3" t="s">
        <v>385</v>
      </c>
      <c r="U272" s="57">
        <f>+Tabla3[[#This Row],[V GRAVADAS]]</f>
        <v>4.22</v>
      </c>
      <c r="V272">
        <v>2</v>
      </c>
    </row>
    <row r="273" spans="1:22" x14ac:dyDescent="0.25">
      <c r="A273" t="s">
        <v>1311</v>
      </c>
      <c r="B273" s="1" t="s">
        <v>1420</v>
      </c>
      <c r="C273" t="s">
        <v>1</v>
      </c>
      <c r="D273" t="s">
        <v>92</v>
      </c>
      <c r="E273" t="s">
        <v>383</v>
      </c>
      <c r="F273" t="s">
        <v>384</v>
      </c>
      <c r="G273">
        <v>744</v>
      </c>
      <c r="H273">
        <v>744</v>
      </c>
      <c r="I273">
        <v>744</v>
      </c>
      <c r="J273">
        <v>744</v>
      </c>
      <c r="L273" s="3" t="s">
        <v>385</v>
      </c>
      <c r="M273" s="3" t="s">
        <v>385</v>
      </c>
      <c r="N273" s="3" t="s">
        <v>385</v>
      </c>
      <c r="O273" s="56">
        <v>8.64</v>
      </c>
      <c r="P273" s="3" t="s">
        <v>385</v>
      </c>
      <c r="Q273" s="3" t="s">
        <v>385</v>
      </c>
      <c r="R273" s="3" t="s">
        <v>385</v>
      </c>
      <c r="S273" s="3" t="s">
        <v>385</v>
      </c>
      <c r="T273" s="3" t="s">
        <v>385</v>
      </c>
      <c r="U273" s="57">
        <f>+Tabla3[[#This Row],[V GRAVADAS]]</f>
        <v>8.64</v>
      </c>
      <c r="V273">
        <v>2</v>
      </c>
    </row>
    <row r="274" spans="1:22" x14ac:dyDescent="0.25">
      <c r="A274" t="s">
        <v>1311</v>
      </c>
      <c r="B274" s="1" t="s">
        <v>1420</v>
      </c>
      <c r="C274" t="s">
        <v>1</v>
      </c>
      <c r="D274" t="s">
        <v>92</v>
      </c>
      <c r="E274" t="s">
        <v>383</v>
      </c>
      <c r="F274" t="s">
        <v>384</v>
      </c>
      <c r="G274">
        <v>745</v>
      </c>
      <c r="H274">
        <v>745</v>
      </c>
      <c r="I274">
        <v>745</v>
      </c>
      <c r="J274">
        <v>745</v>
      </c>
      <c r="L274" s="3" t="s">
        <v>385</v>
      </c>
      <c r="M274" s="3" t="s">
        <v>385</v>
      </c>
      <c r="N274" s="3" t="s">
        <v>385</v>
      </c>
      <c r="O274" s="56">
        <v>90</v>
      </c>
      <c r="P274" s="3" t="s">
        <v>385</v>
      </c>
      <c r="Q274" s="3" t="s">
        <v>385</v>
      </c>
      <c r="R274" s="3" t="s">
        <v>385</v>
      </c>
      <c r="S274" s="3" t="s">
        <v>385</v>
      </c>
      <c r="T274" s="3" t="s">
        <v>385</v>
      </c>
      <c r="U274" s="57">
        <f>+Tabla3[[#This Row],[V GRAVADAS]]</f>
        <v>90</v>
      </c>
      <c r="V274">
        <v>2</v>
      </c>
    </row>
    <row r="275" spans="1:22" x14ac:dyDescent="0.25">
      <c r="A275" t="s">
        <v>1311</v>
      </c>
      <c r="B275" s="1" t="s">
        <v>1540</v>
      </c>
      <c r="C275" t="s">
        <v>1</v>
      </c>
      <c r="D275" t="s">
        <v>92</v>
      </c>
      <c r="E275" t="s">
        <v>383</v>
      </c>
      <c r="F275" t="s">
        <v>384</v>
      </c>
      <c r="G275">
        <v>746</v>
      </c>
      <c r="H275">
        <v>746</v>
      </c>
      <c r="I275">
        <v>746</v>
      </c>
      <c r="J275">
        <v>746</v>
      </c>
      <c r="L275" s="3" t="s">
        <v>385</v>
      </c>
      <c r="M275" s="3" t="s">
        <v>385</v>
      </c>
      <c r="N275" s="3" t="s">
        <v>385</v>
      </c>
      <c r="O275" s="56">
        <v>24</v>
      </c>
      <c r="P275" s="3" t="s">
        <v>385</v>
      </c>
      <c r="Q275" s="3" t="s">
        <v>385</v>
      </c>
      <c r="R275" s="3" t="s">
        <v>385</v>
      </c>
      <c r="S275" s="3" t="s">
        <v>385</v>
      </c>
      <c r="T275" s="3" t="s">
        <v>385</v>
      </c>
      <c r="U275" s="57">
        <f>+Tabla3[[#This Row],[V GRAVADAS]]</f>
        <v>24</v>
      </c>
      <c r="V275">
        <v>2</v>
      </c>
    </row>
    <row r="276" spans="1:22" x14ac:dyDescent="0.25">
      <c r="A276" t="s">
        <v>1311</v>
      </c>
      <c r="B276" s="1" t="s">
        <v>1444</v>
      </c>
      <c r="C276" t="s">
        <v>1</v>
      </c>
      <c r="D276" t="s">
        <v>92</v>
      </c>
      <c r="E276" t="s">
        <v>383</v>
      </c>
      <c r="F276" t="s">
        <v>384</v>
      </c>
      <c r="G276">
        <v>747</v>
      </c>
      <c r="H276">
        <v>747</v>
      </c>
      <c r="I276">
        <v>747</v>
      </c>
      <c r="J276">
        <v>747</v>
      </c>
      <c r="L276" s="3" t="s">
        <v>385</v>
      </c>
      <c r="M276" s="3" t="s">
        <v>385</v>
      </c>
      <c r="N276" s="3" t="s">
        <v>385</v>
      </c>
      <c r="O276" s="56">
        <v>5.48</v>
      </c>
      <c r="P276" s="3" t="s">
        <v>385</v>
      </c>
      <c r="Q276" s="3" t="s">
        <v>385</v>
      </c>
      <c r="R276" s="3" t="s">
        <v>385</v>
      </c>
      <c r="S276" s="3" t="s">
        <v>385</v>
      </c>
      <c r="T276" s="3" t="s">
        <v>385</v>
      </c>
      <c r="U276" s="57">
        <f>+Tabla3[[#This Row],[V GRAVADAS]]</f>
        <v>5.48</v>
      </c>
      <c r="V276">
        <v>2</v>
      </c>
    </row>
    <row r="277" spans="1:22" x14ac:dyDescent="0.25">
      <c r="A277" t="s">
        <v>1311</v>
      </c>
      <c r="B277" s="1" t="s">
        <v>1541</v>
      </c>
      <c r="C277" t="s">
        <v>1</v>
      </c>
      <c r="D277" t="s">
        <v>92</v>
      </c>
      <c r="E277" t="s">
        <v>383</v>
      </c>
      <c r="F277" t="s">
        <v>384</v>
      </c>
      <c r="G277">
        <v>748</v>
      </c>
      <c r="H277">
        <v>748</v>
      </c>
      <c r="I277">
        <v>748</v>
      </c>
      <c r="J277">
        <v>748</v>
      </c>
      <c r="L277" s="3" t="s">
        <v>385</v>
      </c>
      <c r="M277" s="3" t="s">
        <v>385</v>
      </c>
      <c r="N277" s="3" t="s">
        <v>385</v>
      </c>
      <c r="O277" s="56">
        <v>97.92</v>
      </c>
      <c r="P277" s="3" t="s">
        <v>385</v>
      </c>
      <c r="Q277" s="3" t="s">
        <v>385</v>
      </c>
      <c r="R277" s="3" t="s">
        <v>385</v>
      </c>
      <c r="S277" s="3" t="s">
        <v>385</v>
      </c>
      <c r="T277" s="3" t="s">
        <v>385</v>
      </c>
      <c r="U277" s="57">
        <f>+Tabla3[[#This Row],[V GRAVADAS]]</f>
        <v>97.92</v>
      </c>
      <c r="V277">
        <v>2</v>
      </c>
    </row>
    <row r="278" spans="1:22" x14ac:dyDescent="0.25">
      <c r="A278" t="s">
        <v>1311</v>
      </c>
      <c r="B278" s="1" t="s">
        <v>1541</v>
      </c>
      <c r="C278" t="s">
        <v>1</v>
      </c>
      <c r="D278" t="s">
        <v>92</v>
      </c>
      <c r="E278" t="s">
        <v>383</v>
      </c>
      <c r="F278" t="s">
        <v>384</v>
      </c>
      <c r="G278">
        <v>749</v>
      </c>
      <c r="H278">
        <v>749</v>
      </c>
      <c r="I278">
        <v>749</v>
      </c>
      <c r="J278">
        <v>749</v>
      </c>
      <c r="L278" s="3" t="s">
        <v>385</v>
      </c>
      <c r="M278" s="3" t="s">
        <v>385</v>
      </c>
      <c r="N278" s="3" t="s">
        <v>385</v>
      </c>
      <c r="O278" s="56">
        <v>33.9</v>
      </c>
      <c r="P278" s="3" t="s">
        <v>385</v>
      </c>
      <c r="Q278" s="3" t="s">
        <v>385</v>
      </c>
      <c r="R278" s="3" t="s">
        <v>385</v>
      </c>
      <c r="S278" s="3" t="s">
        <v>385</v>
      </c>
      <c r="T278" s="3" t="s">
        <v>385</v>
      </c>
      <c r="U278" s="57">
        <f>+Tabla3[[#This Row],[V GRAVADAS]]</f>
        <v>33.9</v>
      </c>
      <c r="V278">
        <v>2</v>
      </c>
    </row>
    <row r="279" spans="1:22" x14ac:dyDescent="0.25">
      <c r="A279" t="s">
        <v>1311</v>
      </c>
      <c r="B279" s="1" t="s">
        <v>1541</v>
      </c>
      <c r="C279" t="s">
        <v>1</v>
      </c>
      <c r="D279" t="s">
        <v>92</v>
      </c>
      <c r="E279" t="s">
        <v>383</v>
      </c>
      <c r="F279" t="s">
        <v>384</v>
      </c>
      <c r="G279">
        <v>750</v>
      </c>
      <c r="H279">
        <v>750</v>
      </c>
      <c r="I279">
        <v>750</v>
      </c>
      <c r="J279">
        <v>750</v>
      </c>
      <c r="L279" s="3" t="s">
        <v>385</v>
      </c>
      <c r="M279" s="3" t="s">
        <v>385</v>
      </c>
      <c r="N279" s="3" t="s">
        <v>385</v>
      </c>
      <c r="O279" s="56">
        <v>35.1</v>
      </c>
      <c r="P279" s="3" t="s">
        <v>385</v>
      </c>
      <c r="Q279" s="3" t="s">
        <v>385</v>
      </c>
      <c r="R279" s="3" t="s">
        <v>385</v>
      </c>
      <c r="S279" s="3" t="s">
        <v>385</v>
      </c>
      <c r="T279" s="3" t="s">
        <v>385</v>
      </c>
      <c r="U279" s="57">
        <f>+Tabla3[[#This Row],[V GRAVADAS]]</f>
        <v>35.1</v>
      </c>
      <c r="V279">
        <v>2</v>
      </c>
    </row>
    <row r="280" spans="1:22" x14ac:dyDescent="0.25">
      <c r="A280" t="s">
        <v>1311</v>
      </c>
      <c r="B280" s="1" t="s">
        <v>1541</v>
      </c>
      <c r="C280" t="s">
        <v>1</v>
      </c>
      <c r="D280" t="s">
        <v>92</v>
      </c>
      <c r="E280" t="s">
        <v>383</v>
      </c>
      <c r="F280" t="s">
        <v>384</v>
      </c>
      <c r="G280">
        <v>751</v>
      </c>
      <c r="H280">
        <v>751</v>
      </c>
      <c r="I280">
        <v>751</v>
      </c>
      <c r="J280">
        <v>751</v>
      </c>
      <c r="L280" s="3" t="s">
        <v>385</v>
      </c>
      <c r="M280" s="3" t="s">
        <v>385</v>
      </c>
      <c r="N280" s="3" t="s">
        <v>385</v>
      </c>
      <c r="O280" s="56">
        <v>35</v>
      </c>
      <c r="P280" s="3" t="s">
        <v>385</v>
      </c>
      <c r="Q280" s="3" t="s">
        <v>385</v>
      </c>
      <c r="R280" s="3" t="s">
        <v>385</v>
      </c>
      <c r="S280" s="3" t="s">
        <v>385</v>
      </c>
      <c r="T280" s="3" t="s">
        <v>385</v>
      </c>
      <c r="U280" s="57">
        <f>+Tabla3[[#This Row],[V GRAVADAS]]</f>
        <v>35</v>
      </c>
      <c r="V280">
        <v>2</v>
      </c>
    </row>
    <row r="281" spans="1:22" x14ac:dyDescent="0.25">
      <c r="A281" t="s">
        <v>1311</v>
      </c>
      <c r="B281" s="1" t="s">
        <v>1474</v>
      </c>
      <c r="C281" t="s">
        <v>1</v>
      </c>
      <c r="D281" t="s">
        <v>92</v>
      </c>
      <c r="E281" t="s">
        <v>383</v>
      </c>
      <c r="F281" t="s">
        <v>384</v>
      </c>
      <c r="G281">
        <v>752</v>
      </c>
      <c r="H281">
        <v>752</v>
      </c>
      <c r="I281">
        <v>752</v>
      </c>
      <c r="J281">
        <v>752</v>
      </c>
      <c r="L281" s="3" t="s">
        <v>385</v>
      </c>
      <c r="M281" s="3" t="s">
        <v>385</v>
      </c>
      <c r="N281" s="3" t="s">
        <v>385</v>
      </c>
      <c r="O281" s="56">
        <v>14</v>
      </c>
      <c r="P281" s="3" t="s">
        <v>385</v>
      </c>
      <c r="Q281" s="3" t="s">
        <v>385</v>
      </c>
      <c r="R281" s="3" t="s">
        <v>385</v>
      </c>
      <c r="S281" s="3" t="s">
        <v>385</v>
      </c>
      <c r="T281" s="3" t="s">
        <v>385</v>
      </c>
      <c r="U281" s="57">
        <f>+Tabla3[[#This Row],[V GRAVADAS]]</f>
        <v>14</v>
      </c>
      <c r="V281">
        <v>2</v>
      </c>
    </row>
    <row r="282" spans="1:22" x14ac:dyDescent="0.25">
      <c r="A282" t="s">
        <v>1311</v>
      </c>
      <c r="B282" s="1" t="s">
        <v>1542</v>
      </c>
      <c r="C282" t="s">
        <v>1</v>
      </c>
      <c r="D282" t="s">
        <v>92</v>
      </c>
      <c r="E282" t="s">
        <v>383</v>
      </c>
      <c r="F282" t="s">
        <v>384</v>
      </c>
      <c r="G282">
        <v>753</v>
      </c>
      <c r="H282">
        <v>753</v>
      </c>
      <c r="I282">
        <v>753</v>
      </c>
      <c r="J282">
        <v>753</v>
      </c>
      <c r="L282" s="3" t="s">
        <v>385</v>
      </c>
      <c r="M282" s="3" t="s">
        <v>385</v>
      </c>
      <c r="N282" s="3" t="s">
        <v>385</v>
      </c>
      <c r="O282" s="56">
        <v>5.0199999999999996</v>
      </c>
      <c r="P282" s="3" t="s">
        <v>385</v>
      </c>
      <c r="Q282" s="3" t="s">
        <v>385</v>
      </c>
      <c r="R282" s="3" t="s">
        <v>385</v>
      </c>
      <c r="S282" s="3" t="s">
        <v>385</v>
      </c>
      <c r="T282" s="3" t="s">
        <v>385</v>
      </c>
      <c r="U282" s="57">
        <f>+Tabla3[[#This Row],[V GRAVADAS]]</f>
        <v>5.0199999999999996</v>
      </c>
      <c r="V282">
        <v>2</v>
      </c>
    </row>
    <row r="283" spans="1:22" x14ac:dyDescent="0.25">
      <c r="A283" t="s">
        <v>1311</v>
      </c>
      <c r="B283" s="1" t="s">
        <v>1542</v>
      </c>
      <c r="C283" t="s">
        <v>1</v>
      </c>
      <c r="D283" t="s">
        <v>92</v>
      </c>
      <c r="E283" t="s">
        <v>383</v>
      </c>
      <c r="F283" t="s">
        <v>384</v>
      </c>
      <c r="G283">
        <v>754</v>
      </c>
      <c r="H283">
        <v>754</v>
      </c>
      <c r="I283">
        <v>754</v>
      </c>
      <c r="J283">
        <v>754</v>
      </c>
      <c r="L283" s="3" t="s">
        <v>385</v>
      </c>
      <c r="M283" s="3" t="s">
        <v>385</v>
      </c>
      <c r="N283" s="3" t="s">
        <v>385</v>
      </c>
      <c r="O283" s="56">
        <v>63.4</v>
      </c>
      <c r="P283" s="3" t="s">
        <v>385</v>
      </c>
      <c r="Q283" s="3" t="s">
        <v>385</v>
      </c>
      <c r="R283" s="3" t="s">
        <v>385</v>
      </c>
      <c r="S283" s="3" t="s">
        <v>385</v>
      </c>
      <c r="T283" s="3" t="s">
        <v>385</v>
      </c>
      <c r="U283" s="57">
        <f>+Tabla3[[#This Row],[V GRAVADAS]]</f>
        <v>63.4</v>
      </c>
      <c r="V283">
        <v>2</v>
      </c>
    </row>
    <row r="284" spans="1:22" x14ac:dyDescent="0.25">
      <c r="A284" t="s">
        <v>1311</v>
      </c>
      <c r="B284" s="1" t="s">
        <v>1543</v>
      </c>
      <c r="C284" t="s">
        <v>1</v>
      </c>
      <c r="D284" t="s">
        <v>92</v>
      </c>
      <c r="E284" t="s">
        <v>383</v>
      </c>
      <c r="F284" t="s">
        <v>384</v>
      </c>
      <c r="G284">
        <v>755</v>
      </c>
      <c r="H284">
        <v>755</v>
      </c>
      <c r="I284">
        <v>755</v>
      </c>
      <c r="J284">
        <v>755</v>
      </c>
      <c r="L284" s="3" t="s">
        <v>385</v>
      </c>
      <c r="M284" s="3" t="s">
        <v>385</v>
      </c>
      <c r="N284" s="3" t="s">
        <v>385</v>
      </c>
      <c r="O284" s="56">
        <v>13.71</v>
      </c>
      <c r="P284" s="3" t="s">
        <v>385</v>
      </c>
      <c r="Q284" s="3" t="s">
        <v>385</v>
      </c>
      <c r="R284" s="3" t="s">
        <v>385</v>
      </c>
      <c r="S284" s="3" t="s">
        <v>385</v>
      </c>
      <c r="T284" s="3" t="s">
        <v>385</v>
      </c>
      <c r="U284" s="57">
        <f>+Tabla3[[#This Row],[V GRAVADAS]]</f>
        <v>13.71</v>
      </c>
      <c r="V284">
        <v>2</v>
      </c>
    </row>
    <row r="285" spans="1:22" x14ac:dyDescent="0.25">
      <c r="A285" t="s">
        <v>1311</v>
      </c>
      <c r="B285" s="1" t="s">
        <v>1543</v>
      </c>
      <c r="C285" t="s">
        <v>1</v>
      </c>
      <c r="D285" t="s">
        <v>92</v>
      </c>
      <c r="E285" t="s">
        <v>383</v>
      </c>
      <c r="F285" t="s">
        <v>384</v>
      </c>
      <c r="G285">
        <v>756</v>
      </c>
      <c r="H285">
        <v>756</v>
      </c>
      <c r="I285">
        <v>756</v>
      </c>
      <c r="J285">
        <v>756</v>
      </c>
      <c r="L285" s="3" t="s">
        <v>385</v>
      </c>
      <c r="M285" s="3" t="s">
        <v>385</v>
      </c>
      <c r="N285" s="3" t="s">
        <v>385</v>
      </c>
      <c r="O285" s="56">
        <v>3.72</v>
      </c>
      <c r="P285" s="3" t="s">
        <v>385</v>
      </c>
      <c r="Q285" s="3" t="s">
        <v>385</v>
      </c>
      <c r="R285" s="3" t="s">
        <v>385</v>
      </c>
      <c r="S285" s="3" t="s">
        <v>385</v>
      </c>
      <c r="T285" s="3" t="s">
        <v>385</v>
      </c>
      <c r="U285" s="57">
        <f>+Tabla3[[#This Row],[V GRAVADAS]]</f>
        <v>3.72</v>
      </c>
      <c r="V285">
        <v>2</v>
      </c>
    </row>
    <row r="286" spans="1:22" x14ac:dyDescent="0.25">
      <c r="A286" t="s">
        <v>1311</v>
      </c>
      <c r="B286" s="1" t="s">
        <v>1544</v>
      </c>
      <c r="C286" t="s">
        <v>1</v>
      </c>
      <c r="D286" t="s">
        <v>92</v>
      </c>
      <c r="E286" t="s">
        <v>383</v>
      </c>
      <c r="F286" t="s">
        <v>384</v>
      </c>
      <c r="G286">
        <v>757</v>
      </c>
      <c r="H286">
        <v>757</v>
      </c>
      <c r="I286">
        <v>757</v>
      </c>
      <c r="J286">
        <v>757</v>
      </c>
      <c r="L286" s="3" t="s">
        <v>385</v>
      </c>
      <c r="M286" s="3" t="s">
        <v>385</v>
      </c>
      <c r="N286" s="3" t="s">
        <v>385</v>
      </c>
      <c r="O286" s="56">
        <v>35</v>
      </c>
      <c r="P286" s="3" t="s">
        <v>385</v>
      </c>
      <c r="Q286" s="3" t="s">
        <v>385</v>
      </c>
      <c r="R286" s="3" t="s">
        <v>385</v>
      </c>
      <c r="S286" s="3" t="s">
        <v>385</v>
      </c>
      <c r="T286" s="3" t="s">
        <v>385</v>
      </c>
      <c r="U286" s="57">
        <f>+Tabla3[[#This Row],[V GRAVADAS]]</f>
        <v>35</v>
      </c>
      <c r="V286">
        <v>2</v>
      </c>
    </row>
    <row r="287" spans="1:22" x14ac:dyDescent="0.25">
      <c r="A287" t="s">
        <v>1311</v>
      </c>
      <c r="B287" s="1" t="s">
        <v>1515</v>
      </c>
      <c r="C287" t="s">
        <v>1</v>
      </c>
      <c r="D287" t="s">
        <v>92</v>
      </c>
      <c r="E287" t="s">
        <v>383</v>
      </c>
      <c r="F287" t="s">
        <v>384</v>
      </c>
      <c r="G287">
        <v>758</v>
      </c>
      <c r="H287">
        <v>758</v>
      </c>
      <c r="I287">
        <v>758</v>
      </c>
      <c r="J287">
        <v>758</v>
      </c>
      <c r="L287" s="3" t="s">
        <v>385</v>
      </c>
      <c r="M287" s="3" t="s">
        <v>385</v>
      </c>
      <c r="N287" s="3" t="s">
        <v>385</v>
      </c>
      <c r="O287" s="56">
        <v>12</v>
      </c>
      <c r="P287" s="3" t="s">
        <v>385</v>
      </c>
      <c r="Q287" s="3" t="s">
        <v>385</v>
      </c>
      <c r="R287" s="3" t="s">
        <v>385</v>
      </c>
      <c r="S287" s="3" t="s">
        <v>385</v>
      </c>
      <c r="T287" s="3" t="s">
        <v>385</v>
      </c>
      <c r="U287" s="57">
        <f>+Tabla3[[#This Row],[V GRAVADAS]]</f>
        <v>12</v>
      </c>
      <c r="V287">
        <v>2</v>
      </c>
    </row>
    <row r="288" spans="1:22" x14ac:dyDescent="0.25">
      <c r="A288" t="s">
        <v>1571</v>
      </c>
      <c r="B288" s="1" t="s">
        <v>1572</v>
      </c>
      <c r="C288" t="s">
        <v>1</v>
      </c>
      <c r="D288" t="s">
        <v>92</v>
      </c>
      <c r="E288" t="s">
        <v>383</v>
      </c>
      <c r="F288" t="s">
        <v>384</v>
      </c>
      <c r="G288">
        <v>759</v>
      </c>
      <c r="H288">
        <v>759</v>
      </c>
      <c r="I288">
        <v>759</v>
      </c>
      <c r="J288">
        <v>759</v>
      </c>
      <c r="L288" s="3" t="s">
        <v>385</v>
      </c>
      <c r="M288" s="3" t="s">
        <v>385</v>
      </c>
      <c r="N288" s="3" t="s">
        <v>385</v>
      </c>
      <c r="O288" s="56">
        <v>60</v>
      </c>
      <c r="P288" s="3" t="s">
        <v>385</v>
      </c>
      <c r="Q288" s="3" t="s">
        <v>385</v>
      </c>
      <c r="R288" s="3" t="s">
        <v>385</v>
      </c>
      <c r="S288" s="3" t="s">
        <v>385</v>
      </c>
      <c r="T288" s="3" t="s">
        <v>385</v>
      </c>
      <c r="U288" s="57">
        <f>+Tabla3[[#This Row],[V GRAVADAS]]</f>
        <v>60</v>
      </c>
      <c r="V288">
        <v>2</v>
      </c>
    </row>
    <row r="289" spans="1:22" x14ac:dyDescent="0.25">
      <c r="A289" t="s">
        <v>1571</v>
      </c>
      <c r="B289" s="1" t="s">
        <v>1583</v>
      </c>
      <c r="C289" t="s">
        <v>1</v>
      </c>
      <c r="D289" t="s">
        <v>92</v>
      </c>
      <c r="E289" t="s">
        <v>383</v>
      </c>
      <c r="F289" t="s">
        <v>384</v>
      </c>
      <c r="G289">
        <v>760</v>
      </c>
      <c r="H289">
        <v>760</v>
      </c>
      <c r="I289">
        <v>760</v>
      </c>
      <c r="J289">
        <v>760</v>
      </c>
      <c r="L289" s="3" t="s">
        <v>385</v>
      </c>
      <c r="M289" s="3" t="s">
        <v>385</v>
      </c>
      <c r="N289" s="3" t="s">
        <v>385</v>
      </c>
      <c r="O289" s="56">
        <v>40</v>
      </c>
      <c r="P289" s="3" t="s">
        <v>385</v>
      </c>
      <c r="Q289" s="3" t="s">
        <v>385</v>
      </c>
      <c r="R289" s="3" t="s">
        <v>385</v>
      </c>
      <c r="S289" s="3" t="s">
        <v>385</v>
      </c>
      <c r="T289" s="3" t="s">
        <v>385</v>
      </c>
      <c r="U289" s="57">
        <f>+Tabla3[[#This Row],[V GRAVADAS]]</f>
        <v>40</v>
      </c>
      <c r="V289">
        <v>2</v>
      </c>
    </row>
    <row r="290" spans="1:22" x14ac:dyDescent="0.25">
      <c r="A290" t="s">
        <v>1571</v>
      </c>
      <c r="B290" s="1" t="s">
        <v>1583</v>
      </c>
      <c r="C290" t="s">
        <v>1</v>
      </c>
      <c r="D290" t="s">
        <v>92</v>
      </c>
      <c r="E290" t="s">
        <v>383</v>
      </c>
      <c r="F290" t="s">
        <v>384</v>
      </c>
      <c r="G290">
        <v>761</v>
      </c>
      <c r="H290">
        <v>761</v>
      </c>
      <c r="I290">
        <v>761</v>
      </c>
      <c r="J290">
        <v>761</v>
      </c>
      <c r="L290" s="3" t="s">
        <v>385</v>
      </c>
      <c r="M290" s="3" t="s">
        <v>385</v>
      </c>
      <c r="N290" s="3" t="s">
        <v>385</v>
      </c>
      <c r="O290" s="56">
        <v>16</v>
      </c>
      <c r="P290" s="3" t="s">
        <v>385</v>
      </c>
      <c r="Q290" s="3" t="s">
        <v>385</v>
      </c>
      <c r="R290" s="3" t="s">
        <v>385</v>
      </c>
      <c r="S290" s="3" t="s">
        <v>385</v>
      </c>
      <c r="T290" s="3" t="s">
        <v>385</v>
      </c>
      <c r="U290" s="57">
        <f>+Tabla3[[#This Row],[V GRAVADAS]]</f>
        <v>16</v>
      </c>
      <c r="V290">
        <v>2</v>
      </c>
    </row>
    <row r="291" spans="1:22" x14ac:dyDescent="0.25">
      <c r="A291" t="s">
        <v>1571</v>
      </c>
      <c r="B291" s="1" t="s">
        <v>1588</v>
      </c>
      <c r="C291" t="s">
        <v>1</v>
      </c>
      <c r="D291" t="s">
        <v>92</v>
      </c>
      <c r="E291" t="s">
        <v>383</v>
      </c>
      <c r="F291" t="s">
        <v>384</v>
      </c>
      <c r="G291">
        <v>762</v>
      </c>
      <c r="H291">
        <v>762</v>
      </c>
      <c r="I291">
        <v>762</v>
      </c>
      <c r="J291">
        <v>762</v>
      </c>
      <c r="L291" s="3" t="s">
        <v>385</v>
      </c>
      <c r="M291" s="3" t="s">
        <v>385</v>
      </c>
      <c r="N291" s="3" t="s">
        <v>385</v>
      </c>
      <c r="O291" s="56">
        <v>42.56</v>
      </c>
      <c r="P291" s="3" t="s">
        <v>385</v>
      </c>
      <c r="Q291" s="3" t="s">
        <v>385</v>
      </c>
      <c r="R291" s="3" t="s">
        <v>385</v>
      </c>
      <c r="S291" s="3" t="s">
        <v>385</v>
      </c>
      <c r="T291" s="3" t="s">
        <v>385</v>
      </c>
      <c r="U291" s="57">
        <f>+Tabla3[[#This Row],[V GRAVADAS]]</f>
        <v>42.56</v>
      </c>
      <c r="V291">
        <v>2</v>
      </c>
    </row>
    <row r="292" spans="1:22" x14ac:dyDescent="0.25">
      <c r="A292" t="s">
        <v>1571</v>
      </c>
      <c r="B292" s="1" t="s">
        <v>1588</v>
      </c>
      <c r="C292" t="s">
        <v>1</v>
      </c>
      <c r="D292" t="s">
        <v>92</v>
      </c>
      <c r="E292" t="s">
        <v>383</v>
      </c>
      <c r="F292" t="s">
        <v>384</v>
      </c>
      <c r="G292">
        <v>763</v>
      </c>
      <c r="H292">
        <v>763</v>
      </c>
      <c r="I292">
        <v>763</v>
      </c>
      <c r="J292">
        <v>763</v>
      </c>
      <c r="L292" s="3" t="s">
        <v>385</v>
      </c>
      <c r="M292" s="3" t="s">
        <v>385</v>
      </c>
      <c r="N292" s="3" t="s">
        <v>385</v>
      </c>
      <c r="O292" s="56">
        <v>0</v>
      </c>
      <c r="P292" s="3" t="s">
        <v>385</v>
      </c>
      <c r="Q292" s="3" t="s">
        <v>385</v>
      </c>
      <c r="R292" s="3" t="s">
        <v>385</v>
      </c>
      <c r="S292" s="3" t="s">
        <v>385</v>
      </c>
      <c r="T292" s="3" t="s">
        <v>385</v>
      </c>
      <c r="U292" s="57">
        <f>+Tabla3[[#This Row],[V GRAVADAS]]</f>
        <v>0</v>
      </c>
      <c r="V292">
        <v>2</v>
      </c>
    </row>
    <row r="293" spans="1:22" x14ac:dyDescent="0.25">
      <c r="A293" t="s">
        <v>1571</v>
      </c>
      <c r="B293" s="1" t="s">
        <v>1588</v>
      </c>
      <c r="C293" t="s">
        <v>1</v>
      </c>
      <c r="D293" t="s">
        <v>92</v>
      </c>
      <c r="E293" t="s">
        <v>383</v>
      </c>
      <c r="F293" t="s">
        <v>384</v>
      </c>
      <c r="G293">
        <v>764</v>
      </c>
      <c r="H293">
        <v>764</v>
      </c>
      <c r="I293">
        <v>764</v>
      </c>
      <c r="J293">
        <v>764</v>
      </c>
      <c r="L293" s="3" t="s">
        <v>385</v>
      </c>
      <c r="M293" s="3" t="s">
        <v>385</v>
      </c>
      <c r="N293" s="3" t="s">
        <v>385</v>
      </c>
      <c r="O293" s="56">
        <v>29.7</v>
      </c>
      <c r="P293" s="3" t="s">
        <v>385</v>
      </c>
      <c r="Q293" s="3" t="s">
        <v>385</v>
      </c>
      <c r="R293" s="3" t="s">
        <v>385</v>
      </c>
      <c r="S293" s="3" t="s">
        <v>385</v>
      </c>
      <c r="T293" s="3" t="s">
        <v>385</v>
      </c>
      <c r="U293" s="57">
        <f>+Tabla3[[#This Row],[V GRAVADAS]]</f>
        <v>29.7</v>
      </c>
      <c r="V293">
        <v>2</v>
      </c>
    </row>
    <row r="294" spans="1:22" x14ac:dyDescent="0.25">
      <c r="A294" t="s">
        <v>1571</v>
      </c>
      <c r="B294" s="1" t="s">
        <v>1588</v>
      </c>
      <c r="C294" t="s">
        <v>1</v>
      </c>
      <c r="D294" t="s">
        <v>92</v>
      </c>
      <c r="E294" t="s">
        <v>383</v>
      </c>
      <c r="F294" t="s">
        <v>384</v>
      </c>
      <c r="G294">
        <v>765</v>
      </c>
      <c r="H294">
        <v>765</v>
      </c>
      <c r="I294">
        <v>765</v>
      </c>
      <c r="J294">
        <v>765</v>
      </c>
      <c r="L294" s="3" t="s">
        <v>385</v>
      </c>
      <c r="M294" s="3" t="s">
        <v>385</v>
      </c>
      <c r="N294" s="3" t="s">
        <v>385</v>
      </c>
      <c r="O294" s="56">
        <v>11</v>
      </c>
      <c r="P294" s="3" t="s">
        <v>385</v>
      </c>
      <c r="Q294" s="3" t="s">
        <v>385</v>
      </c>
      <c r="R294" s="3" t="s">
        <v>385</v>
      </c>
      <c r="S294" s="3" t="s">
        <v>385</v>
      </c>
      <c r="T294" s="3" t="s">
        <v>385</v>
      </c>
      <c r="U294" s="57">
        <f>+Tabla3[[#This Row],[V GRAVADAS]]</f>
        <v>11</v>
      </c>
      <c r="V294">
        <v>2</v>
      </c>
    </row>
    <row r="295" spans="1:22" x14ac:dyDescent="0.25">
      <c r="A295" t="s">
        <v>1571</v>
      </c>
      <c r="B295" s="1" t="s">
        <v>1588</v>
      </c>
      <c r="C295" t="s">
        <v>1</v>
      </c>
      <c r="D295" t="s">
        <v>92</v>
      </c>
      <c r="E295" t="s">
        <v>383</v>
      </c>
      <c r="F295" t="s">
        <v>384</v>
      </c>
      <c r="G295">
        <v>766</v>
      </c>
      <c r="H295">
        <v>766</v>
      </c>
      <c r="I295">
        <v>766</v>
      </c>
      <c r="J295">
        <v>766</v>
      </c>
      <c r="L295" s="3" t="s">
        <v>385</v>
      </c>
      <c r="M295" s="3" t="s">
        <v>385</v>
      </c>
      <c r="N295" s="3" t="s">
        <v>385</v>
      </c>
      <c r="O295" s="56">
        <v>8.5</v>
      </c>
      <c r="P295" s="3" t="s">
        <v>385</v>
      </c>
      <c r="Q295" s="3" t="s">
        <v>385</v>
      </c>
      <c r="R295" s="3" t="s">
        <v>385</v>
      </c>
      <c r="S295" s="3" t="s">
        <v>385</v>
      </c>
      <c r="T295" s="3" t="s">
        <v>385</v>
      </c>
      <c r="U295" s="57">
        <f>+Tabla3[[#This Row],[V GRAVADAS]]</f>
        <v>8.5</v>
      </c>
      <c r="V295">
        <v>2</v>
      </c>
    </row>
    <row r="296" spans="1:22" x14ac:dyDescent="0.25">
      <c r="A296" t="s">
        <v>1571</v>
      </c>
      <c r="B296" s="1" t="s">
        <v>1747</v>
      </c>
      <c r="C296" t="s">
        <v>1</v>
      </c>
      <c r="D296" t="s">
        <v>92</v>
      </c>
      <c r="E296" t="s">
        <v>383</v>
      </c>
      <c r="F296" t="s">
        <v>384</v>
      </c>
      <c r="G296">
        <v>767</v>
      </c>
      <c r="H296">
        <v>767</v>
      </c>
      <c r="I296">
        <v>767</v>
      </c>
      <c r="J296">
        <v>767</v>
      </c>
      <c r="L296" s="3" t="s">
        <v>385</v>
      </c>
      <c r="M296" s="3" t="s">
        <v>385</v>
      </c>
      <c r="N296" s="3" t="s">
        <v>385</v>
      </c>
      <c r="O296" s="56">
        <v>52.36</v>
      </c>
      <c r="P296" s="3" t="s">
        <v>385</v>
      </c>
      <c r="Q296" s="3" t="s">
        <v>385</v>
      </c>
      <c r="R296" s="3" t="s">
        <v>385</v>
      </c>
      <c r="S296" s="3" t="s">
        <v>385</v>
      </c>
      <c r="T296" s="3" t="s">
        <v>385</v>
      </c>
      <c r="U296" s="57">
        <f>+Tabla3[[#This Row],[V GRAVADAS]]</f>
        <v>52.36</v>
      </c>
      <c r="V296">
        <v>2</v>
      </c>
    </row>
    <row r="297" spans="1:22" x14ac:dyDescent="0.25">
      <c r="A297" t="s">
        <v>1571</v>
      </c>
      <c r="B297" s="1" t="s">
        <v>1602</v>
      </c>
      <c r="C297" t="s">
        <v>1</v>
      </c>
      <c r="D297" t="s">
        <v>92</v>
      </c>
      <c r="E297" t="s">
        <v>383</v>
      </c>
      <c r="F297" t="s">
        <v>384</v>
      </c>
      <c r="G297">
        <v>768</v>
      </c>
      <c r="H297">
        <v>768</v>
      </c>
      <c r="I297">
        <v>768</v>
      </c>
      <c r="J297">
        <v>768</v>
      </c>
      <c r="L297" s="3" t="s">
        <v>385</v>
      </c>
      <c r="M297" s="3" t="s">
        <v>385</v>
      </c>
      <c r="N297" s="3" t="s">
        <v>385</v>
      </c>
      <c r="O297" s="56">
        <v>20</v>
      </c>
      <c r="P297" s="3" t="s">
        <v>385</v>
      </c>
      <c r="Q297" s="3" t="s">
        <v>385</v>
      </c>
      <c r="R297" s="3" t="s">
        <v>385</v>
      </c>
      <c r="S297" s="3" t="s">
        <v>385</v>
      </c>
      <c r="T297" s="3" t="s">
        <v>385</v>
      </c>
      <c r="U297" s="57">
        <f>+Tabla3[[#This Row],[V GRAVADAS]]</f>
        <v>20</v>
      </c>
      <c r="V297">
        <v>2</v>
      </c>
    </row>
    <row r="298" spans="1:22" x14ac:dyDescent="0.25">
      <c r="A298" t="s">
        <v>1571</v>
      </c>
      <c r="B298" s="1" t="s">
        <v>1602</v>
      </c>
      <c r="C298" t="s">
        <v>1</v>
      </c>
      <c r="D298" t="s">
        <v>92</v>
      </c>
      <c r="E298" t="s">
        <v>383</v>
      </c>
      <c r="F298" t="s">
        <v>384</v>
      </c>
      <c r="G298">
        <v>769</v>
      </c>
      <c r="H298">
        <v>769</v>
      </c>
      <c r="I298">
        <v>769</v>
      </c>
      <c r="J298">
        <v>769</v>
      </c>
      <c r="L298" s="3" t="s">
        <v>385</v>
      </c>
      <c r="M298" s="3" t="s">
        <v>385</v>
      </c>
      <c r="N298" s="3" t="s">
        <v>385</v>
      </c>
      <c r="O298" s="56">
        <v>12</v>
      </c>
      <c r="P298" s="3" t="s">
        <v>385</v>
      </c>
      <c r="Q298" s="3" t="s">
        <v>385</v>
      </c>
      <c r="R298" s="3" t="s">
        <v>385</v>
      </c>
      <c r="S298" s="3" t="s">
        <v>385</v>
      </c>
      <c r="T298" s="3" t="s">
        <v>385</v>
      </c>
      <c r="U298" s="57">
        <f>+Tabla3[[#This Row],[V GRAVADAS]]</f>
        <v>12</v>
      </c>
      <c r="V298">
        <v>2</v>
      </c>
    </row>
    <row r="299" spans="1:22" x14ac:dyDescent="0.25">
      <c r="A299" t="s">
        <v>1571</v>
      </c>
      <c r="B299" s="1" t="s">
        <v>1602</v>
      </c>
      <c r="C299" t="s">
        <v>1</v>
      </c>
      <c r="D299" t="s">
        <v>92</v>
      </c>
      <c r="E299" t="s">
        <v>383</v>
      </c>
      <c r="F299" t="s">
        <v>384</v>
      </c>
      <c r="G299">
        <v>770</v>
      </c>
      <c r="H299">
        <v>770</v>
      </c>
      <c r="I299">
        <v>770</v>
      </c>
      <c r="J299">
        <v>770</v>
      </c>
      <c r="L299" s="3" t="s">
        <v>385</v>
      </c>
      <c r="M299" s="3" t="s">
        <v>385</v>
      </c>
      <c r="N299" s="3" t="s">
        <v>385</v>
      </c>
      <c r="O299" s="56">
        <v>3.64</v>
      </c>
      <c r="P299" s="3" t="s">
        <v>385</v>
      </c>
      <c r="Q299" s="3" t="s">
        <v>385</v>
      </c>
      <c r="R299" s="3" t="s">
        <v>385</v>
      </c>
      <c r="S299" s="3" t="s">
        <v>385</v>
      </c>
      <c r="T299" s="3" t="s">
        <v>385</v>
      </c>
      <c r="U299" s="57">
        <f>+Tabla3[[#This Row],[V GRAVADAS]]</f>
        <v>3.64</v>
      </c>
      <c r="V299">
        <v>2</v>
      </c>
    </row>
    <row r="300" spans="1:22" x14ac:dyDescent="0.25">
      <c r="A300" t="s">
        <v>1571</v>
      </c>
      <c r="B300" s="1" t="s">
        <v>1761</v>
      </c>
      <c r="C300" t="s">
        <v>1</v>
      </c>
      <c r="D300" t="s">
        <v>92</v>
      </c>
      <c r="E300" t="s">
        <v>383</v>
      </c>
      <c r="F300" t="s">
        <v>384</v>
      </c>
      <c r="G300">
        <v>771</v>
      </c>
      <c r="H300">
        <v>771</v>
      </c>
      <c r="I300">
        <v>771</v>
      </c>
      <c r="J300">
        <v>771</v>
      </c>
      <c r="L300" s="3" t="s">
        <v>385</v>
      </c>
      <c r="M300" s="3" t="s">
        <v>385</v>
      </c>
      <c r="N300" s="3" t="s">
        <v>385</v>
      </c>
      <c r="O300" s="56">
        <v>17</v>
      </c>
      <c r="P300" s="3" t="s">
        <v>385</v>
      </c>
      <c r="Q300" s="3" t="s">
        <v>385</v>
      </c>
      <c r="R300" s="3" t="s">
        <v>385</v>
      </c>
      <c r="S300" s="3" t="s">
        <v>385</v>
      </c>
      <c r="T300" s="3" t="s">
        <v>385</v>
      </c>
      <c r="U300" s="57">
        <f>+Tabla3[[#This Row],[V GRAVADAS]]</f>
        <v>17</v>
      </c>
      <c r="V300">
        <v>2</v>
      </c>
    </row>
    <row r="301" spans="1:22" x14ac:dyDescent="0.25">
      <c r="A301" t="s">
        <v>1571</v>
      </c>
      <c r="B301" s="1" t="s">
        <v>1761</v>
      </c>
      <c r="C301" t="s">
        <v>1</v>
      </c>
      <c r="D301" t="s">
        <v>92</v>
      </c>
      <c r="E301" t="s">
        <v>383</v>
      </c>
      <c r="F301" t="s">
        <v>384</v>
      </c>
      <c r="G301">
        <v>772</v>
      </c>
      <c r="H301">
        <v>772</v>
      </c>
      <c r="I301">
        <v>772</v>
      </c>
      <c r="J301">
        <v>772</v>
      </c>
      <c r="L301" s="3" t="s">
        <v>385</v>
      </c>
      <c r="M301" s="3" t="s">
        <v>385</v>
      </c>
      <c r="N301" s="3" t="s">
        <v>385</v>
      </c>
      <c r="O301" s="56">
        <v>7</v>
      </c>
      <c r="P301" s="3" t="s">
        <v>385</v>
      </c>
      <c r="Q301" s="3" t="s">
        <v>385</v>
      </c>
      <c r="R301" s="3" t="s">
        <v>385</v>
      </c>
      <c r="S301" s="3" t="s">
        <v>385</v>
      </c>
      <c r="T301" s="3" t="s">
        <v>385</v>
      </c>
      <c r="U301" s="57">
        <f>+Tabla3[[#This Row],[V GRAVADAS]]</f>
        <v>7</v>
      </c>
      <c r="V301">
        <v>2</v>
      </c>
    </row>
    <row r="302" spans="1:22" x14ac:dyDescent="0.25">
      <c r="A302" t="s">
        <v>1571</v>
      </c>
      <c r="B302" s="1" t="s">
        <v>1761</v>
      </c>
      <c r="C302" t="s">
        <v>1</v>
      </c>
      <c r="D302" t="s">
        <v>92</v>
      </c>
      <c r="E302" t="s">
        <v>383</v>
      </c>
      <c r="F302" t="s">
        <v>384</v>
      </c>
      <c r="G302">
        <v>773</v>
      </c>
      <c r="H302">
        <v>773</v>
      </c>
      <c r="I302">
        <v>773</v>
      </c>
      <c r="J302">
        <v>773</v>
      </c>
      <c r="L302" s="3" t="s">
        <v>385</v>
      </c>
      <c r="M302" s="3" t="s">
        <v>385</v>
      </c>
      <c r="N302" s="3" t="s">
        <v>385</v>
      </c>
      <c r="O302" s="56">
        <v>40.5</v>
      </c>
      <c r="P302" s="3" t="s">
        <v>385</v>
      </c>
      <c r="Q302" s="3" t="s">
        <v>385</v>
      </c>
      <c r="R302" s="3" t="s">
        <v>385</v>
      </c>
      <c r="S302" s="3" t="s">
        <v>385</v>
      </c>
      <c r="T302" s="3" t="s">
        <v>385</v>
      </c>
      <c r="U302" s="57">
        <f>+Tabla3[[#This Row],[V GRAVADAS]]</f>
        <v>40.5</v>
      </c>
      <c r="V302">
        <v>2</v>
      </c>
    </row>
    <row r="303" spans="1:22" x14ac:dyDescent="0.25">
      <c r="A303" t="s">
        <v>1571</v>
      </c>
      <c r="B303" s="1" t="s">
        <v>1761</v>
      </c>
      <c r="C303" t="s">
        <v>1</v>
      </c>
      <c r="D303" t="s">
        <v>92</v>
      </c>
      <c r="E303" t="s">
        <v>383</v>
      </c>
      <c r="F303" t="s">
        <v>384</v>
      </c>
      <c r="G303">
        <v>774</v>
      </c>
      <c r="H303">
        <v>774</v>
      </c>
      <c r="I303">
        <v>774</v>
      </c>
      <c r="J303">
        <v>774</v>
      </c>
      <c r="L303" s="3" t="s">
        <v>385</v>
      </c>
      <c r="M303" s="3" t="s">
        <v>385</v>
      </c>
      <c r="N303" s="3" t="s">
        <v>385</v>
      </c>
      <c r="O303" s="56">
        <v>27.5</v>
      </c>
      <c r="P303" s="3" t="s">
        <v>385</v>
      </c>
      <c r="Q303" s="3" t="s">
        <v>385</v>
      </c>
      <c r="R303" s="3" t="s">
        <v>385</v>
      </c>
      <c r="S303" s="3" t="s">
        <v>385</v>
      </c>
      <c r="T303" s="3" t="s">
        <v>385</v>
      </c>
      <c r="U303" s="57">
        <f>+Tabla3[[#This Row],[V GRAVADAS]]</f>
        <v>27.5</v>
      </c>
      <c r="V303">
        <v>2</v>
      </c>
    </row>
    <row r="304" spans="1:22" x14ac:dyDescent="0.25">
      <c r="A304" t="s">
        <v>1571</v>
      </c>
      <c r="B304" s="1" t="s">
        <v>1761</v>
      </c>
      <c r="C304" t="s">
        <v>1</v>
      </c>
      <c r="D304" t="s">
        <v>92</v>
      </c>
      <c r="E304" t="s">
        <v>383</v>
      </c>
      <c r="F304" t="s">
        <v>384</v>
      </c>
      <c r="G304">
        <v>775</v>
      </c>
      <c r="H304">
        <v>775</v>
      </c>
      <c r="I304">
        <v>775</v>
      </c>
      <c r="J304">
        <v>775</v>
      </c>
      <c r="L304" s="3" t="s">
        <v>385</v>
      </c>
      <c r="M304" s="3" t="s">
        <v>385</v>
      </c>
      <c r="N304" s="3" t="s">
        <v>385</v>
      </c>
      <c r="O304" s="56">
        <v>15.7</v>
      </c>
      <c r="P304" s="3" t="s">
        <v>385</v>
      </c>
      <c r="Q304" s="3" t="s">
        <v>385</v>
      </c>
      <c r="R304" s="3" t="s">
        <v>385</v>
      </c>
      <c r="S304" s="3" t="s">
        <v>385</v>
      </c>
      <c r="T304" s="3" t="s">
        <v>385</v>
      </c>
      <c r="U304" s="57">
        <f>+Tabla3[[#This Row],[V GRAVADAS]]</f>
        <v>15.7</v>
      </c>
      <c r="V304">
        <v>2</v>
      </c>
    </row>
    <row r="305" spans="1:22" x14ac:dyDescent="0.25">
      <c r="A305" t="s">
        <v>1571</v>
      </c>
      <c r="B305" s="1" t="s">
        <v>1761</v>
      </c>
      <c r="C305" t="s">
        <v>1</v>
      </c>
      <c r="D305" t="s">
        <v>92</v>
      </c>
      <c r="E305" t="s">
        <v>383</v>
      </c>
      <c r="F305" t="s">
        <v>384</v>
      </c>
      <c r="G305">
        <v>776</v>
      </c>
      <c r="H305">
        <v>776</v>
      </c>
      <c r="I305">
        <v>776</v>
      </c>
      <c r="J305">
        <v>776</v>
      </c>
      <c r="L305" s="3" t="s">
        <v>385</v>
      </c>
      <c r="M305" s="3" t="s">
        <v>385</v>
      </c>
      <c r="N305" s="3" t="s">
        <v>385</v>
      </c>
      <c r="O305" s="56">
        <v>3.25</v>
      </c>
      <c r="P305" s="3" t="s">
        <v>385</v>
      </c>
      <c r="Q305" s="3" t="s">
        <v>385</v>
      </c>
      <c r="R305" s="3" t="s">
        <v>385</v>
      </c>
      <c r="S305" s="3" t="s">
        <v>385</v>
      </c>
      <c r="T305" s="3" t="s">
        <v>385</v>
      </c>
      <c r="U305" s="57">
        <f>+Tabla3[[#This Row],[V GRAVADAS]]</f>
        <v>3.25</v>
      </c>
      <c r="V305">
        <v>2</v>
      </c>
    </row>
    <row r="306" spans="1:22" x14ac:dyDescent="0.25">
      <c r="A306" t="s">
        <v>1571</v>
      </c>
      <c r="B306" s="1" t="s">
        <v>1620</v>
      </c>
      <c r="C306" t="s">
        <v>1</v>
      </c>
      <c r="D306" t="s">
        <v>92</v>
      </c>
      <c r="E306" t="s">
        <v>383</v>
      </c>
      <c r="F306" t="s">
        <v>384</v>
      </c>
      <c r="G306">
        <v>777</v>
      </c>
      <c r="H306">
        <v>777</v>
      </c>
      <c r="I306">
        <v>777</v>
      </c>
      <c r="J306">
        <v>777</v>
      </c>
      <c r="L306" s="3" t="s">
        <v>385</v>
      </c>
      <c r="M306" s="3" t="s">
        <v>385</v>
      </c>
      <c r="N306" s="3" t="s">
        <v>385</v>
      </c>
      <c r="O306" s="56">
        <v>2.72</v>
      </c>
      <c r="P306" s="3" t="s">
        <v>385</v>
      </c>
      <c r="Q306" s="3" t="s">
        <v>385</v>
      </c>
      <c r="R306" s="3" t="s">
        <v>385</v>
      </c>
      <c r="S306" s="3" t="s">
        <v>385</v>
      </c>
      <c r="T306" s="3" t="s">
        <v>385</v>
      </c>
      <c r="U306" s="57">
        <f>+Tabla3[[#This Row],[V GRAVADAS]]</f>
        <v>2.72</v>
      </c>
      <c r="V306">
        <v>2</v>
      </c>
    </row>
    <row r="307" spans="1:22" x14ac:dyDescent="0.25">
      <c r="A307" t="s">
        <v>1571</v>
      </c>
      <c r="B307" s="1" t="s">
        <v>1762</v>
      </c>
      <c r="C307" t="s">
        <v>1</v>
      </c>
      <c r="D307" t="s">
        <v>92</v>
      </c>
      <c r="E307" t="s">
        <v>383</v>
      </c>
      <c r="F307" t="s">
        <v>384</v>
      </c>
      <c r="G307">
        <v>778</v>
      </c>
      <c r="H307">
        <v>778</v>
      </c>
      <c r="I307">
        <v>778</v>
      </c>
      <c r="J307">
        <v>778</v>
      </c>
      <c r="L307" s="3" t="s">
        <v>385</v>
      </c>
      <c r="M307" s="3" t="s">
        <v>385</v>
      </c>
      <c r="N307" s="3" t="s">
        <v>385</v>
      </c>
      <c r="O307" s="56">
        <v>10</v>
      </c>
      <c r="P307" s="3" t="s">
        <v>385</v>
      </c>
      <c r="Q307" s="3" t="s">
        <v>385</v>
      </c>
      <c r="R307" s="3" t="s">
        <v>385</v>
      </c>
      <c r="S307" s="3" t="s">
        <v>385</v>
      </c>
      <c r="T307" s="3" t="s">
        <v>385</v>
      </c>
      <c r="U307" s="57">
        <f>+Tabla3[[#This Row],[V GRAVADAS]]</f>
        <v>10</v>
      </c>
      <c r="V307">
        <v>2</v>
      </c>
    </row>
    <row r="308" spans="1:22" x14ac:dyDescent="0.25">
      <c r="A308" t="s">
        <v>1571</v>
      </c>
      <c r="B308" s="1" t="s">
        <v>1762</v>
      </c>
      <c r="C308" t="s">
        <v>1</v>
      </c>
      <c r="D308" t="s">
        <v>92</v>
      </c>
      <c r="E308" t="s">
        <v>383</v>
      </c>
      <c r="F308" t="s">
        <v>384</v>
      </c>
      <c r="G308">
        <v>779</v>
      </c>
      <c r="H308">
        <v>779</v>
      </c>
      <c r="I308">
        <v>779</v>
      </c>
      <c r="J308">
        <v>779</v>
      </c>
      <c r="L308" s="3" t="s">
        <v>385</v>
      </c>
      <c r="M308" s="3" t="s">
        <v>385</v>
      </c>
      <c r="N308" s="3" t="s">
        <v>385</v>
      </c>
      <c r="O308" s="56">
        <v>8</v>
      </c>
      <c r="P308" s="3" t="s">
        <v>385</v>
      </c>
      <c r="Q308" s="3" t="s">
        <v>385</v>
      </c>
      <c r="R308" s="3" t="s">
        <v>385</v>
      </c>
      <c r="S308" s="3" t="s">
        <v>385</v>
      </c>
      <c r="T308" s="3" t="s">
        <v>385</v>
      </c>
      <c r="U308" s="57">
        <f>+Tabla3[[#This Row],[V GRAVADAS]]</f>
        <v>8</v>
      </c>
      <c r="V308">
        <v>2</v>
      </c>
    </row>
    <row r="309" spans="1:22" x14ac:dyDescent="0.25">
      <c r="A309" t="s">
        <v>1571</v>
      </c>
      <c r="B309" s="1" t="s">
        <v>1642</v>
      </c>
      <c r="C309" t="s">
        <v>1</v>
      </c>
      <c r="D309" t="s">
        <v>92</v>
      </c>
      <c r="E309" t="s">
        <v>383</v>
      </c>
      <c r="F309" t="s">
        <v>384</v>
      </c>
      <c r="G309">
        <v>780</v>
      </c>
      <c r="H309">
        <v>780</v>
      </c>
      <c r="I309">
        <v>780</v>
      </c>
      <c r="J309">
        <v>780</v>
      </c>
      <c r="L309" s="3" t="s">
        <v>385</v>
      </c>
      <c r="M309" s="3" t="s">
        <v>385</v>
      </c>
      <c r="N309" s="3" t="s">
        <v>385</v>
      </c>
      <c r="O309" s="56">
        <v>7.44</v>
      </c>
      <c r="P309" s="3" t="s">
        <v>385</v>
      </c>
      <c r="Q309" s="3" t="s">
        <v>385</v>
      </c>
      <c r="R309" s="3" t="s">
        <v>385</v>
      </c>
      <c r="S309" s="3" t="s">
        <v>385</v>
      </c>
      <c r="T309" s="3" t="s">
        <v>385</v>
      </c>
      <c r="U309" s="57">
        <f>+Tabla3[[#This Row],[V GRAVADAS]]</f>
        <v>7.44</v>
      </c>
      <c r="V309">
        <v>2</v>
      </c>
    </row>
    <row r="310" spans="1:22" x14ac:dyDescent="0.25">
      <c r="A310" t="s">
        <v>1571</v>
      </c>
      <c r="B310" s="1" t="s">
        <v>1642</v>
      </c>
      <c r="C310" t="s">
        <v>1</v>
      </c>
      <c r="D310" t="s">
        <v>92</v>
      </c>
      <c r="E310" t="s">
        <v>383</v>
      </c>
      <c r="F310" t="s">
        <v>384</v>
      </c>
      <c r="G310">
        <v>781</v>
      </c>
      <c r="H310">
        <v>781</v>
      </c>
      <c r="I310">
        <v>781</v>
      </c>
      <c r="J310">
        <v>781</v>
      </c>
      <c r="L310" s="3" t="s">
        <v>385</v>
      </c>
      <c r="M310" s="3" t="s">
        <v>385</v>
      </c>
      <c r="N310" s="3" t="s">
        <v>385</v>
      </c>
      <c r="O310" s="56">
        <v>34</v>
      </c>
      <c r="P310" s="3" t="s">
        <v>385</v>
      </c>
      <c r="Q310" s="3" t="s">
        <v>385</v>
      </c>
      <c r="R310" s="3" t="s">
        <v>385</v>
      </c>
      <c r="S310" s="3" t="s">
        <v>385</v>
      </c>
      <c r="T310" s="3" t="s">
        <v>385</v>
      </c>
      <c r="U310" s="57">
        <f>+Tabla3[[#This Row],[V GRAVADAS]]</f>
        <v>34</v>
      </c>
      <c r="V310">
        <v>2</v>
      </c>
    </row>
    <row r="311" spans="1:22" x14ac:dyDescent="0.25">
      <c r="A311" t="s">
        <v>1571</v>
      </c>
      <c r="B311" s="1" t="s">
        <v>1763</v>
      </c>
      <c r="C311" t="s">
        <v>1</v>
      </c>
      <c r="D311" t="s">
        <v>92</v>
      </c>
      <c r="E311" t="s">
        <v>383</v>
      </c>
      <c r="F311" t="s">
        <v>384</v>
      </c>
      <c r="G311">
        <v>782</v>
      </c>
      <c r="H311">
        <v>782</v>
      </c>
      <c r="I311">
        <v>782</v>
      </c>
      <c r="J311">
        <v>782</v>
      </c>
      <c r="L311" s="3" t="s">
        <v>385</v>
      </c>
      <c r="M311" s="3" t="s">
        <v>385</v>
      </c>
      <c r="N311" s="3" t="s">
        <v>385</v>
      </c>
      <c r="O311" s="56">
        <v>7.28</v>
      </c>
      <c r="P311" s="3" t="s">
        <v>385</v>
      </c>
      <c r="Q311" s="3" t="s">
        <v>385</v>
      </c>
      <c r="R311" s="3" t="s">
        <v>385</v>
      </c>
      <c r="S311" s="3" t="s">
        <v>385</v>
      </c>
      <c r="T311" s="3" t="s">
        <v>385</v>
      </c>
      <c r="U311" s="57">
        <f>+Tabla3[[#This Row],[V GRAVADAS]]</f>
        <v>7.28</v>
      </c>
      <c r="V311">
        <v>2</v>
      </c>
    </row>
    <row r="312" spans="1:22" x14ac:dyDescent="0.25">
      <c r="A312" t="s">
        <v>1571</v>
      </c>
      <c r="B312" s="1" t="s">
        <v>1763</v>
      </c>
      <c r="C312" t="s">
        <v>1</v>
      </c>
      <c r="D312" t="s">
        <v>92</v>
      </c>
      <c r="E312" t="s">
        <v>383</v>
      </c>
      <c r="F312" t="s">
        <v>384</v>
      </c>
      <c r="G312">
        <v>783</v>
      </c>
      <c r="H312">
        <v>783</v>
      </c>
      <c r="I312">
        <v>783</v>
      </c>
      <c r="J312">
        <v>783</v>
      </c>
      <c r="L312" s="3" t="s">
        <v>385</v>
      </c>
      <c r="M312" s="3" t="s">
        <v>385</v>
      </c>
      <c r="N312" s="3" t="s">
        <v>385</v>
      </c>
      <c r="O312" s="56">
        <v>22.12</v>
      </c>
      <c r="P312" s="3" t="s">
        <v>385</v>
      </c>
      <c r="Q312" s="3" t="s">
        <v>385</v>
      </c>
      <c r="R312" s="3" t="s">
        <v>385</v>
      </c>
      <c r="S312" s="3" t="s">
        <v>385</v>
      </c>
      <c r="T312" s="3" t="s">
        <v>385</v>
      </c>
      <c r="U312" s="57">
        <f>+Tabla3[[#This Row],[V GRAVADAS]]</f>
        <v>22.12</v>
      </c>
      <c r="V312">
        <v>2</v>
      </c>
    </row>
    <row r="313" spans="1:22" x14ac:dyDescent="0.25">
      <c r="A313" t="s">
        <v>1571</v>
      </c>
      <c r="B313" s="1" t="s">
        <v>1763</v>
      </c>
      <c r="C313" t="s">
        <v>1</v>
      </c>
      <c r="D313" t="s">
        <v>92</v>
      </c>
      <c r="E313" t="s">
        <v>383</v>
      </c>
      <c r="F313" t="s">
        <v>384</v>
      </c>
      <c r="G313">
        <v>784</v>
      </c>
      <c r="H313">
        <v>784</v>
      </c>
      <c r="I313">
        <v>784</v>
      </c>
      <c r="J313">
        <v>784</v>
      </c>
      <c r="L313" s="3" t="s">
        <v>385</v>
      </c>
      <c r="M313" s="3" t="s">
        <v>385</v>
      </c>
      <c r="N313" s="3" t="s">
        <v>385</v>
      </c>
      <c r="O313" s="56">
        <v>28.9</v>
      </c>
      <c r="P313" s="3" t="s">
        <v>385</v>
      </c>
      <c r="Q313" s="3" t="s">
        <v>385</v>
      </c>
      <c r="R313" s="3" t="s">
        <v>385</v>
      </c>
      <c r="S313" s="3" t="s">
        <v>385</v>
      </c>
      <c r="T313" s="3" t="s">
        <v>385</v>
      </c>
      <c r="U313" s="57">
        <f>+Tabla3[[#This Row],[V GRAVADAS]]</f>
        <v>28.9</v>
      </c>
      <c r="V313">
        <v>2</v>
      </c>
    </row>
    <row r="314" spans="1:22" x14ac:dyDescent="0.25">
      <c r="A314" t="s">
        <v>1571</v>
      </c>
      <c r="B314" s="1" t="s">
        <v>1763</v>
      </c>
      <c r="C314" t="s">
        <v>1</v>
      </c>
      <c r="D314" t="s">
        <v>92</v>
      </c>
      <c r="E314" t="s">
        <v>383</v>
      </c>
      <c r="F314" t="s">
        <v>384</v>
      </c>
      <c r="G314">
        <v>785</v>
      </c>
      <c r="H314">
        <v>785</v>
      </c>
      <c r="I314">
        <v>785</v>
      </c>
      <c r="J314">
        <v>785</v>
      </c>
      <c r="L314" s="3" t="s">
        <v>385</v>
      </c>
      <c r="M314" s="3" t="s">
        <v>385</v>
      </c>
      <c r="N314" s="3" t="s">
        <v>385</v>
      </c>
      <c r="O314" s="56">
        <v>56.5</v>
      </c>
      <c r="P314" s="3" t="s">
        <v>385</v>
      </c>
      <c r="Q314" s="3" t="s">
        <v>385</v>
      </c>
      <c r="R314" s="3" t="s">
        <v>385</v>
      </c>
      <c r="S314" s="3" t="s">
        <v>385</v>
      </c>
      <c r="T314" s="3" t="s">
        <v>385</v>
      </c>
      <c r="U314" s="57">
        <f>+Tabla3[[#This Row],[V GRAVADAS]]</f>
        <v>56.5</v>
      </c>
      <c r="V314">
        <v>2</v>
      </c>
    </row>
    <row r="315" spans="1:22" x14ac:dyDescent="0.25">
      <c r="A315" t="s">
        <v>1571</v>
      </c>
      <c r="B315" s="1" t="s">
        <v>1763</v>
      </c>
      <c r="C315" t="s">
        <v>1</v>
      </c>
      <c r="D315" t="s">
        <v>92</v>
      </c>
      <c r="E315" t="s">
        <v>383</v>
      </c>
      <c r="F315" t="s">
        <v>384</v>
      </c>
      <c r="G315">
        <v>786</v>
      </c>
      <c r="H315">
        <v>786</v>
      </c>
      <c r="I315">
        <v>786</v>
      </c>
      <c r="J315">
        <v>786</v>
      </c>
      <c r="L315" s="3" t="s">
        <v>385</v>
      </c>
      <c r="M315" s="3" t="s">
        <v>385</v>
      </c>
      <c r="N315" s="3" t="s">
        <v>385</v>
      </c>
      <c r="O315" s="56">
        <v>23.5</v>
      </c>
      <c r="P315" s="3" t="s">
        <v>385</v>
      </c>
      <c r="Q315" s="3" t="s">
        <v>385</v>
      </c>
      <c r="R315" s="3" t="s">
        <v>385</v>
      </c>
      <c r="S315" s="3" t="s">
        <v>385</v>
      </c>
      <c r="T315" s="3" t="s">
        <v>385</v>
      </c>
      <c r="U315" s="57">
        <f>+Tabla3[[#This Row],[V GRAVADAS]]</f>
        <v>23.5</v>
      </c>
      <c r="V315">
        <v>2</v>
      </c>
    </row>
    <row r="316" spans="1:22" x14ac:dyDescent="0.25">
      <c r="A316" t="s">
        <v>1571</v>
      </c>
      <c r="B316" s="1" t="s">
        <v>1763</v>
      </c>
      <c r="C316" t="s">
        <v>1</v>
      </c>
      <c r="D316" t="s">
        <v>92</v>
      </c>
      <c r="E316" t="s">
        <v>383</v>
      </c>
      <c r="F316" t="s">
        <v>384</v>
      </c>
      <c r="G316">
        <v>787</v>
      </c>
      <c r="H316">
        <v>787</v>
      </c>
      <c r="I316">
        <v>787</v>
      </c>
      <c r="J316">
        <v>787</v>
      </c>
      <c r="L316" s="3" t="s">
        <v>385</v>
      </c>
      <c r="M316" s="3" t="s">
        <v>385</v>
      </c>
      <c r="N316" s="3" t="s">
        <v>385</v>
      </c>
      <c r="O316" s="56">
        <v>3.85</v>
      </c>
      <c r="P316" s="3" t="s">
        <v>385</v>
      </c>
      <c r="Q316" s="3" t="s">
        <v>385</v>
      </c>
      <c r="R316" s="3" t="s">
        <v>385</v>
      </c>
      <c r="S316" s="3" t="s">
        <v>385</v>
      </c>
      <c r="T316" s="3" t="s">
        <v>385</v>
      </c>
      <c r="U316" s="57">
        <f>+Tabla3[[#This Row],[V GRAVADAS]]</f>
        <v>3.85</v>
      </c>
      <c r="V316">
        <v>2</v>
      </c>
    </row>
    <row r="317" spans="1:22" x14ac:dyDescent="0.25">
      <c r="A317" t="s">
        <v>1571</v>
      </c>
      <c r="B317" s="1" t="s">
        <v>1763</v>
      </c>
      <c r="C317" t="s">
        <v>1</v>
      </c>
      <c r="D317" t="s">
        <v>92</v>
      </c>
      <c r="E317" t="s">
        <v>383</v>
      </c>
      <c r="F317" t="s">
        <v>384</v>
      </c>
      <c r="G317">
        <v>788</v>
      </c>
      <c r="H317">
        <v>788</v>
      </c>
      <c r="I317">
        <v>788</v>
      </c>
      <c r="J317">
        <v>788</v>
      </c>
      <c r="L317" s="3" t="s">
        <v>385</v>
      </c>
      <c r="M317" s="3" t="s">
        <v>385</v>
      </c>
      <c r="N317" s="3" t="s">
        <v>385</v>
      </c>
      <c r="O317" s="56">
        <v>65</v>
      </c>
      <c r="P317" s="3" t="s">
        <v>385</v>
      </c>
      <c r="Q317" s="3" t="s">
        <v>385</v>
      </c>
      <c r="R317" s="3" t="s">
        <v>385</v>
      </c>
      <c r="S317" s="3" t="s">
        <v>385</v>
      </c>
      <c r="T317" s="3" t="s">
        <v>385</v>
      </c>
      <c r="U317" s="57">
        <f>+Tabla3[[#This Row],[V GRAVADAS]]</f>
        <v>65</v>
      </c>
      <c r="V317">
        <v>2</v>
      </c>
    </row>
    <row r="318" spans="1:22" x14ac:dyDescent="0.25">
      <c r="A318" t="s">
        <v>1571</v>
      </c>
      <c r="B318" s="1" t="s">
        <v>1763</v>
      </c>
      <c r="C318" t="s">
        <v>1</v>
      </c>
      <c r="D318" t="s">
        <v>92</v>
      </c>
      <c r="E318" t="s">
        <v>383</v>
      </c>
      <c r="F318" t="s">
        <v>384</v>
      </c>
      <c r="G318">
        <v>789</v>
      </c>
      <c r="H318">
        <v>789</v>
      </c>
      <c r="I318">
        <v>789</v>
      </c>
      <c r="J318">
        <v>789</v>
      </c>
      <c r="L318" s="3" t="s">
        <v>385</v>
      </c>
      <c r="M318" s="3" t="s">
        <v>385</v>
      </c>
      <c r="N318" s="3" t="s">
        <v>385</v>
      </c>
      <c r="O318" s="56">
        <v>35</v>
      </c>
      <c r="P318" s="3" t="s">
        <v>385</v>
      </c>
      <c r="Q318" s="3" t="s">
        <v>385</v>
      </c>
      <c r="R318" s="3" t="s">
        <v>385</v>
      </c>
      <c r="S318" s="3" t="s">
        <v>385</v>
      </c>
      <c r="T318" s="3" t="s">
        <v>385</v>
      </c>
      <c r="U318" s="57">
        <f>+Tabla3[[#This Row],[V GRAVADAS]]</f>
        <v>35</v>
      </c>
      <c r="V318">
        <v>2</v>
      </c>
    </row>
    <row r="319" spans="1:22" x14ac:dyDescent="0.25">
      <c r="A319" t="s">
        <v>1571</v>
      </c>
      <c r="B319" s="1" t="s">
        <v>1763</v>
      </c>
      <c r="C319" t="s">
        <v>1</v>
      </c>
      <c r="D319" t="s">
        <v>92</v>
      </c>
      <c r="E319" t="s">
        <v>383</v>
      </c>
      <c r="F319" t="s">
        <v>384</v>
      </c>
      <c r="G319">
        <v>790</v>
      </c>
      <c r="H319">
        <v>790</v>
      </c>
      <c r="I319">
        <v>790</v>
      </c>
      <c r="J319">
        <v>790</v>
      </c>
      <c r="L319" s="3" t="s">
        <v>385</v>
      </c>
      <c r="M319" s="3" t="s">
        <v>385</v>
      </c>
      <c r="N319" s="3" t="s">
        <v>385</v>
      </c>
      <c r="O319" s="56">
        <v>7.49</v>
      </c>
      <c r="P319" s="3" t="s">
        <v>385</v>
      </c>
      <c r="Q319" s="3" t="s">
        <v>385</v>
      </c>
      <c r="R319" s="3" t="s">
        <v>385</v>
      </c>
      <c r="S319" s="3" t="s">
        <v>385</v>
      </c>
      <c r="T319" s="3" t="s">
        <v>385</v>
      </c>
      <c r="U319" s="57">
        <f>+Tabla3[[#This Row],[V GRAVADAS]]</f>
        <v>7.49</v>
      </c>
      <c r="V319">
        <v>2</v>
      </c>
    </row>
    <row r="320" spans="1:22" x14ac:dyDescent="0.25">
      <c r="A320" t="s">
        <v>1571</v>
      </c>
      <c r="B320" s="1" t="s">
        <v>1649</v>
      </c>
      <c r="C320" t="s">
        <v>1</v>
      </c>
      <c r="D320" t="s">
        <v>92</v>
      </c>
      <c r="E320" t="s">
        <v>383</v>
      </c>
      <c r="F320" t="s">
        <v>384</v>
      </c>
      <c r="G320">
        <v>791</v>
      </c>
      <c r="H320">
        <v>791</v>
      </c>
      <c r="I320">
        <v>791</v>
      </c>
      <c r="J320">
        <v>791</v>
      </c>
      <c r="L320" s="3" t="s">
        <v>385</v>
      </c>
      <c r="M320" s="3" t="s">
        <v>385</v>
      </c>
      <c r="N320" s="3" t="s">
        <v>385</v>
      </c>
      <c r="O320" s="56">
        <v>29.4</v>
      </c>
      <c r="P320" s="3" t="s">
        <v>385</v>
      </c>
      <c r="Q320" s="3" t="s">
        <v>385</v>
      </c>
      <c r="R320" s="3" t="s">
        <v>385</v>
      </c>
      <c r="S320" s="3" t="s">
        <v>385</v>
      </c>
      <c r="T320" s="3" t="s">
        <v>385</v>
      </c>
      <c r="U320" s="57">
        <f>+Tabla3[[#This Row],[V GRAVADAS]]</f>
        <v>29.4</v>
      </c>
      <c r="V320">
        <v>2</v>
      </c>
    </row>
    <row r="321" spans="1:22" x14ac:dyDescent="0.25">
      <c r="A321" t="s">
        <v>1571</v>
      </c>
      <c r="B321" s="1" t="s">
        <v>1749</v>
      </c>
      <c r="C321" t="s">
        <v>1</v>
      </c>
      <c r="D321" t="s">
        <v>92</v>
      </c>
      <c r="E321" t="s">
        <v>383</v>
      </c>
      <c r="F321" t="s">
        <v>384</v>
      </c>
      <c r="G321">
        <v>792</v>
      </c>
      <c r="H321">
        <v>792</v>
      </c>
      <c r="I321">
        <v>792</v>
      </c>
      <c r="J321">
        <v>792</v>
      </c>
      <c r="L321" s="3" t="s">
        <v>385</v>
      </c>
      <c r="M321" s="3" t="s">
        <v>385</v>
      </c>
      <c r="N321" s="3" t="s">
        <v>385</v>
      </c>
      <c r="O321" s="56">
        <v>28.9</v>
      </c>
      <c r="P321" s="3" t="s">
        <v>385</v>
      </c>
      <c r="Q321" s="3" t="s">
        <v>385</v>
      </c>
      <c r="R321" s="3" t="s">
        <v>385</v>
      </c>
      <c r="S321" s="3" t="s">
        <v>385</v>
      </c>
      <c r="T321" s="3" t="s">
        <v>385</v>
      </c>
      <c r="U321" s="57">
        <f>+Tabla3[[#This Row],[V GRAVADAS]]</f>
        <v>28.9</v>
      </c>
      <c r="V321">
        <v>2</v>
      </c>
    </row>
    <row r="322" spans="1:22" x14ac:dyDescent="0.25">
      <c r="A322" t="s">
        <v>1571</v>
      </c>
      <c r="B322" s="1" t="s">
        <v>1748</v>
      </c>
      <c r="C322" t="s">
        <v>1</v>
      </c>
      <c r="D322" t="s">
        <v>92</v>
      </c>
      <c r="E322" t="s">
        <v>383</v>
      </c>
      <c r="F322" t="s">
        <v>384</v>
      </c>
      <c r="G322">
        <v>793</v>
      </c>
      <c r="H322">
        <v>793</v>
      </c>
      <c r="I322">
        <v>793</v>
      </c>
      <c r="J322">
        <v>793</v>
      </c>
      <c r="L322" s="3" t="s">
        <v>385</v>
      </c>
      <c r="M322" s="3" t="s">
        <v>385</v>
      </c>
      <c r="N322" s="3" t="s">
        <v>385</v>
      </c>
      <c r="O322" s="56">
        <v>34</v>
      </c>
      <c r="P322" s="3" t="s">
        <v>385</v>
      </c>
      <c r="Q322" s="3" t="s">
        <v>385</v>
      </c>
      <c r="R322" s="3" t="s">
        <v>385</v>
      </c>
      <c r="S322" s="3" t="s">
        <v>385</v>
      </c>
      <c r="T322" s="3" t="s">
        <v>385</v>
      </c>
      <c r="U322" s="57">
        <f>+Tabla3[[#This Row],[V GRAVADAS]]</f>
        <v>34</v>
      </c>
      <c r="V322">
        <v>2</v>
      </c>
    </row>
    <row r="323" spans="1:22" x14ac:dyDescent="0.25">
      <c r="A323" t="s">
        <v>1571</v>
      </c>
      <c r="B323" s="1" t="s">
        <v>1748</v>
      </c>
      <c r="C323" t="s">
        <v>1</v>
      </c>
      <c r="D323" t="s">
        <v>92</v>
      </c>
      <c r="E323" t="s">
        <v>383</v>
      </c>
      <c r="F323" t="s">
        <v>384</v>
      </c>
      <c r="G323">
        <v>794</v>
      </c>
      <c r="H323">
        <v>794</v>
      </c>
      <c r="I323">
        <v>794</v>
      </c>
      <c r="J323">
        <v>794</v>
      </c>
      <c r="L323" s="3" t="s">
        <v>385</v>
      </c>
      <c r="M323" s="3" t="s">
        <v>385</v>
      </c>
      <c r="N323" s="3" t="s">
        <v>385</v>
      </c>
      <c r="O323" s="56">
        <v>45</v>
      </c>
      <c r="P323" s="3" t="s">
        <v>385</v>
      </c>
      <c r="Q323" s="3" t="s">
        <v>385</v>
      </c>
      <c r="R323" s="3" t="s">
        <v>385</v>
      </c>
      <c r="S323" s="3" t="s">
        <v>385</v>
      </c>
      <c r="T323" s="3" t="s">
        <v>385</v>
      </c>
      <c r="U323" s="57">
        <f>+Tabla3[[#This Row],[V GRAVADAS]]</f>
        <v>45</v>
      </c>
      <c r="V323">
        <v>2</v>
      </c>
    </row>
    <row r="324" spans="1:22" x14ac:dyDescent="0.25">
      <c r="A324" t="s">
        <v>1571</v>
      </c>
      <c r="B324" s="1" t="s">
        <v>1764</v>
      </c>
      <c r="C324" t="s">
        <v>1</v>
      </c>
      <c r="D324" t="s">
        <v>92</v>
      </c>
      <c r="E324" t="s">
        <v>383</v>
      </c>
      <c r="F324" t="s">
        <v>384</v>
      </c>
      <c r="G324">
        <v>795</v>
      </c>
      <c r="H324">
        <v>795</v>
      </c>
      <c r="I324">
        <v>795</v>
      </c>
      <c r="J324">
        <v>795</v>
      </c>
      <c r="L324" s="3" t="s">
        <v>385</v>
      </c>
      <c r="M324" s="3" t="s">
        <v>385</v>
      </c>
      <c r="N324" s="3" t="s">
        <v>385</v>
      </c>
      <c r="O324" s="56">
        <v>10.25</v>
      </c>
      <c r="P324" s="3" t="s">
        <v>385</v>
      </c>
      <c r="Q324" s="3" t="s">
        <v>385</v>
      </c>
      <c r="R324" s="3" t="s">
        <v>385</v>
      </c>
      <c r="S324" s="3" t="s">
        <v>385</v>
      </c>
      <c r="T324" s="3" t="s">
        <v>385</v>
      </c>
      <c r="U324" s="57">
        <f>+Tabla3[[#This Row],[V GRAVADAS]]</f>
        <v>10.25</v>
      </c>
      <c r="V324">
        <v>2</v>
      </c>
    </row>
    <row r="325" spans="1:22" x14ac:dyDescent="0.25">
      <c r="A325" t="s">
        <v>1571</v>
      </c>
      <c r="B325" s="1" t="s">
        <v>1764</v>
      </c>
      <c r="C325" t="s">
        <v>1</v>
      </c>
      <c r="D325" t="s">
        <v>92</v>
      </c>
      <c r="E325" t="s">
        <v>383</v>
      </c>
      <c r="F325" t="s">
        <v>384</v>
      </c>
      <c r="G325">
        <v>796</v>
      </c>
      <c r="H325">
        <v>796</v>
      </c>
      <c r="I325">
        <v>796</v>
      </c>
      <c r="J325">
        <v>796</v>
      </c>
      <c r="L325" s="3" t="s">
        <v>385</v>
      </c>
      <c r="M325" s="3" t="s">
        <v>385</v>
      </c>
      <c r="N325" s="3" t="s">
        <v>385</v>
      </c>
      <c r="O325" s="56">
        <v>8.5</v>
      </c>
      <c r="P325" s="3" t="s">
        <v>385</v>
      </c>
      <c r="Q325" s="3" t="s">
        <v>385</v>
      </c>
      <c r="R325" s="3" t="s">
        <v>385</v>
      </c>
      <c r="S325" s="3" t="s">
        <v>385</v>
      </c>
      <c r="T325" s="3" t="s">
        <v>385</v>
      </c>
      <c r="U325" s="57">
        <f>+Tabla3[[#This Row],[V GRAVADAS]]</f>
        <v>8.5</v>
      </c>
      <c r="V325">
        <v>2</v>
      </c>
    </row>
    <row r="326" spans="1:22" x14ac:dyDescent="0.25">
      <c r="A326" t="s">
        <v>1571</v>
      </c>
      <c r="B326" s="1" t="s">
        <v>1764</v>
      </c>
      <c r="C326" t="s">
        <v>1</v>
      </c>
      <c r="D326" t="s">
        <v>92</v>
      </c>
      <c r="E326" t="s">
        <v>383</v>
      </c>
      <c r="F326" t="s">
        <v>384</v>
      </c>
      <c r="G326">
        <v>797</v>
      </c>
      <c r="H326">
        <v>797</v>
      </c>
      <c r="I326">
        <v>797</v>
      </c>
      <c r="J326">
        <v>797</v>
      </c>
      <c r="L326" s="3" t="s">
        <v>385</v>
      </c>
      <c r="M326" s="3" t="s">
        <v>385</v>
      </c>
      <c r="N326" s="3" t="s">
        <v>385</v>
      </c>
      <c r="O326" s="56">
        <v>3.64</v>
      </c>
      <c r="P326" s="3" t="s">
        <v>385</v>
      </c>
      <c r="Q326" s="3" t="s">
        <v>385</v>
      </c>
      <c r="R326" s="3" t="s">
        <v>385</v>
      </c>
      <c r="S326" s="3" t="s">
        <v>385</v>
      </c>
      <c r="T326" s="3" t="s">
        <v>385</v>
      </c>
      <c r="U326" s="57">
        <f>+Tabla3[[#This Row],[V GRAVADAS]]</f>
        <v>3.64</v>
      </c>
      <c r="V326">
        <v>2</v>
      </c>
    </row>
    <row r="327" spans="1:22" x14ac:dyDescent="0.25">
      <c r="A327" t="s">
        <v>1571</v>
      </c>
      <c r="B327" s="1" t="s">
        <v>1764</v>
      </c>
      <c r="C327" t="s">
        <v>1</v>
      </c>
      <c r="D327" t="s">
        <v>92</v>
      </c>
      <c r="E327" t="s">
        <v>383</v>
      </c>
      <c r="F327" t="s">
        <v>384</v>
      </c>
      <c r="G327">
        <v>798</v>
      </c>
      <c r="H327">
        <v>798</v>
      </c>
      <c r="I327">
        <v>798</v>
      </c>
      <c r="J327">
        <v>798</v>
      </c>
      <c r="L327" s="3" t="s">
        <v>385</v>
      </c>
      <c r="M327" s="3" t="s">
        <v>385</v>
      </c>
      <c r="N327" s="3" t="s">
        <v>385</v>
      </c>
      <c r="O327" s="56">
        <v>7.05</v>
      </c>
      <c r="P327" s="3" t="s">
        <v>385</v>
      </c>
      <c r="Q327" s="3" t="s">
        <v>385</v>
      </c>
      <c r="R327" s="3" t="s">
        <v>385</v>
      </c>
      <c r="S327" s="3" t="s">
        <v>385</v>
      </c>
      <c r="T327" s="3" t="s">
        <v>385</v>
      </c>
      <c r="U327" s="57">
        <f>+Tabla3[[#This Row],[V GRAVADAS]]</f>
        <v>7.05</v>
      </c>
      <c r="V327">
        <v>2</v>
      </c>
    </row>
    <row r="328" spans="1:22" x14ac:dyDescent="0.25">
      <c r="A328" t="s">
        <v>1571</v>
      </c>
      <c r="B328" s="1" t="s">
        <v>1679</v>
      </c>
      <c r="C328" t="s">
        <v>1</v>
      </c>
      <c r="D328" t="s">
        <v>92</v>
      </c>
      <c r="E328" t="s">
        <v>383</v>
      </c>
      <c r="F328" t="s">
        <v>384</v>
      </c>
      <c r="G328">
        <v>799</v>
      </c>
      <c r="H328">
        <v>799</v>
      </c>
      <c r="I328">
        <v>799</v>
      </c>
      <c r="J328">
        <v>799</v>
      </c>
      <c r="L328" s="3" t="s">
        <v>385</v>
      </c>
      <c r="M328" s="3" t="s">
        <v>385</v>
      </c>
      <c r="N328" s="3" t="s">
        <v>385</v>
      </c>
      <c r="O328" s="56">
        <v>30</v>
      </c>
      <c r="P328" s="3" t="s">
        <v>385</v>
      </c>
      <c r="Q328" s="3" t="s">
        <v>385</v>
      </c>
      <c r="R328" s="3" t="s">
        <v>385</v>
      </c>
      <c r="S328" s="3" t="s">
        <v>385</v>
      </c>
      <c r="T328" s="3" t="s">
        <v>385</v>
      </c>
      <c r="U328" s="57">
        <f>+Tabla3[[#This Row],[V GRAVADAS]]</f>
        <v>30</v>
      </c>
      <c r="V328">
        <v>2</v>
      </c>
    </row>
    <row r="329" spans="1:22" x14ac:dyDescent="0.25">
      <c r="A329" t="s">
        <v>1571</v>
      </c>
      <c r="B329" s="1" t="s">
        <v>1679</v>
      </c>
      <c r="C329" t="s">
        <v>1</v>
      </c>
      <c r="D329" t="s">
        <v>92</v>
      </c>
      <c r="E329" t="s">
        <v>383</v>
      </c>
      <c r="F329" t="s">
        <v>384</v>
      </c>
      <c r="G329">
        <v>800</v>
      </c>
      <c r="H329">
        <v>800</v>
      </c>
      <c r="I329">
        <v>800</v>
      </c>
      <c r="J329">
        <v>800</v>
      </c>
      <c r="L329" s="3" t="s">
        <v>385</v>
      </c>
      <c r="M329" s="3" t="s">
        <v>385</v>
      </c>
      <c r="N329" s="3" t="s">
        <v>385</v>
      </c>
      <c r="O329" s="56">
        <v>34</v>
      </c>
      <c r="P329" s="3" t="s">
        <v>385</v>
      </c>
      <c r="Q329" s="3" t="s">
        <v>385</v>
      </c>
      <c r="R329" s="3" t="s">
        <v>385</v>
      </c>
      <c r="S329" s="3" t="s">
        <v>385</v>
      </c>
      <c r="T329" s="3" t="s">
        <v>385</v>
      </c>
      <c r="U329" s="57">
        <f>+Tabla3[[#This Row],[V GRAVADAS]]</f>
        <v>34</v>
      </c>
      <c r="V329">
        <v>2</v>
      </c>
    </row>
    <row r="330" spans="1:22" x14ac:dyDescent="0.25">
      <c r="A330" t="s">
        <v>1571</v>
      </c>
      <c r="B330" s="1" t="s">
        <v>1750</v>
      </c>
      <c r="C330" t="s">
        <v>1</v>
      </c>
      <c r="D330" t="s">
        <v>92</v>
      </c>
      <c r="E330" t="s">
        <v>383</v>
      </c>
      <c r="F330" t="s">
        <v>384</v>
      </c>
      <c r="G330">
        <v>801</v>
      </c>
      <c r="H330">
        <v>801</v>
      </c>
      <c r="I330">
        <v>801</v>
      </c>
      <c r="J330">
        <v>801</v>
      </c>
      <c r="L330" s="3" t="s">
        <v>385</v>
      </c>
      <c r="M330" s="3" t="s">
        <v>385</v>
      </c>
      <c r="N330" s="3" t="s">
        <v>385</v>
      </c>
      <c r="O330" s="56">
        <v>2.5</v>
      </c>
      <c r="P330" s="3" t="s">
        <v>385</v>
      </c>
      <c r="Q330" s="3" t="s">
        <v>385</v>
      </c>
      <c r="R330" s="3" t="s">
        <v>385</v>
      </c>
      <c r="S330" s="3" t="s">
        <v>385</v>
      </c>
      <c r="T330" s="3" t="s">
        <v>385</v>
      </c>
      <c r="U330" s="57">
        <f>+Tabla3[[#This Row],[V GRAVADAS]]</f>
        <v>2.5</v>
      </c>
      <c r="V330">
        <v>2</v>
      </c>
    </row>
    <row r="331" spans="1:22" x14ac:dyDescent="0.25">
      <c r="A331" t="s">
        <v>1571</v>
      </c>
      <c r="B331" s="1" t="s">
        <v>1750</v>
      </c>
      <c r="C331" t="s">
        <v>1</v>
      </c>
      <c r="D331" t="s">
        <v>92</v>
      </c>
      <c r="E331" t="s">
        <v>383</v>
      </c>
      <c r="F331" t="s">
        <v>384</v>
      </c>
      <c r="G331">
        <v>802</v>
      </c>
      <c r="H331">
        <v>802</v>
      </c>
      <c r="I331">
        <v>802</v>
      </c>
      <c r="J331">
        <v>802</v>
      </c>
      <c r="L331" s="3" t="s">
        <v>385</v>
      </c>
      <c r="M331" s="3" t="s">
        <v>385</v>
      </c>
      <c r="N331" s="3" t="s">
        <v>385</v>
      </c>
      <c r="O331" s="56">
        <v>8.2200000000000006</v>
      </c>
      <c r="P331" s="3" t="s">
        <v>385</v>
      </c>
      <c r="Q331" s="3" t="s">
        <v>385</v>
      </c>
      <c r="R331" s="3" t="s">
        <v>385</v>
      </c>
      <c r="S331" s="3" t="s">
        <v>385</v>
      </c>
      <c r="T331" s="3" t="s">
        <v>385</v>
      </c>
      <c r="U331" s="57">
        <f>+Tabla3[[#This Row],[V GRAVADAS]]</f>
        <v>8.2200000000000006</v>
      </c>
      <c r="V331">
        <v>2</v>
      </c>
    </row>
    <row r="332" spans="1:22" x14ac:dyDescent="0.25">
      <c r="A332" t="s">
        <v>1571</v>
      </c>
      <c r="B332" s="1" t="s">
        <v>1689</v>
      </c>
      <c r="C332" t="s">
        <v>1</v>
      </c>
      <c r="D332" t="s">
        <v>92</v>
      </c>
      <c r="E332" t="s">
        <v>383</v>
      </c>
      <c r="F332" t="s">
        <v>384</v>
      </c>
      <c r="G332">
        <v>803</v>
      </c>
      <c r="H332">
        <v>803</v>
      </c>
      <c r="I332">
        <v>803</v>
      </c>
      <c r="J332">
        <v>803</v>
      </c>
      <c r="L332" s="3" t="s">
        <v>385</v>
      </c>
      <c r="M332" s="3" t="s">
        <v>385</v>
      </c>
      <c r="N332" s="3" t="s">
        <v>385</v>
      </c>
      <c r="O332" s="56">
        <v>8</v>
      </c>
      <c r="P332" s="3" t="s">
        <v>385</v>
      </c>
      <c r="Q332" s="3" t="s">
        <v>385</v>
      </c>
      <c r="R332" s="3" t="s">
        <v>385</v>
      </c>
      <c r="S332" s="3" t="s">
        <v>385</v>
      </c>
      <c r="T332" s="3" t="s">
        <v>385</v>
      </c>
      <c r="U332" s="57">
        <f>+Tabla3[[#This Row],[V GRAVADAS]]</f>
        <v>8</v>
      </c>
      <c r="V332">
        <v>2</v>
      </c>
    </row>
    <row r="333" spans="1:22" x14ac:dyDescent="0.25">
      <c r="A333" t="s">
        <v>1571</v>
      </c>
      <c r="B333" s="1" t="s">
        <v>1689</v>
      </c>
      <c r="C333" t="s">
        <v>1</v>
      </c>
      <c r="D333" t="s">
        <v>92</v>
      </c>
      <c r="E333" t="s">
        <v>383</v>
      </c>
      <c r="F333" t="s">
        <v>384</v>
      </c>
      <c r="G333">
        <v>804</v>
      </c>
      <c r="H333">
        <v>804</v>
      </c>
      <c r="I333">
        <v>804</v>
      </c>
      <c r="J333">
        <v>804</v>
      </c>
      <c r="L333" s="3" t="s">
        <v>385</v>
      </c>
      <c r="M333" s="3" t="s">
        <v>385</v>
      </c>
      <c r="N333" s="3" t="s">
        <v>385</v>
      </c>
      <c r="O333" s="56">
        <v>5.5</v>
      </c>
      <c r="P333" s="3" t="s">
        <v>385</v>
      </c>
      <c r="Q333" s="3" t="s">
        <v>385</v>
      </c>
      <c r="R333" s="3" t="s">
        <v>385</v>
      </c>
      <c r="S333" s="3" t="s">
        <v>385</v>
      </c>
      <c r="T333" s="3" t="s">
        <v>385</v>
      </c>
      <c r="U333" s="57">
        <f>+Tabla3[[#This Row],[V GRAVADAS]]</f>
        <v>5.5</v>
      </c>
      <c r="V333">
        <v>2</v>
      </c>
    </row>
    <row r="334" spans="1:22" x14ac:dyDescent="0.25">
      <c r="A334" t="s">
        <v>1571</v>
      </c>
      <c r="B334" s="1" t="s">
        <v>1689</v>
      </c>
      <c r="C334" t="s">
        <v>1</v>
      </c>
      <c r="D334" t="s">
        <v>92</v>
      </c>
      <c r="E334" t="s">
        <v>383</v>
      </c>
      <c r="F334" t="s">
        <v>384</v>
      </c>
      <c r="G334">
        <v>805</v>
      </c>
      <c r="H334">
        <v>805</v>
      </c>
      <c r="I334">
        <v>805</v>
      </c>
      <c r="J334">
        <v>805</v>
      </c>
      <c r="L334" s="3" t="s">
        <v>385</v>
      </c>
      <c r="M334" s="3" t="s">
        <v>385</v>
      </c>
      <c r="N334" s="3" t="s">
        <v>385</v>
      </c>
      <c r="O334" s="56">
        <v>7.5</v>
      </c>
      <c r="P334" s="3" t="s">
        <v>385</v>
      </c>
      <c r="Q334" s="3" t="s">
        <v>385</v>
      </c>
      <c r="R334" s="3" t="s">
        <v>385</v>
      </c>
      <c r="S334" s="3" t="s">
        <v>385</v>
      </c>
      <c r="T334" s="3" t="s">
        <v>385</v>
      </c>
      <c r="U334" s="57">
        <f>+Tabla3[[#This Row],[V GRAVADAS]]</f>
        <v>7.5</v>
      </c>
      <c r="V334">
        <v>2</v>
      </c>
    </row>
    <row r="335" spans="1:22" x14ac:dyDescent="0.25">
      <c r="A335" t="s">
        <v>1571</v>
      </c>
      <c r="B335" s="1" t="s">
        <v>1689</v>
      </c>
      <c r="C335" t="s">
        <v>1</v>
      </c>
      <c r="D335" t="s">
        <v>92</v>
      </c>
      <c r="E335" t="s">
        <v>383</v>
      </c>
      <c r="F335" t="s">
        <v>384</v>
      </c>
      <c r="G335">
        <v>806</v>
      </c>
      <c r="H335">
        <v>806</v>
      </c>
      <c r="I335">
        <v>806</v>
      </c>
      <c r="J335">
        <v>806</v>
      </c>
      <c r="L335" s="3" t="s">
        <v>385</v>
      </c>
      <c r="M335" s="3" t="s">
        <v>385</v>
      </c>
      <c r="N335" s="3" t="s">
        <v>385</v>
      </c>
      <c r="O335" s="56">
        <v>7.05</v>
      </c>
      <c r="P335" s="3" t="s">
        <v>385</v>
      </c>
      <c r="Q335" s="3" t="s">
        <v>385</v>
      </c>
      <c r="R335" s="3" t="s">
        <v>385</v>
      </c>
      <c r="S335" s="3" t="s">
        <v>385</v>
      </c>
      <c r="T335" s="3" t="s">
        <v>385</v>
      </c>
      <c r="U335" s="57">
        <f>+Tabla3[[#This Row],[V GRAVADAS]]</f>
        <v>7.05</v>
      </c>
      <c r="V335">
        <v>2</v>
      </c>
    </row>
    <row r="336" spans="1:22" x14ac:dyDescent="0.25">
      <c r="A336" t="s">
        <v>1571</v>
      </c>
      <c r="B336" s="1" t="s">
        <v>1689</v>
      </c>
      <c r="C336" t="s">
        <v>1</v>
      </c>
      <c r="D336" t="s">
        <v>92</v>
      </c>
      <c r="E336" t="s">
        <v>383</v>
      </c>
      <c r="F336" t="s">
        <v>384</v>
      </c>
      <c r="G336">
        <v>807</v>
      </c>
      <c r="H336">
        <v>807</v>
      </c>
      <c r="I336">
        <v>807</v>
      </c>
      <c r="J336">
        <v>807</v>
      </c>
      <c r="L336" s="3" t="s">
        <v>385</v>
      </c>
      <c r="M336" s="3" t="s">
        <v>385</v>
      </c>
      <c r="N336" s="3" t="s">
        <v>385</v>
      </c>
      <c r="O336" s="56">
        <v>7.5</v>
      </c>
      <c r="P336" s="3" t="s">
        <v>385</v>
      </c>
      <c r="Q336" s="3" t="s">
        <v>385</v>
      </c>
      <c r="R336" s="3" t="s">
        <v>385</v>
      </c>
      <c r="S336" s="3" t="s">
        <v>385</v>
      </c>
      <c r="T336" s="3" t="s">
        <v>385</v>
      </c>
      <c r="U336" s="57">
        <f>+Tabla3[[#This Row],[V GRAVADAS]]</f>
        <v>7.5</v>
      </c>
      <c r="V336">
        <v>2</v>
      </c>
    </row>
    <row r="337" spans="1:22" x14ac:dyDescent="0.25">
      <c r="A337" t="s">
        <v>1571</v>
      </c>
      <c r="B337" s="1" t="s">
        <v>1689</v>
      </c>
      <c r="C337" t="s">
        <v>1</v>
      </c>
      <c r="D337" t="s">
        <v>92</v>
      </c>
      <c r="E337" t="s">
        <v>383</v>
      </c>
      <c r="F337" t="s">
        <v>384</v>
      </c>
      <c r="G337">
        <v>808</v>
      </c>
      <c r="H337">
        <v>808</v>
      </c>
      <c r="I337">
        <v>808</v>
      </c>
      <c r="J337">
        <v>808</v>
      </c>
      <c r="L337" s="3" t="s">
        <v>385</v>
      </c>
      <c r="M337" s="3" t="s">
        <v>385</v>
      </c>
      <c r="N337" s="3" t="s">
        <v>385</v>
      </c>
      <c r="O337" s="56">
        <v>7.5</v>
      </c>
      <c r="P337" s="3" t="s">
        <v>385</v>
      </c>
      <c r="Q337" s="3" t="s">
        <v>385</v>
      </c>
      <c r="R337" s="3" t="s">
        <v>385</v>
      </c>
      <c r="S337" s="3" t="s">
        <v>385</v>
      </c>
      <c r="T337" s="3" t="s">
        <v>385</v>
      </c>
      <c r="U337" s="57">
        <f>+Tabla3[[#This Row],[V GRAVADAS]]</f>
        <v>7.5</v>
      </c>
      <c r="V337">
        <v>2</v>
      </c>
    </row>
    <row r="338" spans="1:22" x14ac:dyDescent="0.25">
      <c r="A338" t="s">
        <v>1571</v>
      </c>
      <c r="B338" s="1" t="s">
        <v>1701</v>
      </c>
      <c r="C338" t="s">
        <v>1</v>
      </c>
      <c r="D338" t="s">
        <v>92</v>
      </c>
      <c r="E338" t="s">
        <v>383</v>
      </c>
      <c r="F338" t="s">
        <v>384</v>
      </c>
      <c r="G338">
        <v>809</v>
      </c>
      <c r="H338">
        <v>809</v>
      </c>
      <c r="I338">
        <v>809</v>
      </c>
      <c r="J338">
        <v>809</v>
      </c>
      <c r="L338" s="3" t="s">
        <v>385</v>
      </c>
      <c r="M338" s="3" t="s">
        <v>385</v>
      </c>
      <c r="N338" s="3" t="s">
        <v>385</v>
      </c>
      <c r="O338" s="56">
        <v>8.44</v>
      </c>
      <c r="P338" s="3" t="s">
        <v>385</v>
      </c>
      <c r="Q338" s="3" t="s">
        <v>385</v>
      </c>
      <c r="R338" s="3" t="s">
        <v>385</v>
      </c>
      <c r="S338" s="3" t="s">
        <v>385</v>
      </c>
      <c r="T338" s="3" t="s">
        <v>385</v>
      </c>
      <c r="U338" s="57">
        <f>+Tabla3[[#This Row],[V GRAVADAS]]</f>
        <v>8.44</v>
      </c>
      <c r="V338">
        <v>2</v>
      </c>
    </row>
    <row r="339" spans="1:22" x14ac:dyDescent="0.25">
      <c r="A339" t="s">
        <v>1571</v>
      </c>
      <c r="B339" s="1" t="s">
        <v>1701</v>
      </c>
      <c r="C339" t="s">
        <v>1</v>
      </c>
      <c r="D339" t="s">
        <v>92</v>
      </c>
      <c r="E339" t="s">
        <v>383</v>
      </c>
      <c r="F339" t="s">
        <v>384</v>
      </c>
      <c r="G339">
        <v>810</v>
      </c>
      <c r="H339">
        <v>810</v>
      </c>
      <c r="I339">
        <v>810</v>
      </c>
      <c r="J339">
        <v>810</v>
      </c>
      <c r="L339" s="3" t="s">
        <v>385</v>
      </c>
      <c r="M339" s="3" t="s">
        <v>385</v>
      </c>
      <c r="N339" s="3" t="s">
        <v>385</v>
      </c>
      <c r="O339" s="56">
        <v>11</v>
      </c>
      <c r="P339" s="3" t="s">
        <v>385</v>
      </c>
      <c r="Q339" s="3" t="s">
        <v>385</v>
      </c>
      <c r="R339" s="3" t="s">
        <v>385</v>
      </c>
      <c r="S339" s="3" t="s">
        <v>385</v>
      </c>
      <c r="T339" s="3" t="s">
        <v>385</v>
      </c>
      <c r="U339" s="57">
        <f>+Tabla3[[#This Row],[V GRAVADAS]]</f>
        <v>11</v>
      </c>
      <c r="V339">
        <v>2</v>
      </c>
    </row>
    <row r="340" spans="1:22" x14ac:dyDescent="0.25">
      <c r="A340" t="s">
        <v>1571</v>
      </c>
      <c r="B340" s="1" t="s">
        <v>1701</v>
      </c>
      <c r="C340" t="s">
        <v>1</v>
      </c>
      <c r="D340" t="s">
        <v>92</v>
      </c>
      <c r="E340" t="s">
        <v>383</v>
      </c>
      <c r="F340" t="s">
        <v>384</v>
      </c>
      <c r="G340">
        <v>811</v>
      </c>
      <c r="H340">
        <v>811</v>
      </c>
      <c r="I340">
        <v>811</v>
      </c>
      <c r="J340">
        <v>811</v>
      </c>
      <c r="L340" s="3" t="s">
        <v>385</v>
      </c>
      <c r="M340" s="3" t="s">
        <v>385</v>
      </c>
      <c r="N340" s="3" t="s">
        <v>385</v>
      </c>
      <c r="O340" s="56">
        <v>27.5</v>
      </c>
      <c r="P340" s="3" t="s">
        <v>385</v>
      </c>
      <c r="Q340" s="3" t="s">
        <v>385</v>
      </c>
      <c r="R340" s="3" t="s">
        <v>385</v>
      </c>
      <c r="S340" s="3" t="s">
        <v>385</v>
      </c>
      <c r="T340" s="3" t="s">
        <v>385</v>
      </c>
      <c r="U340" s="57">
        <f>+Tabla3[[#This Row],[V GRAVADAS]]</f>
        <v>27.5</v>
      </c>
      <c r="V340">
        <v>2</v>
      </c>
    </row>
    <row r="341" spans="1:22" x14ac:dyDescent="0.25">
      <c r="A341" t="s">
        <v>1571</v>
      </c>
      <c r="B341" s="1" t="s">
        <v>1701</v>
      </c>
      <c r="C341" t="s">
        <v>1</v>
      </c>
      <c r="D341" t="s">
        <v>92</v>
      </c>
      <c r="E341" t="s">
        <v>383</v>
      </c>
      <c r="F341" t="s">
        <v>384</v>
      </c>
      <c r="G341">
        <v>812</v>
      </c>
      <c r="H341">
        <v>812</v>
      </c>
      <c r="I341">
        <v>812</v>
      </c>
      <c r="J341">
        <v>812</v>
      </c>
      <c r="L341" s="3" t="s">
        <v>385</v>
      </c>
      <c r="M341" s="3" t="s">
        <v>385</v>
      </c>
      <c r="N341" s="3" t="s">
        <v>385</v>
      </c>
      <c r="O341" s="56">
        <v>120</v>
      </c>
      <c r="P341" s="3" t="s">
        <v>385</v>
      </c>
      <c r="Q341" s="3" t="s">
        <v>385</v>
      </c>
      <c r="R341" s="3" t="s">
        <v>385</v>
      </c>
      <c r="S341" s="3" t="s">
        <v>385</v>
      </c>
      <c r="T341" s="3" t="s">
        <v>385</v>
      </c>
      <c r="U341" s="57">
        <f>+Tabla3[[#This Row],[V GRAVADAS]]</f>
        <v>120</v>
      </c>
      <c r="V341">
        <v>2</v>
      </c>
    </row>
    <row r="342" spans="1:22" x14ac:dyDescent="0.25">
      <c r="A342" t="s">
        <v>1571</v>
      </c>
      <c r="B342" s="1" t="s">
        <v>1701</v>
      </c>
      <c r="C342" t="s">
        <v>1</v>
      </c>
      <c r="D342" t="s">
        <v>92</v>
      </c>
      <c r="E342" t="s">
        <v>383</v>
      </c>
      <c r="F342" t="s">
        <v>384</v>
      </c>
      <c r="G342">
        <v>813</v>
      </c>
      <c r="H342">
        <v>813</v>
      </c>
      <c r="I342">
        <v>813</v>
      </c>
      <c r="J342">
        <v>813</v>
      </c>
      <c r="L342" s="3" t="s">
        <v>385</v>
      </c>
      <c r="M342" s="3" t="s">
        <v>385</v>
      </c>
      <c r="N342" s="3" t="s">
        <v>385</v>
      </c>
      <c r="O342" s="56">
        <v>6</v>
      </c>
      <c r="P342" s="3" t="s">
        <v>385</v>
      </c>
      <c r="Q342" s="3" t="s">
        <v>385</v>
      </c>
      <c r="R342" s="3" t="s">
        <v>385</v>
      </c>
      <c r="S342" s="3" t="s">
        <v>385</v>
      </c>
      <c r="T342" s="3" t="s">
        <v>385</v>
      </c>
      <c r="U342" s="57">
        <f>+Tabla3[[#This Row],[V GRAVADAS]]</f>
        <v>6</v>
      </c>
      <c r="V342">
        <v>2</v>
      </c>
    </row>
    <row r="343" spans="1:22" x14ac:dyDescent="0.25">
      <c r="A343" t="s">
        <v>1571</v>
      </c>
      <c r="B343" s="1" t="s">
        <v>1701</v>
      </c>
      <c r="C343" t="s">
        <v>1</v>
      </c>
      <c r="D343" t="s">
        <v>92</v>
      </c>
      <c r="E343" t="s">
        <v>383</v>
      </c>
      <c r="F343" t="s">
        <v>384</v>
      </c>
      <c r="G343">
        <v>814</v>
      </c>
      <c r="H343">
        <v>814</v>
      </c>
      <c r="I343">
        <v>814</v>
      </c>
      <c r="J343">
        <v>814</v>
      </c>
      <c r="L343" s="3" t="s">
        <v>385</v>
      </c>
      <c r="M343" s="3" t="s">
        <v>385</v>
      </c>
      <c r="N343" s="3" t="s">
        <v>385</v>
      </c>
      <c r="O343" s="56">
        <v>8.36</v>
      </c>
      <c r="P343" s="3" t="s">
        <v>385</v>
      </c>
      <c r="Q343" s="3" t="s">
        <v>385</v>
      </c>
      <c r="R343" s="3" t="s">
        <v>385</v>
      </c>
      <c r="S343" s="3" t="s">
        <v>385</v>
      </c>
      <c r="T343" s="3" t="s">
        <v>385</v>
      </c>
      <c r="U343" s="57">
        <f>+Tabla3[[#This Row],[V GRAVADAS]]</f>
        <v>8.36</v>
      </c>
      <c r="V343">
        <v>2</v>
      </c>
    </row>
    <row r="344" spans="1:22" x14ac:dyDescent="0.25">
      <c r="A344" t="s">
        <v>1571</v>
      </c>
      <c r="B344" s="1" t="s">
        <v>1711</v>
      </c>
      <c r="C344" t="s">
        <v>1</v>
      </c>
      <c r="D344" t="s">
        <v>92</v>
      </c>
      <c r="E344" t="s">
        <v>383</v>
      </c>
      <c r="F344" t="s">
        <v>384</v>
      </c>
      <c r="G344">
        <v>815</v>
      </c>
      <c r="H344">
        <v>815</v>
      </c>
      <c r="I344">
        <v>815</v>
      </c>
      <c r="J344">
        <v>815</v>
      </c>
      <c r="L344" s="3" t="s">
        <v>385</v>
      </c>
      <c r="M344" s="3" t="s">
        <v>385</v>
      </c>
      <c r="N344" s="3" t="s">
        <v>385</v>
      </c>
      <c r="O344" s="56">
        <v>25</v>
      </c>
      <c r="P344" s="3" t="s">
        <v>385</v>
      </c>
      <c r="Q344" s="3" t="s">
        <v>385</v>
      </c>
      <c r="R344" s="3" t="s">
        <v>385</v>
      </c>
      <c r="S344" s="3" t="s">
        <v>385</v>
      </c>
      <c r="T344" s="3" t="s">
        <v>385</v>
      </c>
      <c r="U344" s="57">
        <f>+Tabla3[[#This Row],[V GRAVADAS]]</f>
        <v>25</v>
      </c>
      <c r="V344">
        <v>2</v>
      </c>
    </row>
    <row r="345" spans="1:22" x14ac:dyDescent="0.25">
      <c r="A345" t="s">
        <v>1571</v>
      </c>
      <c r="B345" s="1" t="s">
        <v>1754</v>
      </c>
      <c r="C345" t="s">
        <v>1</v>
      </c>
      <c r="D345" t="s">
        <v>92</v>
      </c>
      <c r="E345" t="s">
        <v>383</v>
      </c>
      <c r="F345" t="s">
        <v>384</v>
      </c>
      <c r="G345">
        <v>816</v>
      </c>
      <c r="H345">
        <v>816</v>
      </c>
      <c r="I345">
        <v>816</v>
      </c>
      <c r="J345">
        <v>816</v>
      </c>
      <c r="L345" s="3" t="s">
        <v>385</v>
      </c>
      <c r="M345" s="3" t="s">
        <v>385</v>
      </c>
      <c r="N345" s="3" t="s">
        <v>385</v>
      </c>
      <c r="O345" s="56">
        <v>5.5</v>
      </c>
      <c r="P345" s="3" t="s">
        <v>385</v>
      </c>
      <c r="Q345" s="3" t="s">
        <v>385</v>
      </c>
      <c r="R345" s="3" t="s">
        <v>385</v>
      </c>
      <c r="S345" s="3" t="s">
        <v>385</v>
      </c>
      <c r="T345" s="3" t="s">
        <v>385</v>
      </c>
      <c r="U345" s="57">
        <f>+Tabla3[[#This Row],[V GRAVADAS]]</f>
        <v>5.5</v>
      </c>
      <c r="V345">
        <v>2</v>
      </c>
    </row>
    <row r="346" spans="1:22" x14ac:dyDescent="0.25">
      <c r="A346" t="s">
        <v>1571</v>
      </c>
      <c r="B346" s="1" t="s">
        <v>1754</v>
      </c>
      <c r="C346" t="s">
        <v>1</v>
      </c>
      <c r="D346" t="s">
        <v>92</v>
      </c>
      <c r="E346" t="s">
        <v>383</v>
      </c>
      <c r="F346" t="s">
        <v>384</v>
      </c>
      <c r="G346">
        <v>817</v>
      </c>
      <c r="H346">
        <v>817</v>
      </c>
      <c r="I346">
        <v>817</v>
      </c>
      <c r="J346">
        <v>817</v>
      </c>
      <c r="L346" s="3" t="s">
        <v>385</v>
      </c>
      <c r="M346" s="3" t="s">
        <v>385</v>
      </c>
      <c r="N346" s="3" t="s">
        <v>385</v>
      </c>
      <c r="O346" s="56">
        <v>10.7</v>
      </c>
      <c r="P346" s="3" t="s">
        <v>385</v>
      </c>
      <c r="Q346" s="3" t="s">
        <v>385</v>
      </c>
      <c r="R346" s="3" t="s">
        <v>385</v>
      </c>
      <c r="S346" s="3" t="s">
        <v>385</v>
      </c>
      <c r="T346" s="3" t="s">
        <v>385</v>
      </c>
      <c r="U346" s="57">
        <f>+Tabla3[[#This Row],[V GRAVADAS]]</f>
        <v>10.7</v>
      </c>
      <c r="V346">
        <v>2</v>
      </c>
    </row>
    <row r="347" spans="1:22" x14ac:dyDescent="0.25">
      <c r="A347" t="s">
        <v>1571</v>
      </c>
      <c r="B347" s="1" t="s">
        <v>1755</v>
      </c>
      <c r="C347" t="s">
        <v>1</v>
      </c>
      <c r="D347" t="s">
        <v>92</v>
      </c>
      <c r="E347" t="s">
        <v>383</v>
      </c>
      <c r="F347" t="s">
        <v>384</v>
      </c>
      <c r="G347">
        <v>818</v>
      </c>
      <c r="H347">
        <v>818</v>
      </c>
      <c r="I347">
        <v>818</v>
      </c>
      <c r="J347">
        <v>818</v>
      </c>
      <c r="L347" s="3" t="s">
        <v>385</v>
      </c>
      <c r="M347" s="3" t="s">
        <v>385</v>
      </c>
      <c r="N347" s="3" t="s">
        <v>385</v>
      </c>
      <c r="O347" s="56">
        <v>34.85</v>
      </c>
      <c r="P347" s="3" t="s">
        <v>385</v>
      </c>
      <c r="Q347" s="3" t="s">
        <v>385</v>
      </c>
      <c r="R347" s="3" t="s">
        <v>385</v>
      </c>
      <c r="S347" s="3" t="s">
        <v>385</v>
      </c>
      <c r="T347" s="3" t="s">
        <v>385</v>
      </c>
      <c r="U347" s="57">
        <f>+Tabla3[[#This Row],[V GRAVADAS]]</f>
        <v>34.85</v>
      </c>
      <c r="V347">
        <v>2</v>
      </c>
    </row>
    <row r="348" spans="1:22" x14ac:dyDescent="0.25">
      <c r="A348" t="s">
        <v>1571</v>
      </c>
      <c r="B348" s="1" t="s">
        <v>1755</v>
      </c>
      <c r="C348" t="s">
        <v>1</v>
      </c>
      <c r="D348" t="s">
        <v>92</v>
      </c>
      <c r="E348" t="s">
        <v>383</v>
      </c>
      <c r="F348" t="s">
        <v>384</v>
      </c>
      <c r="G348">
        <v>819</v>
      </c>
      <c r="H348">
        <v>819</v>
      </c>
      <c r="I348">
        <v>819</v>
      </c>
      <c r="J348">
        <v>819</v>
      </c>
      <c r="L348" s="3" t="s">
        <v>385</v>
      </c>
      <c r="M348" s="3" t="s">
        <v>385</v>
      </c>
      <c r="N348" s="3" t="s">
        <v>385</v>
      </c>
      <c r="O348" s="56">
        <v>12</v>
      </c>
      <c r="P348" s="3" t="s">
        <v>385</v>
      </c>
      <c r="Q348" s="3" t="s">
        <v>385</v>
      </c>
      <c r="R348" s="3" t="s">
        <v>385</v>
      </c>
      <c r="S348" s="3" t="s">
        <v>385</v>
      </c>
      <c r="T348" s="3" t="s">
        <v>385</v>
      </c>
      <c r="U348" s="57">
        <f>+Tabla3[[#This Row],[V GRAVADAS]]</f>
        <v>12</v>
      </c>
      <c r="V348">
        <v>2</v>
      </c>
    </row>
    <row r="349" spans="1:22" x14ac:dyDescent="0.25">
      <c r="A349" t="s">
        <v>1571</v>
      </c>
      <c r="B349" s="1" t="s">
        <v>1755</v>
      </c>
      <c r="C349" t="s">
        <v>1</v>
      </c>
      <c r="D349" t="s">
        <v>92</v>
      </c>
      <c r="E349" t="s">
        <v>383</v>
      </c>
      <c r="F349" t="s">
        <v>384</v>
      </c>
      <c r="G349">
        <v>820</v>
      </c>
      <c r="H349">
        <v>820</v>
      </c>
      <c r="I349">
        <v>820</v>
      </c>
      <c r="J349">
        <v>820</v>
      </c>
      <c r="L349" s="3" t="s">
        <v>385</v>
      </c>
      <c r="M349" s="3" t="s">
        <v>385</v>
      </c>
      <c r="N349" s="3" t="s">
        <v>385</v>
      </c>
      <c r="O349" s="56">
        <v>32</v>
      </c>
      <c r="P349" s="3" t="s">
        <v>385</v>
      </c>
      <c r="Q349" s="3" t="s">
        <v>385</v>
      </c>
      <c r="R349" s="3" t="s">
        <v>385</v>
      </c>
      <c r="S349" s="3" t="s">
        <v>385</v>
      </c>
      <c r="T349" s="3" t="s">
        <v>385</v>
      </c>
      <c r="U349" s="57">
        <f>+Tabla3[[#This Row],[V GRAVADAS]]</f>
        <v>32</v>
      </c>
      <c r="V349">
        <v>2</v>
      </c>
    </row>
    <row r="350" spans="1:22" x14ac:dyDescent="0.25">
      <c r="A350" t="s">
        <v>1571</v>
      </c>
      <c r="B350" s="1" t="s">
        <v>1733</v>
      </c>
      <c r="C350" t="s">
        <v>1</v>
      </c>
      <c r="D350" t="s">
        <v>92</v>
      </c>
      <c r="E350" t="s">
        <v>383</v>
      </c>
      <c r="F350" t="s">
        <v>384</v>
      </c>
      <c r="G350">
        <v>821</v>
      </c>
      <c r="H350">
        <v>821</v>
      </c>
      <c r="I350">
        <v>821</v>
      </c>
      <c r="J350">
        <v>821</v>
      </c>
      <c r="L350" s="3" t="s">
        <v>385</v>
      </c>
      <c r="M350" s="3" t="s">
        <v>385</v>
      </c>
      <c r="N350" s="3" t="s">
        <v>385</v>
      </c>
      <c r="O350" s="56">
        <v>2.75</v>
      </c>
      <c r="P350" s="3" t="s">
        <v>385</v>
      </c>
      <c r="Q350" s="3" t="s">
        <v>385</v>
      </c>
      <c r="R350" s="3" t="s">
        <v>385</v>
      </c>
      <c r="S350" s="3" t="s">
        <v>385</v>
      </c>
      <c r="T350" s="3" t="s">
        <v>385</v>
      </c>
      <c r="U350" s="57">
        <f>+Tabla3[[#This Row],[V GRAVADAS]]</f>
        <v>2.75</v>
      </c>
      <c r="V350">
        <v>2</v>
      </c>
    </row>
    <row r="351" spans="1:22" x14ac:dyDescent="0.25">
      <c r="A351" t="s">
        <v>1571</v>
      </c>
      <c r="B351" s="1" t="s">
        <v>1733</v>
      </c>
      <c r="C351" t="s">
        <v>1</v>
      </c>
      <c r="D351" t="s">
        <v>92</v>
      </c>
      <c r="E351" t="s">
        <v>383</v>
      </c>
      <c r="F351" t="s">
        <v>384</v>
      </c>
      <c r="G351">
        <v>822</v>
      </c>
      <c r="H351">
        <v>822</v>
      </c>
      <c r="I351">
        <v>822</v>
      </c>
      <c r="J351">
        <v>822</v>
      </c>
      <c r="L351" s="3" t="s">
        <v>385</v>
      </c>
      <c r="M351" s="3" t="s">
        <v>385</v>
      </c>
      <c r="N351" s="3" t="s">
        <v>385</v>
      </c>
      <c r="O351" s="56">
        <v>11</v>
      </c>
      <c r="P351" s="3" t="s">
        <v>385</v>
      </c>
      <c r="Q351" s="3" t="s">
        <v>385</v>
      </c>
      <c r="R351" s="3" t="s">
        <v>385</v>
      </c>
      <c r="S351" s="3" t="s">
        <v>385</v>
      </c>
      <c r="T351" s="3" t="s">
        <v>385</v>
      </c>
      <c r="U351" s="57">
        <f>+Tabla3[[#This Row],[V GRAVADAS]]</f>
        <v>11</v>
      </c>
      <c r="V351">
        <v>2</v>
      </c>
    </row>
    <row r="352" spans="1:22" x14ac:dyDescent="0.25">
      <c r="A352" t="s">
        <v>1571</v>
      </c>
      <c r="B352" s="1" t="s">
        <v>1733</v>
      </c>
      <c r="C352" t="s">
        <v>1</v>
      </c>
      <c r="D352" t="s">
        <v>92</v>
      </c>
      <c r="E352" t="s">
        <v>383</v>
      </c>
      <c r="F352" t="s">
        <v>384</v>
      </c>
      <c r="G352">
        <v>823</v>
      </c>
      <c r="H352">
        <v>823</v>
      </c>
      <c r="I352">
        <v>823</v>
      </c>
      <c r="J352">
        <v>823</v>
      </c>
      <c r="L352" s="3" t="s">
        <v>385</v>
      </c>
      <c r="M352" s="3" t="s">
        <v>385</v>
      </c>
      <c r="N352" s="3" t="s">
        <v>385</v>
      </c>
      <c r="O352" s="56">
        <v>8.59</v>
      </c>
      <c r="P352" s="3" t="s">
        <v>385</v>
      </c>
      <c r="Q352" s="3" t="s">
        <v>385</v>
      </c>
      <c r="R352" s="3" t="s">
        <v>385</v>
      </c>
      <c r="S352" s="3" t="s">
        <v>385</v>
      </c>
      <c r="T352" s="3" t="s">
        <v>385</v>
      </c>
      <c r="U352" s="57">
        <f>+Tabla3[[#This Row],[V GRAVADAS]]</f>
        <v>8.59</v>
      </c>
      <c r="V352">
        <v>2</v>
      </c>
    </row>
    <row r="353" spans="1:22" x14ac:dyDescent="0.25">
      <c r="A353" t="s">
        <v>1571</v>
      </c>
      <c r="B353" s="1" t="s">
        <v>1736</v>
      </c>
      <c r="C353" t="s">
        <v>1</v>
      </c>
      <c r="D353" t="s">
        <v>92</v>
      </c>
      <c r="E353" t="s">
        <v>383</v>
      </c>
      <c r="F353" t="s">
        <v>384</v>
      </c>
      <c r="G353">
        <v>824</v>
      </c>
      <c r="H353">
        <v>824</v>
      </c>
      <c r="I353">
        <v>824</v>
      </c>
      <c r="J353">
        <v>824</v>
      </c>
      <c r="L353" s="3" t="s">
        <v>385</v>
      </c>
      <c r="M353" s="3" t="s">
        <v>385</v>
      </c>
      <c r="N353" s="3" t="s">
        <v>385</v>
      </c>
      <c r="O353" s="56">
        <v>145</v>
      </c>
      <c r="P353" s="3" t="s">
        <v>385</v>
      </c>
      <c r="Q353" s="3" t="s">
        <v>385</v>
      </c>
      <c r="R353" s="3" t="s">
        <v>385</v>
      </c>
      <c r="S353" s="3" t="s">
        <v>385</v>
      </c>
      <c r="T353" s="3" t="s">
        <v>385</v>
      </c>
      <c r="U353" s="57">
        <f>+Tabla3[[#This Row],[V GRAVADAS]]</f>
        <v>145</v>
      </c>
      <c r="V353">
        <v>2</v>
      </c>
    </row>
    <row r="354" spans="1:22" x14ac:dyDescent="0.25">
      <c r="A354" t="s">
        <v>1571</v>
      </c>
      <c r="B354" s="1" t="s">
        <v>1736</v>
      </c>
      <c r="C354" t="s">
        <v>1</v>
      </c>
      <c r="D354" t="s">
        <v>92</v>
      </c>
      <c r="E354" t="s">
        <v>383</v>
      </c>
      <c r="F354" t="s">
        <v>384</v>
      </c>
      <c r="G354">
        <v>825</v>
      </c>
      <c r="H354">
        <v>825</v>
      </c>
      <c r="I354">
        <v>825</v>
      </c>
      <c r="J354">
        <v>825</v>
      </c>
      <c r="L354" s="3" t="s">
        <v>385</v>
      </c>
      <c r="M354" s="3" t="s">
        <v>385</v>
      </c>
      <c r="N354" s="3" t="s">
        <v>385</v>
      </c>
      <c r="O354" s="56">
        <v>13.4</v>
      </c>
      <c r="P354" s="3" t="s">
        <v>385</v>
      </c>
      <c r="Q354" s="3" t="s">
        <v>385</v>
      </c>
      <c r="R354" s="3" t="s">
        <v>385</v>
      </c>
      <c r="S354" s="3" t="s">
        <v>385</v>
      </c>
      <c r="T354" s="3" t="s">
        <v>385</v>
      </c>
      <c r="U354" s="57">
        <f>+Tabla3[[#This Row],[V GRAVADAS]]</f>
        <v>13.4</v>
      </c>
      <c r="V354">
        <v>2</v>
      </c>
    </row>
    <row r="355" spans="1:22" x14ac:dyDescent="0.25">
      <c r="A355" t="s">
        <v>1571</v>
      </c>
      <c r="B355" s="1" t="s">
        <v>1736</v>
      </c>
      <c r="C355" t="s">
        <v>1</v>
      </c>
      <c r="D355" t="s">
        <v>92</v>
      </c>
      <c r="E355" t="s">
        <v>383</v>
      </c>
      <c r="F355" t="s">
        <v>384</v>
      </c>
      <c r="G355">
        <v>826</v>
      </c>
      <c r="H355">
        <v>826</v>
      </c>
      <c r="I355">
        <v>826</v>
      </c>
      <c r="J355">
        <v>826</v>
      </c>
      <c r="L355" s="3" t="s">
        <v>385</v>
      </c>
      <c r="M355" s="3" t="s">
        <v>385</v>
      </c>
      <c r="N355" s="3" t="s">
        <v>385</v>
      </c>
      <c r="O355" s="56">
        <v>12</v>
      </c>
      <c r="P355" s="3" t="s">
        <v>385</v>
      </c>
      <c r="Q355" s="3" t="s">
        <v>385</v>
      </c>
      <c r="R355" s="3" t="s">
        <v>385</v>
      </c>
      <c r="S355" s="3" t="s">
        <v>385</v>
      </c>
      <c r="T355" s="3" t="s">
        <v>385</v>
      </c>
      <c r="U355" s="57">
        <f>+Tabla3[[#This Row],[V GRAVADAS]]</f>
        <v>12</v>
      </c>
      <c r="V355">
        <v>2</v>
      </c>
    </row>
    <row r="356" spans="1:22" x14ac:dyDescent="0.25">
      <c r="A356" t="s">
        <v>1571</v>
      </c>
      <c r="B356" s="1" t="s">
        <v>1736</v>
      </c>
      <c r="C356" t="s">
        <v>1</v>
      </c>
      <c r="D356" t="s">
        <v>92</v>
      </c>
      <c r="E356" t="s">
        <v>383</v>
      </c>
      <c r="F356" t="s">
        <v>384</v>
      </c>
      <c r="G356">
        <v>827</v>
      </c>
      <c r="H356">
        <v>827</v>
      </c>
      <c r="I356">
        <v>827</v>
      </c>
      <c r="J356">
        <v>827</v>
      </c>
      <c r="L356" s="3" t="s">
        <v>385</v>
      </c>
      <c r="M356" s="3" t="s">
        <v>385</v>
      </c>
      <c r="N356" s="3" t="s">
        <v>385</v>
      </c>
      <c r="O356" s="56">
        <v>4.24</v>
      </c>
      <c r="P356" s="3" t="s">
        <v>385</v>
      </c>
      <c r="Q356" s="3" t="s">
        <v>385</v>
      </c>
      <c r="R356" s="3" t="s">
        <v>385</v>
      </c>
      <c r="S356" s="3" t="s">
        <v>385</v>
      </c>
      <c r="T356" s="3" t="s">
        <v>385</v>
      </c>
      <c r="U356" s="57">
        <f>+Tabla3[[#This Row],[V GRAVADAS]]</f>
        <v>4.24</v>
      </c>
      <c r="V356">
        <v>2</v>
      </c>
    </row>
    <row r="357" spans="1:22" x14ac:dyDescent="0.25">
      <c r="A357" t="s">
        <v>1571</v>
      </c>
      <c r="B357" s="1" t="s">
        <v>1736</v>
      </c>
      <c r="C357" t="s">
        <v>1</v>
      </c>
      <c r="D357" t="s">
        <v>92</v>
      </c>
      <c r="E357" t="s">
        <v>383</v>
      </c>
      <c r="F357" t="s">
        <v>384</v>
      </c>
      <c r="G357">
        <v>828</v>
      </c>
      <c r="H357">
        <v>828</v>
      </c>
      <c r="I357">
        <v>828</v>
      </c>
      <c r="J357">
        <v>828</v>
      </c>
      <c r="L357" s="3" t="s">
        <v>385</v>
      </c>
      <c r="M357" s="3" t="s">
        <v>385</v>
      </c>
      <c r="N357" s="3" t="s">
        <v>385</v>
      </c>
      <c r="O357" s="56">
        <v>8.84</v>
      </c>
      <c r="P357" s="3" t="s">
        <v>385</v>
      </c>
      <c r="Q357" s="3" t="s">
        <v>385</v>
      </c>
      <c r="R357" s="3" t="s">
        <v>385</v>
      </c>
      <c r="S357" s="3" t="s">
        <v>385</v>
      </c>
      <c r="T357" s="3" t="s">
        <v>385</v>
      </c>
      <c r="U357" s="57">
        <f>+Tabla3[[#This Row],[V GRAVADAS]]</f>
        <v>8.84</v>
      </c>
      <c r="V357">
        <v>2</v>
      </c>
    </row>
    <row r="358" spans="1:22" x14ac:dyDescent="0.25">
      <c r="A358" t="s">
        <v>1571</v>
      </c>
      <c r="B358" s="1" t="s">
        <v>1736</v>
      </c>
      <c r="C358" t="s">
        <v>1</v>
      </c>
      <c r="D358" t="s">
        <v>92</v>
      </c>
      <c r="E358" t="s">
        <v>383</v>
      </c>
      <c r="F358" t="s">
        <v>384</v>
      </c>
      <c r="G358">
        <v>829</v>
      </c>
      <c r="H358">
        <v>829</v>
      </c>
      <c r="I358">
        <v>829</v>
      </c>
      <c r="J358">
        <v>829</v>
      </c>
      <c r="L358" s="3" t="s">
        <v>385</v>
      </c>
      <c r="M358" s="3" t="s">
        <v>385</v>
      </c>
      <c r="N358" s="3" t="s">
        <v>385</v>
      </c>
      <c r="O358" s="56">
        <v>7.54</v>
      </c>
      <c r="P358" s="3" t="s">
        <v>385</v>
      </c>
      <c r="Q358" s="3" t="s">
        <v>385</v>
      </c>
      <c r="R358" s="3" t="s">
        <v>385</v>
      </c>
      <c r="S358" s="3" t="s">
        <v>385</v>
      </c>
      <c r="T358" s="3" t="s">
        <v>385</v>
      </c>
      <c r="U358" s="57">
        <f>+Tabla3[[#This Row],[V GRAVADAS]]</f>
        <v>7.54</v>
      </c>
      <c r="V358">
        <v>2</v>
      </c>
    </row>
    <row r="359" spans="1:22" x14ac:dyDescent="0.25">
      <c r="A359" t="s">
        <v>1571</v>
      </c>
      <c r="B359" s="1" t="s">
        <v>1736</v>
      </c>
      <c r="C359" t="s">
        <v>1</v>
      </c>
      <c r="D359" t="s">
        <v>92</v>
      </c>
      <c r="E359" t="s">
        <v>383</v>
      </c>
      <c r="F359" t="s">
        <v>384</v>
      </c>
      <c r="G359">
        <v>830</v>
      </c>
      <c r="H359">
        <v>830</v>
      </c>
      <c r="I359">
        <v>830</v>
      </c>
      <c r="J359">
        <v>830</v>
      </c>
      <c r="L359" s="3" t="s">
        <v>385</v>
      </c>
      <c r="M359" s="3" t="s">
        <v>385</v>
      </c>
      <c r="N359" s="3" t="s">
        <v>385</v>
      </c>
      <c r="O359" s="56">
        <v>50</v>
      </c>
      <c r="P359" s="3" t="s">
        <v>385</v>
      </c>
      <c r="Q359" s="3" t="s">
        <v>385</v>
      </c>
      <c r="R359" s="3" t="s">
        <v>385</v>
      </c>
      <c r="S359" s="3" t="s">
        <v>385</v>
      </c>
      <c r="T359" s="3" t="s">
        <v>385</v>
      </c>
      <c r="U359" s="57">
        <f>+Tabla3[[#This Row],[V GRAVADAS]]</f>
        <v>50</v>
      </c>
      <c r="V359">
        <v>2</v>
      </c>
    </row>
    <row r="360" spans="1:22" x14ac:dyDescent="0.25">
      <c r="A360" t="s">
        <v>1777</v>
      </c>
      <c r="B360" s="1" t="s">
        <v>2003</v>
      </c>
      <c r="C360" t="s">
        <v>1</v>
      </c>
      <c r="D360" t="s">
        <v>92</v>
      </c>
      <c r="E360" t="s">
        <v>383</v>
      </c>
      <c r="F360" t="s">
        <v>384</v>
      </c>
      <c r="G360">
        <v>831</v>
      </c>
      <c r="H360">
        <v>831</v>
      </c>
      <c r="I360">
        <v>831</v>
      </c>
      <c r="J360">
        <v>831</v>
      </c>
      <c r="L360" s="3">
        <v>0</v>
      </c>
      <c r="M360" s="3">
        <v>0</v>
      </c>
      <c r="N360" s="3">
        <v>0</v>
      </c>
      <c r="O360" s="3">
        <v>30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30</v>
      </c>
      <c r="V360" t="s">
        <v>70</v>
      </c>
    </row>
    <row r="361" spans="1:22" x14ac:dyDescent="0.25">
      <c r="A361" t="s">
        <v>1777</v>
      </c>
      <c r="B361" s="1" t="s">
        <v>2003</v>
      </c>
      <c r="C361" t="s">
        <v>1</v>
      </c>
      <c r="D361" t="s">
        <v>92</v>
      </c>
      <c r="E361" t="s">
        <v>383</v>
      </c>
      <c r="F361" t="s">
        <v>384</v>
      </c>
      <c r="G361">
        <v>832</v>
      </c>
      <c r="H361">
        <v>832</v>
      </c>
      <c r="I361">
        <v>832</v>
      </c>
      <c r="J361">
        <v>832</v>
      </c>
      <c r="L361" s="3">
        <v>0</v>
      </c>
      <c r="M361" s="3">
        <v>0</v>
      </c>
      <c r="N361" s="3">
        <v>0</v>
      </c>
      <c r="O361" s="3">
        <v>2.7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2.7</v>
      </c>
      <c r="V361" t="s">
        <v>70</v>
      </c>
    </row>
    <row r="362" spans="1:22" x14ac:dyDescent="0.25">
      <c r="A362" t="s">
        <v>1777</v>
      </c>
      <c r="B362" s="1" t="s">
        <v>2003</v>
      </c>
      <c r="C362" t="s">
        <v>1</v>
      </c>
      <c r="D362" t="s">
        <v>92</v>
      </c>
      <c r="E362" t="s">
        <v>383</v>
      </c>
      <c r="F362" t="s">
        <v>384</v>
      </c>
      <c r="G362">
        <v>833</v>
      </c>
      <c r="H362">
        <v>833</v>
      </c>
      <c r="I362">
        <v>833</v>
      </c>
      <c r="J362">
        <v>833</v>
      </c>
      <c r="L362" s="3">
        <v>0</v>
      </c>
      <c r="M362" s="3">
        <v>0</v>
      </c>
      <c r="N362" s="3">
        <v>0</v>
      </c>
      <c r="O362" s="3">
        <v>22.6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22.6</v>
      </c>
      <c r="V362" t="s">
        <v>70</v>
      </c>
    </row>
    <row r="363" spans="1:22" x14ac:dyDescent="0.25">
      <c r="A363" t="s">
        <v>1777</v>
      </c>
      <c r="B363" s="1" t="s">
        <v>2003</v>
      </c>
      <c r="C363" t="s">
        <v>1</v>
      </c>
      <c r="D363" t="s">
        <v>92</v>
      </c>
      <c r="E363" t="s">
        <v>383</v>
      </c>
      <c r="F363" t="s">
        <v>384</v>
      </c>
      <c r="G363">
        <v>834</v>
      </c>
      <c r="H363">
        <v>834</v>
      </c>
      <c r="I363">
        <v>834</v>
      </c>
      <c r="J363">
        <v>834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t="s">
        <v>70</v>
      </c>
    </row>
    <row r="364" spans="1:22" x14ac:dyDescent="0.25">
      <c r="A364" t="s">
        <v>1777</v>
      </c>
      <c r="B364" s="1" t="s">
        <v>2003</v>
      </c>
      <c r="C364" t="s">
        <v>1</v>
      </c>
      <c r="D364" t="s">
        <v>92</v>
      </c>
      <c r="E364" t="s">
        <v>383</v>
      </c>
      <c r="F364" t="s">
        <v>384</v>
      </c>
      <c r="G364">
        <v>835</v>
      </c>
      <c r="H364">
        <v>835</v>
      </c>
      <c r="I364">
        <v>835</v>
      </c>
      <c r="J364">
        <v>835</v>
      </c>
      <c r="L364" s="3">
        <v>0</v>
      </c>
      <c r="M364" s="3">
        <v>0</v>
      </c>
      <c r="N364" s="3">
        <v>0</v>
      </c>
      <c r="O364" s="3">
        <v>2.6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2.6</v>
      </c>
      <c r="V364" t="s">
        <v>70</v>
      </c>
    </row>
    <row r="365" spans="1:22" x14ac:dyDescent="0.25">
      <c r="A365" t="s">
        <v>1777</v>
      </c>
      <c r="B365" s="1" t="s">
        <v>2003</v>
      </c>
      <c r="C365" t="s">
        <v>1</v>
      </c>
      <c r="D365" t="s">
        <v>92</v>
      </c>
      <c r="E365" t="s">
        <v>383</v>
      </c>
      <c r="F365" t="s">
        <v>384</v>
      </c>
      <c r="G365">
        <v>836</v>
      </c>
      <c r="H365">
        <v>836</v>
      </c>
      <c r="I365">
        <v>836</v>
      </c>
      <c r="J365">
        <v>836</v>
      </c>
      <c r="L365" s="3">
        <v>0</v>
      </c>
      <c r="M365" s="3">
        <v>0</v>
      </c>
      <c r="N365" s="3">
        <v>0</v>
      </c>
      <c r="O365" s="3">
        <v>4.45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4.45</v>
      </c>
      <c r="V365" t="s">
        <v>70</v>
      </c>
    </row>
    <row r="366" spans="1:22" x14ac:dyDescent="0.25">
      <c r="A366" t="s">
        <v>1777</v>
      </c>
      <c r="B366" s="1" t="s">
        <v>1993</v>
      </c>
      <c r="C366" t="s">
        <v>1</v>
      </c>
      <c r="D366" t="s">
        <v>92</v>
      </c>
      <c r="E366" t="s">
        <v>383</v>
      </c>
      <c r="F366" t="s">
        <v>384</v>
      </c>
      <c r="G366">
        <v>837</v>
      </c>
      <c r="H366">
        <v>837</v>
      </c>
      <c r="I366">
        <v>837</v>
      </c>
      <c r="J366">
        <v>837</v>
      </c>
      <c r="L366" s="3">
        <v>0</v>
      </c>
      <c r="M366" s="3">
        <v>0</v>
      </c>
      <c r="N366" s="3">
        <v>0</v>
      </c>
      <c r="O366" s="3">
        <v>8.73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8.73</v>
      </c>
      <c r="V366" t="s">
        <v>70</v>
      </c>
    </row>
    <row r="367" spans="1:22" x14ac:dyDescent="0.25">
      <c r="A367" t="s">
        <v>1777</v>
      </c>
      <c r="B367" s="1" t="s">
        <v>1993</v>
      </c>
      <c r="C367" t="s">
        <v>1</v>
      </c>
      <c r="D367" t="s">
        <v>92</v>
      </c>
      <c r="E367" t="s">
        <v>383</v>
      </c>
      <c r="F367" t="s">
        <v>384</v>
      </c>
      <c r="G367">
        <v>838</v>
      </c>
      <c r="H367">
        <v>838</v>
      </c>
      <c r="I367">
        <v>838</v>
      </c>
      <c r="J367">
        <v>838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t="s">
        <v>70</v>
      </c>
    </row>
    <row r="368" spans="1:22" x14ac:dyDescent="0.25">
      <c r="A368" t="s">
        <v>1777</v>
      </c>
      <c r="B368" s="1" t="s">
        <v>1993</v>
      </c>
      <c r="C368" t="s">
        <v>1</v>
      </c>
      <c r="D368" t="s">
        <v>92</v>
      </c>
      <c r="E368" t="s">
        <v>383</v>
      </c>
      <c r="F368" t="s">
        <v>384</v>
      </c>
      <c r="G368">
        <v>839</v>
      </c>
      <c r="H368">
        <v>839</v>
      </c>
      <c r="I368">
        <v>839</v>
      </c>
      <c r="J368">
        <v>839</v>
      </c>
      <c r="L368" s="3">
        <v>0</v>
      </c>
      <c r="M368" s="3">
        <v>0</v>
      </c>
      <c r="N368" s="3">
        <v>0</v>
      </c>
      <c r="O368" s="3">
        <v>28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28</v>
      </c>
      <c r="V368" t="s">
        <v>70</v>
      </c>
    </row>
    <row r="369" spans="1:22" x14ac:dyDescent="0.25">
      <c r="A369" t="s">
        <v>1777</v>
      </c>
      <c r="B369" s="1" t="s">
        <v>1983</v>
      </c>
      <c r="C369" t="s">
        <v>1</v>
      </c>
      <c r="D369" t="s">
        <v>92</v>
      </c>
      <c r="E369" t="s">
        <v>383</v>
      </c>
      <c r="F369" t="s">
        <v>384</v>
      </c>
      <c r="G369">
        <v>840</v>
      </c>
      <c r="H369">
        <v>840</v>
      </c>
      <c r="I369">
        <v>840</v>
      </c>
      <c r="J369">
        <v>840</v>
      </c>
      <c r="L369" s="3">
        <v>0</v>
      </c>
      <c r="M369" s="3">
        <v>0</v>
      </c>
      <c r="N369" s="3">
        <v>0</v>
      </c>
      <c r="O369" s="3">
        <v>4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4</v>
      </c>
      <c r="V369" t="s">
        <v>70</v>
      </c>
    </row>
    <row r="370" spans="1:22" x14ac:dyDescent="0.25">
      <c r="A370" t="s">
        <v>1777</v>
      </c>
      <c r="B370" s="1" t="s">
        <v>1983</v>
      </c>
      <c r="C370" t="s">
        <v>1</v>
      </c>
      <c r="D370" t="s">
        <v>92</v>
      </c>
      <c r="E370" t="s">
        <v>383</v>
      </c>
      <c r="F370" t="s">
        <v>384</v>
      </c>
      <c r="G370">
        <v>841</v>
      </c>
      <c r="H370">
        <v>841</v>
      </c>
      <c r="I370">
        <v>841</v>
      </c>
      <c r="J370">
        <v>841</v>
      </c>
      <c r="L370" s="3">
        <v>0</v>
      </c>
      <c r="M370" s="3">
        <v>0</v>
      </c>
      <c r="N370" s="3">
        <v>0</v>
      </c>
      <c r="O370" s="3">
        <v>4.59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4.59</v>
      </c>
      <c r="V370" t="s">
        <v>70</v>
      </c>
    </row>
    <row r="371" spans="1:22" x14ac:dyDescent="0.25">
      <c r="A371" t="s">
        <v>1777</v>
      </c>
      <c r="B371" s="1" t="s">
        <v>1977</v>
      </c>
      <c r="C371" t="s">
        <v>1</v>
      </c>
      <c r="D371" t="s">
        <v>92</v>
      </c>
      <c r="E371" t="s">
        <v>383</v>
      </c>
      <c r="F371" t="s">
        <v>384</v>
      </c>
      <c r="G371">
        <v>842</v>
      </c>
      <c r="H371">
        <v>842</v>
      </c>
      <c r="I371">
        <v>842</v>
      </c>
      <c r="J371">
        <v>842</v>
      </c>
      <c r="L371" s="3">
        <v>0</v>
      </c>
      <c r="M371" s="3">
        <v>0</v>
      </c>
      <c r="N371" s="3">
        <v>0</v>
      </c>
      <c r="O371" s="3">
        <v>17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17</v>
      </c>
      <c r="V371" t="s">
        <v>70</v>
      </c>
    </row>
    <row r="372" spans="1:22" x14ac:dyDescent="0.25">
      <c r="A372" t="s">
        <v>1777</v>
      </c>
      <c r="B372" s="1" t="s">
        <v>1977</v>
      </c>
      <c r="C372" t="s">
        <v>1</v>
      </c>
      <c r="D372" t="s">
        <v>92</v>
      </c>
      <c r="E372" t="s">
        <v>383</v>
      </c>
      <c r="F372" t="s">
        <v>384</v>
      </c>
      <c r="G372">
        <v>843</v>
      </c>
      <c r="H372">
        <v>843</v>
      </c>
      <c r="I372">
        <v>843</v>
      </c>
      <c r="J372">
        <v>843</v>
      </c>
      <c r="L372" s="3">
        <v>0</v>
      </c>
      <c r="M372" s="3">
        <v>0</v>
      </c>
      <c r="N372" s="3">
        <v>0</v>
      </c>
      <c r="O372" s="3">
        <v>8.4700000000000006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8.4700000000000006</v>
      </c>
      <c r="V372" t="s">
        <v>70</v>
      </c>
    </row>
    <row r="373" spans="1:22" x14ac:dyDescent="0.25">
      <c r="A373" t="s">
        <v>1777</v>
      </c>
      <c r="B373" s="1" t="s">
        <v>1977</v>
      </c>
      <c r="C373" t="s">
        <v>1</v>
      </c>
      <c r="D373" t="s">
        <v>92</v>
      </c>
      <c r="E373" t="s">
        <v>383</v>
      </c>
      <c r="F373" t="s">
        <v>384</v>
      </c>
      <c r="G373">
        <v>844</v>
      </c>
      <c r="H373">
        <v>844</v>
      </c>
      <c r="I373">
        <v>844</v>
      </c>
      <c r="J373">
        <v>844</v>
      </c>
      <c r="L373" s="3">
        <v>0</v>
      </c>
      <c r="M373" s="3">
        <v>0</v>
      </c>
      <c r="N373" s="3">
        <v>0</v>
      </c>
      <c r="O373" s="3">
        <v>3.5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3.5</v>
      </c>
      <c r="V373" t="s">
        <v>70</v>
      </c>
    </row>
    <row r="374" spans="1:22" x14ac:dyDescent="0.25">
      <c r="A374" t="s">
        <v>1777</v>
      </c>
      <c r="B374" s="1" t="s">
        <v>1961</v>
      </c>
      <c r="C374" t="s">
        <v>1</v>
      </c>
      <c r="D374" t="s">
        <v>92</v>
      </c>
      <c r="E374" t="s">
        <v>383</v>
      </c>
      <c r="F374" t="s">
        <v>384</v>
      </c>
      <c r="G374">
        <v>845</v>
      </c>
      <c r="H374">
        <v>845</v>
      </c>
      <c r="I374">
        <v>845</v>
      </c>
      <c r="J374">
        <v>845</v>
      </c>
      <c r="L374" s="3">
        <v>0</v>
      </c>
      <c r="M374" s="3">
        <v>0</v>
      </c>
      <c r="N374" s="3">
        <v>0</v>
      </c>
      <c r="O374" s="3">
        <v>13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13</v>
      </c>
      <c r="V374" t="s">
        <v>70</v>
      </c>
    </row>
    <row r="375" spans="1:22" x14ac:dyDescent="0.25">
      <c r="A375" t="s">
        <v>1777</v>
      </c>
      <c r="B375" s="1" t="s">
        <v>1961</v>
      </c>
      <c r="C375" t="s">
        <v>1</v>
      </c>
      <c r="D375" t="s">
        <v>92</v>
      </c>
      <c r="E375" t="s">
        <v>383</v>
      </c>
      <c r="F375" t="s">
        <v>384</v>
      </c>
      <c r="G375">
        <v>846</v>
      </c>
      <c r="H375">
        <v>846</v>
      </c>
      <c r="I375">
        <v>846</v>
      </c>
      <c r="J375">
        <v>846</v>
      </c>
      <c r="L375" s="3">
        <v>0</v>
      </c>
      <c r="M375" s="3">
        <v>0</v>
      </c>
      <c r="N375" s="3">
        <v>0</v>
      </c>
      <c r="O375" s="3">
        <v>3.95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3.95</v>
      </c>
      <c r="V375" t="s">
        <v>70</v>
      </c>
    </row>
    <row r="376" spans="1:22" x14ac:dyDescent="0.25">
      <c r="A376" t="s">
        <v>1777</v>
      </c>
      <c r="B376" s="1" t="s">
        <v>1948</v>
      </c>
      <c r="C376" t="s">
        <v>1</v>
      </c>
      <c r="D376" t="s">
        <v>92</v>
      </c>
      <c r="E376" t="s">
        <v>383</v>
      </c>
      <c r="F376" t="s">
        <v>384</v>
      </c>
      <c r="G376">
        <v>847</v>
      </c>
      <c r="H376">
        <v>847</v>
      </c>
      <c r="I376">
        <v>847</v>
      </c>
      <c r="J376">
        <v>847</v>
      </c>
      <c r="L376" s="3">
        <v>0</v>
      </c>
      <c r="M376" s="3">
        <v>0</v>
      </c>
      <c r="N376" s="3">
        <v>0</v>
      </c>
      <c r="O376" s="3">
        <v>59.73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59.73</v>
      </c>
      <c r="V376" t="s">
        <v>70</v>
      </c>
    </row>
    <row r="377" spans="1:22" x14ac:dyDescent="0.25">
      <c r="A377" t="s">
        <v>1777</v>
      </c>
      <c r="B377" s="1" t="s">
        <v>1943</v>
      </c>
      <c r="C377" t="s">
        <v>1</v>
      </c>
      <c r="D377" t="s">
        <v>92</v>
      </c>
      <c r="E377" t="s">
        <v>383</v>
      </c>
      <c r="F377" t="s">
        <v>384</v>
      </c>
      <c r="G377">
        <v>848</v>
      </c>
      <c r="H377">
        <v>848</v>
      </c>
      <c r="I377">
        <v>848</v>
      </c>
      <c r="J377">
        <v>848</v>
      </c>
      <c r="L377" s="3">
        <v>0</v>
      </c>
      <c r="M377" s="3">
        <v>0</v>
      </c>
      <c r="N377" s="3">
        <v>0</v>
      </c>
      <c r="O377" s="3">
        <v>4.9000000000000004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4.9000000000000004</v>
      </c>
      <c r="V377" t="s">
        <v>70</v>
      </c>
    </row>
    <row r="378" spans="1:22" x14ac:dyDescent="0.25">
      <c r="A378" t="s">
        <v>1777</v>
      </c>
      <c r="B378" s="1" t="s">
        <v>1943</v>
      </c>
      <c r="C378" t="s">
        <v>1</v>
      </c>
      <c r="D378" t="s">
        <v>92</v>
      </c>
      <c r="E378" t="s">
        <v>383</v>
      </c>
      <c r="F378" t="s">
        <v>384</v>
      </c>
      <c r="G378">
        <v>849</v>
      </c>
      <c r="H378">
        <v>849</v>
      </c>
      <c r="I378">
        <v>849</v>
      </c>
      <c r="J378">
        <v>849</v>
      </c>
      <c r="L378" s="3">
        <v>0</v>
      </c>
      <c r="M378" s="3">
        <v>0</v>
      </c>
      <c r="N378" s="3">
        <v>0</v>
      </c>
      <c r="O378" s="3">
        <v>4.45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4.45</v>
      </c>
      <c r="V378" t="s">
        <v>70</v>
      </c>
    </row>
    <row r="379" spans="1:22" x14ac:dyDescent="0.25">
      <c r="A379" t="s">
        <v>1777</v>
      </c>
      <c r="B379" s="1" t="s">
        <v>1943</v>
      </c>
      <c r="C379" t="s">
        <v>1</v>
      </c>
      <c r="D379" t="s">
        <v>92</v>
      </c>
      <c r="E379" t="s">
        <v>383</v>
      </c>
      <c r="F379" t="s">
        <v>384</v>
      </c>
      <c r="G379">
        <v>850</v>
      </c>
      <c r="H379">
        <v>850</v>
      </c>
      <c r="I379">
        <v>850</v>
      </c>
      <c r="J379">
        <v>850</v>
      </c>
      <c r="L379" s="3">
        <v>0</v>
      </c>
      <c r="M379" s="3">
        <v>0</v>
      </c>
      <c r="N379" s="3">
        <v>0</v>
      </c>
      <c r="O379" s="3">
        <v>3.73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3.73</v>
      </c>
      <c r="V379" t="s">
        <v>70</v>
      </c>
    </row>
    <row r="380" spans="1:22" x14ac:dyDescent="0.25">
      <c r="A380" t="s">
        <v>1777</v>
      </c>
      <c r="B380" s="1" t="s">
        <v>1943</v>
      </c>
      <c r="C380" t="s">
        <v>1</v>
      </c>
      <c r="D380" t="s">
        <v>92</v>
      </c>
      <c r="E380" t="s">
        <v>383</v>
      </c>
      <c r="F380" t="s">
        <v>384</v>
      </c>
      <c r="G380">
        <v>851</v>
      </c>
      <c r="H380">
        <v>851</v>
      </c>
      <c r="I380">
        <v>851</v>
      </c>
      <c r="J380">
        <v>851</v>
      </c>
      <c r="L380" s="3">
        <v>0</v>
      </c>
      <c r="M380" s="3">
        <v>0</v>
      </c>
      <c r="N380" s="3">
        <v>0</v>
      </c>
      <c r="O380" s="3">
        <v>33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33</v>
      </c>
      <c r="V380" t="s">
        <v>70</v>
      </c>
    </row>
    <row r="381" spans="1:22" x14ac:dyDescent="0.25">
      <c r="A381" t="s">
        <v>1777</v>
      </c>
      <c r="B381" s="1" t="s">
        <v>1937</v>
      </c>
      <c r="C381" t="s">
        <v>1</v>
      </c>
      <c r="D381" t="s">
        <v>92</v>
      </c>
      <c r="E381" t="s">
        <v>383</v>
      </c>
      <c r="F381" t="s">
        <v>384</v>
      </c>
      <c r="G381">
        <v>852</v>
      </c>
      <c r="H381">
        <v>852</v>
      </c>
      <c r="I381">
        <v>852</v>
      </c>
      <c r="J381">
        <v>852</v>
      </c>
      <c r="L381" s="3">
        <v>0</v>
      </c>
      <c r="M381" s="3">
        <v>0</v>
      </c>
      <c r="N381" s="3">
        <v>0</v>
      </c>
      <c r="O381" s="3">
        <v>7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7</v>
      </c>
      <c r="V381" t="s">
        <v>70</v>
      </c>
    </row>
    <row r="382" spans="1:22" x14ac:dyDescent="0.25">
      <c r="A382" t="s">
        <v>1777</v>
      </c>
      <c r="B382" s="1" t="s">
        <v>1911</v>
      </c>
      <c r="C382" t="s">
        <v>1</v>
      </c>
      <c r="D382" t="s">
        <v>92</v>
      </c>
      <c r="E382" t="s">
        <v>383</v>
      </c>
      <c r="F382" t="s">
        <v>384</v>
      </c>
      <c r="G382">
        <v>853</v>
      </c>
      <c r="H382">
        <v>853</v>
      </c>
      <c r="I382">
        <v>853</v>
      </c>
      <c r="J382">
        <v>853</v>
      </c>
      <c r="L382" s="3">
        <v>0</v>
      </c>
      <c r="M382" s="3">
        <v>0</v>
      </c>
      <c r="N382" s="3">
        <v>0</v>
      </c>
      <c r="O382" s="3">
        <v>6.25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6.25</v>
      </c>
      <c r="V382" t="s">
        <v>70</v>
      </c>
    </row>
    <row r="383" spans="1:22" x14ac:dyDescent="0.25">
      <c r="A383" t="s">
        <v>1777</v>
      </c>
      <c r="B383" s="1" t="s">
        <v>1911</v>
      </c>
      <c r="C383" t="s">
        <v>1</v>
      </c>
      <c r="D383" t="s">
        <v>92</v>
      </c>
      <c r="E383" t="s">
        <v>383</v>
      </c>
      <c r="F383" t="s">
        <v>384</v>
      </c>
      <c r="G383">
        <v>854</v>
      </c>
      <c r="H383">
        <v>854</v>
      </c>
      <c r="I383">
        <v>854</v>
      </c>
      <c r="J383">
        <v>854</v>
      </c>
      <c r="L383" s="3">
        <v>0</v>
      </c>
      <c r="M383" s="3">
        <v>0</v>
      </c>
      <c r="N383" s="3">
        <v>0</v>
      </c>
      <c r="O383" s="3">
        <v>2.72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2.72</v>
      </c>
      <c r="V383" t="s">
        <v>70</v>
      </c>
    </row>
    <row r="384" spans="1:22" x14ac:dyDescent="0.25">
      <c r="A384" t="s">
        <v>1777</v>
      </c>
      <c r="B384" s="1" t="s">
        <v>1903</v>
      </c>
      <c r="C384" t="s">
        <v>1</v>
      </c>
      <c r="D384" t="s">
        <v>92</v>
      </c>
      <c r="E384" t="s">
        <v>383</v>
      </c>
      <c r="F384" t="s">
        <v>384</v>
      </c>
      <c r="G384">
        <v>855</v>
      </c>
      <c r="H384">
        <v>855</v>
      </c>
      <c r="I384">
        <v>855</v>
      </c>
      <c r="J384">
        <v>855</v>
      </c>
      <c r="L384" s="3">
        <v>0</v>
      </c>
      <c r="M384" s="3">
        <v>0</v>
      </c>
      <c r="N384" s="3">
        <v>0</v>
      </c>
      <c r="O384" s="3">
        <v>50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50</v>
      </c>
      <c r="V384" t="s">
        <v>70</v>
      </c>
    </row>
    <row r="385" spans="1:22" x14ac:dyDescent="0.25">
      <c r="A385" t="s">
        <v>1777</v>
      </c>
      <c r="B385" s="1" t="s">
        <v>1903</v>
      </c>
      <c r="C385" t="s">
        <v>1</v>
      </c>
      <c r="D385" t="s">
        <v>92</v>
      </c>
      <c r="E385" t="s">
        <v>383</v>
      </c>
      <c r="F385" t="s">
        <v>384</v>
      </c>
      <c r="G385">
        <v>856</v>
      </c>
      <c r="H385">
        <v>856</v>
      </c>
      <c r="I385">
        <v>856</v>
      </c>
      <c r="J385">
        <v>856</v>
      </c>
      <c r="L385" s="3">
        <v>0</v>
      </c>
      <c r="M385" s="3">
        <v>0</v>
      </c>
      <c r="N385" s="3">
        <v>0</v>
      </c>
      <c r="O385" s="3">
        <v>2.12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2.12</v>
      </c>
      <c r="V385" t="s">
        <v>70</v>
      </c>
    </row>
    <row r="386" spans="1:22" x14ac:dyDescent="0.25">
      <c r="A386" t="s">
        <v>1777</v>
      </c>
      <c r="B386" s="1" t="s">
        <v>1903</v>
      </c>
      <c r="C386" t="s">
        <v>1</v>
      </c>
      <c r="D386" t="s">
        <v>92</v>
      </c>
      <c r="E386" t="s">
        <v>383</v>
      </c>
      <c r="F386" t="s">
        <v>384</v>
      </c>
      <c r="G386">
        <v>857</v>
      </c>
      <c r="H386">
        <v>857</v>
      </c>
      <c r="I386">
        <v>857</v>
      </c>
      <c r="J386">
        <v>857</v>
      </c>
      <c r="L386" s="3">
        <v>0</v>
      </c>
      <c r="M386" s="3">
        <v>0</v>
      </c>
      <c r="N386" s="3">
        <v>0</v>
      </c>
      <c r="O386" s="3">
        <v>2.12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2.12</v>
      </c>
      <c r="V386" t="s">
        <v>70</v>
      </c>
    </row>
    <row r="387" spans="1:22" x14ac:dyDescent="0.25">
      <c r="A387" t="s">
        <v>1777</v>
      </c>
      <c r="B387" s="1" t="s">
        <v>1903</v>
      </c>
      <c r="C387" t="s">
        <v>1</v>
      </c>
      <c r="D387" t="s">
        <v>92</v>
      </c>
      <c r="E387" t="s">
        <v>383</v>
      </c>
      <c r="F387" t="s">
        <v>384</v>
      </c>
      <c r="G387">
        <v>858</v>
      </c>
      <c r="H387">
        <v>858</v>
      </c>
      <c r="I387">
        <v>858</v>
      </c>
      <c r="J387">
        <v>858</v>
      </c>
      <c r="L387" s="3">
        <v>0</v>
      </c>
      <c r="M387" s="3">
        <v>0</v>
      </c>
      <c r="N387" s="3">
        <v>0</v>
      </c>
      <c r="O387" s="3">
        <v>4.45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4.45</v>
      </c>
      <c r="V387" t="s">
        <v>70</v>
      </c>
    </row>
    <row r="388" spans="1:22" x14ac:dyDescent="0.25">
      <c r="A388" t="s">
        <v>1777</v>
      </c>
      <c r="B388" s="1" t="s">
        <v>1882</v>
      </c>
      <c r="C388" t="s">
        <v>1</v>
      </c>
      <c r="D388" t="s">
        <v>92</v>
      </c>
      <c r="E388" t="s">
        <v>383</v>
      </c>
      <c r="F388" t="s">
        <v>384</v>
      </c>
      <c r="G388">
        <v>859</v>
      </c>
      <c r="H388">
        <v>859</v>
      </c>
      <c r="I388">
        <v>859</v>
      </c>
      <c r="J388">
        <v>859</v>
      </c>
      <c r="L388" s="3">
        <v>0</v>
      </c>
      <c r="M388" s="3">
        <v>0</v>
      </c>
      <c r="N388" s="3">
        <v>0</v>
      </c>
      <c r="O388" s="3">
        <v>55.5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55.5</v>
      </c>
      <c r="V388" t="s">
        <v>70</v>
      </c>
    </row>
    <row r="389" spans="1:22" x14ac:dyDescent="0.25">
      <c r="A389" t="s">
        <v>1777</v>
      </c>
      <c r="B389" s="1" t="s">
        <v>1882</v>
      </c>
      <c r="C389" t="s">
        <v>1</v>
      </c>
      <c r="D389" t="s">
        <v>92</v>
      </c>
      <c r="E389" t="s">
        <v>383</v>
      </c>
      <c r="F389" t="s">
        <v>384</v>
      </c>
      <c r="G389">
        <v>860</v>
      </c>
      <c r="H389">
        <v>860</v>
      </c>
      <c r="I389">
        <v>860</v>
      </c>
      <c r="J389">
        <v>860</v>
      </c>
      <c r="L389" s="3">
        <v>0</v>
      </c>
      <c r="M389" s="3">
        <v>0</v>
      </c>
      <c r="N389" s="3">
        <v>0</v>
      </c>
      <c r="O389" s="3">
        <v>17.25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17.25</v>
      </c>
      <c r="V389" t="s">
        <v>70</v>
      </c>
    </row>
    <row r="390" spans="1:22" x14ac:dyDescent="0.25">
      <c r="A390" t="s">
        <v>1777</v>
      </c>
      <c r="B390" s="1" t="s">
        <v>1868</v>
      </c>
      <c r="C390" t="s">
        <v>1</v>
      </c>
      <c r="D390" t="s">
        <v>92</v>
      </c>
      <c r="E390" t="s">
        <v>383</v>
      </c>
      <c r="F390" t="s">
        <v>384</v>
      </c>
      <c r="G390">
        <v>861</v>
      </c>
      <c r="H390">
        <v>861</v>
      </c>
      <c r="I390">
        <v>861</v>
      </c>
      <c r="J390">
        <v>861</v>
      </c>
      <c r="L390" s="3">
        <v>0</v>
      </c>
      <c r="M390" s="3">
        <v>0</v>
      </c>
      <c r="N390" s="3">
        <v>0</v>
      </c>
      <c r="O390" s="3">
        <v>11.5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11.5</v>
      </c>
      <c r="V390" t="s">
        <v>70</v>
      </c>
    </row>
    <row r="391" spans="1:22" x14ac:dyDescent="0.25">
      <c r="A391" t="s">
        <v>1777</v>
      </c>
      <c r="B391" s="1" t="s">
        <v>1868</v>
      </c>
      <c r="C391" t="s">
        <v>1</v>
      </c>
      <c r="D391" t="s">
        <v>92</v>
      </c>
      <c r="E391" t="s">
        <v>383</v>
      </c>
      <c r="F391" t="s">
        <v>384</v>
      </c>
      <c r="G391">
        <v>862</v>
      </c>
      <c r="H391">
        <v>862</v>
      </c>
      <c r="I391">
        <v>862</v>
      </c>
      <c r="J391">
        <v>862</v>
      </c>
      <c r="L391" s="3">
        <v>0</v>
      </c>
      <c r="M391" s="3">
        <v>0</v>
      </c>
      <c r="N391" s="3">
        <v>0</v>
      </c>
      <c r="O391" s="3">
        <v>10.5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10.5</v>
      </c>
      <c r="V391" t="s">
        <v>70</v>
      </c>
    </row>
    <row r="392" spans="1:22" x14ac:dyDescent="0.25">
      <c r="A392" t="s">
        <v>1777</v>
      </c>
      <c r="B392" s="1" t="s">
        <v>1854</v>
      </c>
      <c r="C392" t="s">
        <v>1</v>
      </c>
      <c r="D392" t="s">
        <v>92</v>
      </c>
      <c r="E392" t="s">
        <v>383</v>
      </c>
      <c r="F392" t="s">
        <v>384</v>
      </c>
      <c r="G392">
        <v>863</v>
      </c>
      <c r="H392">
        <v>863</v>
      </c>
      <c r="I392">
        <v>863</v>
      </c>
      <c r="J392">
        <v>863</v>
      </c>
      <c r="L392" s="3">
        <v>0</v>
      </c>
      <c r="M392" s="3">
        <v>0</v>
      </c>
      <c r="N392" s="3">
        <v>0</v>
      </c>
      <c r="O392" s="3">
        <v>26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26</v>
      </c>
      <c r="V392" t="s">
        <v>70</v>
      </c>
    </row>
    <row r="393" spans="1:22" x14ac:dyDescent="0.25">
      <c r="A393" t="s">
        <v>1777</v>
      </c>
      <c r="B393" s="1" t="s">
        <v>1854</v>
      </c>
      <c r="C393" t="s">
        <v>1</v>
      </c>
      <c r="D393" t="s">
        <v>92</v>
      </c>
      <c r="E393" t="s">
        <v>383</v>
      </c>
      <c r="F393" t="s">
        <v>384</v>
      </c>
      <c r="G393">
        <v>864</v>
      </c>
      <c r="H393">
        <v>864</v>
      </c>
      <c r="I393">
        <v>864</v>
      </c>
      <c r="J393">
        <v>864</v>
      </c>
      <c r="L393" s="3">
        <v>0</v>
      </c>
      <c r="M393" s="3">
        <v>0</v>
      </c>
      <c r="N393" s="3">
        <v>0</v>
      </c>
      <c r="O393" s="3">
        <v>2.72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2.72</v>
      </c>
      <c r="V393" t="s">
        <v>70</v>
      </c>
    </row>
    <row r="394" spans="1:22" x14ac:dyDescent="0.25">
      <c r="A394" t="s">
        <v>1777</v>
      </c>
      <c r="B394" s="1" t="s">
        <v>1854</v>
      </c>
      <c r="C394" t="s">
        <v>1</v>
      </c>
      <c r="D394" t="s">
        <v>92</v>
      </c>
      <c r="E394" t="s">
        <v>383</v>
      </c>
      <c r="F394" t="s">
        <v>384</v>
      </c>
      <c r="G394">
        <v>865</v>
      </c>
      <c r="H394">
        <v>865</v>
      </c>
      <c r="I394">
        <v>865</v>
      </c>
      <c r="J394">
        <v>865</v>
      </c>
      <c r="L394" s="3">
        <v>0</v>
      </c>
      <c r="M394" s="3">
        <v>0</v>
      </c>
      <c r="N394" s="3">
        <v>0</v>
      </c>
      <c r="O394" s="3">
        <v>6.18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6.18</v>
      </c>
      <c r="V394" t="s">
        <v>70</v>
      </c>
    </row>
    <row r="395" spans="1:22" x14ac:dyDescent="0.25">
      <c r="A395" t="s">
        <v>1777</v>
      </c>
      <c r="B395" s="1" t="s">
        <v>1854</v>
      </c>
      <c r="C395" t="s">
        <v>1</v>
      </c>
      <c r="D395" t="s">
        <v>92</v>
      </c>
      <c r="E395" t="s">
        <v>383</v>
      </c>
      <c r="F395" t="s">
        <v>384</v>
      </c>
      <c r="G395">
        <v>866</v>
      </c>
      <c r="H395">
        <v>866</v>
      </c>
      <c r="I395">
        <v>866</v>
      </c>
      <c r="J395">
        <v>866</v>
      </c>
      <c r="L395" s="3">
        <v>0</v>
      </c>
      <c r="M395" s="3">
        <v>0</v>
      </c>
      <c r="N395" s="3">
        <v>0</v>
      </c>
      <c r="O395" s="3">
        <v>74.7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74.7</v>
      </c>
      <c r="V395" t="s">
        <v>70</v>
      </c>
    </row>
    <row r="396" spans="1:22" x14ac:dyDescent="0.25">
      <c r="A396" t="s">
        <v>1777</v>
      </c>
      <c r="B396" s="1" t="s">
        <v>1854</v>
      </c>
      <c r="C396" t="s">
        <v>1</v>
      </c>
      <c r="D396" t="s">
        <v>92</v>
      </c>
      <c r="E396" t="s">
        <v>383</v>
      </c>
      <c r="F396" t="s">
        <v>384</v>
      </c>
      <c r="G396">
        <v>867</v>
      </c>
      <c r="H396">
        <v>867</v>
      </c>
      <c r="I396">
        <v>867</v>
      </c>
      <c r="J396">
        <v>867</v>
      </c>
      <c r="L396" s="3">
        <v>0</v>
      </c>
      <c r="M396" s="3">
        <v>0</v>
      </c>
      <c r="N396" s="3">
        <v>0</v>
      </c>
      <c r="O396" s="3">
        <v>28.5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28.5</v>
      </c>
      <c r="V396" t="s">
        <v>70</v>
      </c>
    </row>
    <row r="397" spans="1:22" x14ac:dyDescent="0.25">
      <c r="A397" t="s">
        <v>1777</v>
      </c>
      <c r="B397" s="1" t="s">
        <v>1831</v>
      </c>
      <c r="C397" t="s">
        <v>1</v>
      </c>
      <c r="D397" t="s">
        <v>92</v>
      </c>
      <c r="E397" t="s">
        <v>383</v>
      </c>
      <c r="F397" t="s">
        <v>384</v>
      </c>
      <c r="G397">
        <v>868</v>
      </c>
      <c r="H397">
        <v>868</v>
      </c>
      <c r="I397">
        <v>868</v>
      </c>
      <c r="J397">
        <v>868</v>
      </c>
      <c r="L397" s="3">
        <v>0</v>
      </c>
      <c r="M397" s="3">
        <v>0</v>
      </c>
      <c r="N397" s="3">
        <v>0</v>
      </c>
      <c r="O397" s="3">
        <v>5.36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5.36</v>
      </c>
      <c r="V397" t="s">
        <v>70</v>
      </c>
    </row>
    <row r="398" spans="1:22" x14ac:dyDescent="0.25">
      <c r="A398" t="s">
        <v>1777</v>
      </c>
      <c r="B398" s="1" t="s">
        <v>1831</v>
      </c>
      <c r="C398" t="s">
        <v>1</v>
      </c>
      <c r="D398" t="s">
        <v>92</v>
      </c>
      <c r="E398" t="s">
        <v>383</v>
      </c>
      <c r="F398" t="s">
        <v>384</v>
      </c>
      <c r="G398">
        <v>869</v>
      </c>
      <c r="H398">
        <v>869</v>
      </c>
      <c r="I398">
        <v>869</v>
      </c>
      <c r="J398">
        <v>869</v>
      </c>
      <c r="L398" s="3">
        <v>0</v>
      </c>
      <c r="M398" s="3">
        <v>0</v>
      </c>
      <c r="N398" s="3">
        <v>0</v>
      </c>
      <c r="O398" s="3">
        <v>2.5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2.5</v>
      </c>
      <c r="V398" t="s">
        <v>70</v>
      </c>
    </row>
    <row r="399" spans="1:22" x14ac:dyDescent="0.25">
      <c r="A399" t="s">
        <v>1777</v>
      </c>
      <c r="B399" s="1" t="s">
        <v>1831</v>
      </c>
      <c r="C399" t="s">
        <v>1</v>
      </c>
      <c r="D399" t="s">
        <v>92</v>
      </c>
      <c r="E399" t="s">
        <v>383</v>
      </c>
      <c r="F399" t="s">
        <v>384</v>
      </c>
      <c r="G399">
        <v>870</v>
      </c>
      <c r="H399">
        <v>870</v>
      </c>
      <c r="I399">
        <v>870</v>
      </c>
      <c r="J399">
        <v>870</v>
      </c>
      <c r="L399" s="3">
        <v>0</v>
      </c>
      <c r="M399" s="3">
        <v>0</v>
      </c>
      <c r="N399" s="3">
        <v>0</v>
      </c>
      <c r="O399" s="3">
        <v>16.95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16.95</v>
      </c>
      <c r="V399" t="s">
        <v>70</v>
      </c>
    </row>
    <row r="400" spans="1:22" x14ac:dyDescent="0.25">
      <c r="A400" t="s">
        <v>1777</v>
      </c>
      <c r="B400" s="1" t="s">
        <v>1831</v>
      </c>
      <c r="C400" t="s">
        <v>1</v>
      </c>
      <c r="D400" t="s">
        <v>92</v>
      </c>
      <c r="E400" t="s">
        <v>383</v>
      </c>
      <c r="F400" t="s">
        <v>384</v>
      </c>
      <c r="G400">
        <v>871</v>
      </c>
      <c r="H400">
        <v>871</v>
      </c>
      <c r="I400">
        <v>871</v>
      </c>
      <c r="J400">
        <v>871</v>
      </c>
      <c r="L400" s="3">
        <v>0</v>
      </c>
      <c r="M400" s="3">
        <v>0</v>
      </c>
      <c r="N400" s="3">
        <v>0</v>
      </c>
      <c r="O400" s="3">
        <v>4.45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4.45</v>
      </c>
      <c r="V400" t="s">
        <v>70</v>
      </c>
    </row>
    <row r="401" spans="1:22" x14ac:dyDescent="0.25">
      <c r="A401" t="s">
        <v>1777</v>
      </c>
      <c r="B401" s="1" t="s">
        <v>1816</v>
      </c>
      <c r="C401" t="s">
        <v>1</v>
      </c>
      <c r="D401" t="s">
        <v>92</v>
      </c>
      <c r="E401" t="s">
        <v>383</v>
      </c>
      <c r="F401" t="s">
        <v>384</v>
      </c>
      <c r="G401">
        <v>872</v>
      </c>
      <c r="H401">
        <v>872</v>
      </c>
      <c r="I401">
        <v>872</v>
      </c>
      <c r="J401">
        <v>872</v>
      </c>
      <c r="L401" s="3">
        <v>0</v>
      </c>
      <c r="M401" s="3">
        <v>0</v>
      </c>
      <c r="N401" s="3">
        <v>0</v>
      </c>
      <c r="O401" s="3">
        <v>3.5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3.5</v>
      </c>
      <c r="V401" t="s">
        <v>70</v>
      </c>
    </row>
    <row r="402" spans="1:22" x14ac:dyDescent="0.25">
      <c r="A402" t="s">
        <v>1777</v>
      </c>
      <c r="B402" s="1" t="s">
        <v>1816</v>
      </c>
      <c r="C402" t="s">
        <v>1</v>
      </c>
      <c r="D402" t="s">
        <v>92</v>
      </c>
      <c r="E402" t="s">
        <v>383</v>
      </c>
      <c r="F402" t="s">
        <v>384</v>
      </c>
      <c r="G402">
        <v>873</v>
      </c>
      <c r="H402">
        <v>873</v>
      </c>
      <c r="I402">
        <v>873</v>
      </c>
      <c r="J402">
        <v>873</v>
      </c>
      <c r="L402" s="3">
        <v>0</v>
      </c>
      <c r="M402" s="3">
        <v>0</v>
      </c>
      <c r="N402" s="3">
        <v>0</v>
      </c>
      <c r="O402" s="3">
        <v>110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110</v>
      </c>
      <c r="V402" t="s">
        <v>70</v>
      </c>
    </row>
    <row r="403" spans="1:22" x14ac:dyDescent="0.25">
      <c r="A403" t="s">
        <v>1777</v>
      </c>
      <c r="B403" s="1" t="s">
        <v>1809</v>
      </c>
      <c r="C403" t="s">
        <v>1</v>
      </c>
      <c r="D403" t="s">
        <v>92</v>
      </c>
      <c r="E403" t="s">
        <v>383</v>
      </c>
      <c r="F403" t="s">
        <v>384</v>
      </c>
      <c r="G403">
        <v>874</v>
      </c>
      <c r="H403">
        <v>874</v>
      </c>
      <c r="I403">
        <v>874</v>
      </c>
      <c r="J403">
        <v>874</v>
      </c>
      <c r="L403" s="3">
        <v>0</v>
      </c>
      <c r="M403" s="3">
        <v>0</v>
      </c>
      <c r="N403" s="3">
        <v>0</v>
      </c>
      <c r="O403" s="3">
        <v>10.4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10.4</v>
      </c>
      <c r="V403" t="s">
        <v>70</v>
      </c>
    </row>
    <row r="404" spans="1:22" x14ac:dyDescent="0.25">
      <c r="A404" t="s">
        <v>1777</v>
      </c>
      <c r="B404" s="1" t="s">
        <v>1809</v>
      </c>
      <c r="C404" t="s">
        <v>1</v>
      </c>
      <c r="D404" t="s">
        <v>92</v>
      </c>
      <c r="E404" t="s">
        <v>383</v>
      </c>
      <c r="F404" t="s">
        <v>384</v>
      </c>
      <c r="G404">
        <v>875</v>
      </c>
      <c r="H404">
        <v>875</v>
      </c>
      <c r="I404">
        <v>875</v>
      </c>
      <c r="J404">
        <v>875</v>
      </c>
      <c r="L404" s="3">
        <v>0</v>
      </c>
      <c r="M404" s="3">
        <v>0</v>
      </c>
      <c r="N404" s="3">
        <v>0</v>
      </c>
      <c r="O404" s="3">
        <v>100.55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100.55</v>
      </c>
      <c r="V404" t="s">
        <v>70</v>
      </c>
    </row>
    <row r="405" spans="1:22" x14ac:dyDescent="0.25">
      <c r="A405" t="s">
        <v>1777</v>
      </c>
      <c r="B405" s="1" t="s">
        <v>1809</v>
      </c>
      <c r="C405" t="s">
        <v>1</v>
      </c>
      <c r="D405" t="s">
        <v>92</v>
      </c>
      <c r="E405" t="s">
        <v>383</v>
      </c>
      <c r="F405" t="s">
        <v>384</v>
      </c>
      <c r="G405">
        <v>876</v>
      </c>
      <c r="H405">
        <v>876</v>
      </c>
      <c r="I405">
        <v>876</v>
      </c>
      <c r="J405">
        <v>876</v>
      </c>
      <c r="L405" s="3">
        <v>0</v>
      </c>
      <c r="M405" s="3">
        <v>0</v>
      </c>
      <c r="N405" s="3">
        <v>0</v>
      </c>
      <c r="O405" s="3">
        <v>30.75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30.75</v>
      </c>
      <c r="V405" t="s">
        <v>70</v>
      </c>
    </row>
    <row r="406" spans="1:22" x14ac:dyDescent="0.25">
      <c r="A406" t="s">
        <v>1777</v>
      </c>
      <c r="B406" s="1" t="s">
        <v>1804</v>
      </c>
      <c r="C406" t="s">
        <v>1</v>
      </c>
      <c r="D406" t="s">
        <v>92</v>
      </c>
      <c r="E406" t="s">
        <v>383</v>
      </c>
      <c r="F406" t="s">
        <v>384</v>
      </c>
      <c r="G406">
        <v>877</v>
      </c>
      <c r="H406">
        <v>877</v>
      </c>
      <c r="I406">
        <v>877</v>
      </c>
      <c r="J406">
        <v>877</v>
      </c>
      <c r="L406" s="3">
        <v>0</v>
      </c>
      <c r="M406" s="3">
        <v>0</v>
      </c>
      <c r="N406" s="3">
        <v>0</v>
      </c>
      <c r="O406" s="3">
        <v>21.75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21.75</v>
      </c>
      <c r="V406" t="s">
        <v>70</v>
      </c>
    </row>
    <row r="407" spans="1:22" x14ac:dyDescent="0.25">
      <c r="A407" t="s">
        <v>1777</v>
      </c>
      <c r="B407" s="1" t="s">
        <v>1804</v>
      </c>
      <c r="C407" t="s">
        <v>1</v>
      </c>
      <c r="D407" t="s">
        <v>92</v>
      </c>
      <c r="E407" t="s">
        <v>383</v>
      </c>
      <c r="F407" t="s">
        <v>384</v>
      </c>
      <c r="G407">
        <v>878</v>
      </c>
      <c r="H407">
        <v>878</v>
      </c>
      <c r="I407">
        <v>878</v>
      </c>
      <c r="J407">
        <v>878</v>
      </c>
      <c r="L407" s="3">
        <v>0</v>
      </c>
      <c r="M407" s="3">
        <v>0</v>
      </c>
      <c r="N407" s="3">
        <v>0</v>
      </c>
      <c r="O407" s="3">
        <v>4.33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4.33</v>
      </c>
      <c r="V407" t="s">
        <v>70</v>
      </c>
    </row>
    <row r="408" spans="1:22" x14ac:dyDescent="0.25">
      <c r="A408" t="s">
        <v>2099</v>
      </c>
      <c r="B408" s="1" t="s">
        <v>2131</v>
      </c>
      <c r="C408" t="s">
        <v>1</v>
      </c>
      <c r="D408" t="s">
        <v>92</v>
      </c>
      <c r="E408" t="s">
        <v>383</v>
      </c>
      <c r="F408" t="s">
        <v>384</v>
      </c>
      <c r="G408">
        <v>879</v>
      </c>
      <c r="H408">
        <v>879</v>
      </c>
      <c r="I408">
        <v>879</v>
      </c>
      <c r="J408">
        <v>879</v>
      </c>
      <c r="L408" s="3">
        <v>0</v>
      </c>
      <c r="M408" s="3">
        <v>0</v>
      </c>
      <c r="N408" s="3">
        <v>0</v>
      </c>
      <c r="O408" s="3">
        <v>59.5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59.5</v>
      </c>
      <c r="V408" t="s">
        <v>70</v>
      </c>
    </row>
    <row r="409" spans="1:22" x14ac:dyDescent="0.25">
      <c r="A409" t="s">
        <v>2099</v>
      </c>
      <c r="B409" s="1" t="s">
        <v>2694</v>
      </c>
      <c r="C409" t="s">
        <v>1</v>
      </c>
      <c r="D409" t="s">
        <v>92</v>
      </c>
      <c r="E409" t="s">
        <v>383</v>
      </c>
      <c r="F409" t="s">
        <v>384</v>
      </c>
      <c r="G409">
        <v>880</v>
      </c>
      <c r="H409">
        <v>880</v>
      </c>
      <c r="I409">
        <v>880</v>
      </c>
      <c r="J409">
        <v>880</v>
      </c>
      <c r="L409" s="3">
        <v>0</v>
      </c>
      <c r="M409" s="3">
        <v>0</v>
      </c>
      <c r="N409" s="3">
        <v>0</v>
      </c>
      <c r="O409" s="3">
        <v>10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10</v>
      </c>
      <c r="V409" t="s">
        <v>70</v>
      </c>
    </row>
    <row r="410" spans="1:22" x14ac:dyDescent="0.25">
      <c r="A410" t="s">
        <v>2099</v>
      </c>
      <c r="B410" s="1" t="s">
        <v>2695</v>
      </c>
      <c r="C410" t="s">
        <v>1</v>
      </c>
      <c r="D410" t="s">
        <v>92</v>
      </c>
      <c r="E410" t="s">
        <v>383</v>
      </c>
      <c r="F410" t="s">
        <v>384</v>
      </c>
      <c r="G410">
        <v>881</v>
      </c>
      <c r="H410">
        <v>881</v>
      </c>
      <c r="I410">
        <v>881</v>
      </c>
      <c r="J410">
        <v>881</v>
      </c>
      <c r="L410" s="3">
        <v>0</v>
      </c>
      <c r="M410" s="3">
        <v>0</v>
      </c>
      <c r="N410" s="3">
        <v>0</v>
      </c>
      <c r="O410" s="3">
        <v>30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30</v>
      </c>
      <c r="V410" t="s">
        <v>70</v>
      </c>
    </row>
    <row r="411" spans="1:22" x14ac:dyDescent="0.25">
      <c r="A411" t="s">
        <v>2099</v>
      </c>
      <c r="B411" s="1" t="s">
        <v>2695</v>
      </c>
      <c r="C411" t="s">
        <v>1</v>
      </c>
      <c r="D411" t="s">
        <v>92</v>
      </c>
      <c r="E411" t="s">
        <v>383</v>
      </c>
      <c r="F411" t="s">
        <v>384</v>
      </c>
      <c r="G411">
        <v>882</v>
      </c>
      <c r="H411">
        <v>882</v>
      </c>
      <c r="I411">
        <v>882</v>
      </c>
      <c r="J411">
        <v>882</v>
      </c>
      <c r="L411" s="3">
        <v>0</v>
      </c>
      <c r="M411" s="3">
        <v>0</v>
      </c>
      <c r="N411" s="3">
        <v>0</v>
      </c>
      <c r="O411" s="3">
        <v>13.25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13.25</v>
      </c>
      <c r="V411" t="s">
        <v>70</v>
      </c>
    </row>
    <row r="412" spans="1:22" x14ac:dyDescent="0.25">
      <c r="A412" t="s">
        <v>2099</v>
      </c>
      <c r="B412" s="1" t="s">
        <v>2127</v>
      </c>
      <c r="C412" t="s">
        <v>1</v>
      </c>
      <c r="D412" t="s">
        <v>92</v>
      </c>
      <c r="E412" t="s">
        <v>383</v>
      </c>
      <c r="F412" t="s">
        <v>384</v>
      </c>
      <c r="G412">
        <v>883</v>
      </c>
      <c r="H412">
        <v>883</v>
      </c>
      <c r="I412">
        <v>883</v>
      </c>
      <c r="J412">
        <v>883</v>
      </c>
      <c r="L412" s="3">
        <v>0</v>
      </c>
      <c r="M412" s="3">
        <v>0</v>
      </c>
      <c r="N412" s="3">
        <v>0</v>
      </c>
      <c r="O412" s="3">
        <v>10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10</v>
      </c>
      <c r="V412" t="s">
        <v>70</v>
      </c>
    </row>
    <row r="413" spans="1:22" x14ac:dyDescent="0.25">
      <c r="A413" t="s">
        <v>2099</v>
      </c>
      <c r="B413" s="1" t="s">
        <v>2127</v>
      </c>
      <c r="C413" t="s">
        <v>1</v>
      </c>
      <c r="D413" t="s">
        <v>92</v>
      </c>
      <c r="E413" t="s">
        <v>383</v>
      </c>
      <c r="F413" t="s">
        <v>384</v>
      </c>
      <c r="G413">
        <v>884</v>
      </c>
      <c r="H413">
        <v>884</v>
      </c>
      <c r="I413">
        <v>884</v>
      </c>
      <c r="J413">
        <v>884</v>
      </c>
      <c r="L413" s="3">
        <v>0</v>
      </c>
      <c r="M413" s="3">
        <v>0</v>
      </c>
      <c r="N413" s="3">
        <v>0</v>
      </c>
      <c r="O413" s="3">
        <v>11.25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11.25</v>
      </c>
      <c r="V413" t="s">
        <v>70</v>
      </c>
    </row>
    <row r="414" spans="1:22" x14ac:dyDescent="0.25">
      <c r="A414" t="s">
        <v>2099</v>
      </c>
      <c r="B414" s="1" t="s">
        <v>2127</v>
      </c>
      <c r="C414" t="s">
        <v>1</v>
      </c>
      <c r="D414" t="s">
        <v>92</v>
      </c>
      <c r="E414" t="s">
        <v>383</v>
      </c>
      <c r="F414" t="s">
        <v>384</v>
      </c>
      <c r="G414">
        <v>885</v>
      </c>
      <c r="H414">
        <v>885</v>
      </c>
      <c r="I414">
        <v>885</v>
      </c>
      <c r="J414">
        <v>885</v>
      </c>
      <c r="L414" s="3">
        <v>0</v>
      </c>
      <c r="M414" s="3">
        <v>0</v>
      </c>
      <c r="N414" s="3">
        <v>0</v>
      </c>
      <c r="O414" s="3">
        <v>7.61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7.61</v>
      </c>
      <c r="V414" t="s">
        <v>70</v>
      </c>
    </row>
    <row r="415" spans="1:22" x14ac:dyDescent="0.25">
      <c r="A415" t="s">
        <v>2099</v>
      </c>
      <c r="B415" s="1" t="s">
        <v>2126</v>
      </c>
      <c r="C415" t="s">
        <v>1</v>
      </c>
      <c r="D415" t="s">
        <v>92</v>
      </c>
      <c r="E415" t="s">
        <v>383</v>
      </c>
      <c r="F415" t="s">
        <v>384</v>
      </c>
      <c r="G415">
        <v>886</v>
      </c>
      <c r="H415">
        <v>886</v>
      </c>
      <c r="I415">
        <v>886</v>
      </c>
      <c r="J415">
        <v>886</v>
      </c>
      <c r="L415" s="3">
        <v>0</v>
      </c>
      <c r="M415" s="3">
        <v>0</v>
      </c>
      <c r="N415" s="3">
        <v>0</v>
      </c>
      <c r="O415" s="3">
        <v>15.5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15.5</v>
      </c>
      <c r="V415" t="s">
        <v>70</v>
      </c>
    </row>
    <row r="416" spans="1:22" x14ac:dyDescent="0.25">
      <c r="A416" t="s">
        <v>2099</v>
      </c>
      <c r="B416" s="1" t="s">
        <v>2126</v>
      </c>
      <c r="C416" t="s">
        <v>1</v>
      </c>
      <c r="D416" t="s">
        <v>92</v>
      </c>
      <c r="E416" t="s">
        <v>383</v>
      </c>
      <c r="F416" t="s">
        <v>384</v>
      </c>
      <c r="G416">
        <v>887</v>
      </c>
      <c r="H416">
        <v>887</v>
      </c>
      <c r="I416">
        <v>887</v>
      </c>
      <c r="J416">
        <v>887</v>
      </c>
      <c r="L416" s="3">
        <v>0</v>
      </c>
      <c r="M416" s="3">
        <v>0</v>
      </c>
      <c r="N416" s="3">
        <v>0</v>
      </c>
      <c r="O416" s="3">
        <v>5.48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5.48</v>
      </c>
      <c r="V416" t="s">
        <v>70</v>
      </c>
    </row>
    <row r="417" spans="1:22" x14ac:dyDescent="0.25">
      <c r="A417" t="s">
        <v>2099</v>
      </c>
      <c r="B417" s="1" t="s">
        <v>2126</v>
      </c>
      <c r="C417" t="s">
        <v>1</v>
      </c>
      <c r="D417" t="s">
        <v>92</v>
      </c>
      <c r="E417" t="s">
        <v>383</v>
      </c>
      <c r="F417" t="s">
        <v>384</v>
      </c>
      <c r="G417">
        <v>888</v>
      </c>
      <c r="H417">
        <v>888</v>
      </c>
      <c r="I417">
        <v>888</v>
      </c>
      <c r="J417">
        <v>888</v>
      </c>
      <c r="L417" s="3">
        <v>0</v>
      </c>
      <c r="M417" s="3">
        <v>0</v>
      </c>
      <c r="N417" s="3">
        <v>0</v>
      </c>
      <c r="O417" s="3">
        <v>110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110</v>
      </c>
      <c r="V417" t="s">
        <v>70</v>
      </c>
    </row>
    <row r="418" spans="1:22" x14ac:dyDescent="0.25">
      <c r="A418" t="s">
        <v>2099</v>
      </c>
      <c r="B418" s="1" t="s">
        <v>2125</v>
      </c>
      <c r="C418" t="s">
        <v>1</v>
      </c>
      <c r="D418" t="s">
        <v>92</v>
      </c>
      <c r="E418" t="s">
        <v>383</v>
      </c>
      <c r="F418" t="s">
        <v>384</v>
      </c>
      <c r="G418">
        <v>889</v>
      </c>
      <c r="H418">
        <v>889</v>
      </c>
      <c r="I418">
        <v>889</v>
      </c>
      <c r="J418">
        <v>889</v>
      </c>
      <c r="L418" s="3">
        <v>0</v>
      </c>
      <c r="M418" s="3">
        <v>0</v>
      </c>
      <c r="N418" s="3">
        <v>0</v>
      </c>
      <c r="O418" s="3">
        <v>86.59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86.59</v>
      </c>
      <c r="V418" t="s">
        <v>70</v>
      </c>
    </row>
    <row r="419" spans="1:22" x14ac:dyDescent="0.25">
      <c r="A419" t="s">
        <v>2099</v>
      </c>
      <c r="B419" s="1" t="s">
        <v>2125</v>
      </c>
      <c r="C419" t="s">
        <v>1</v>
      </c>
      <c r="D419" t="s">
        <v>92</v>
      </c>
      <c r="E419" t="s">
        <v>383</v>
      </c>
      <c r="F419" t="s">
        <v>384</v>
      </c>
      <c r="G419">
        <v>890</v>
      </c>
      <c r="H419">
        <v>890</v>
      </c>
      <c r="I419">
        <v>890</v>
      </c>
      <c r="J419">
        <v>890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t="s">
        <v>70</v>
      </c>
    </row>
    <row r="420" spans="1:22" x14ac:dyDescent="0.25">
      <c r="A420" t="s">
        <v>2099</v>
      </c>
      <c r="B420" s="1" t="s">
        <v>2125</v>
      </c>
      <c r="C420" t="s">
        <v>1</v>
      </c>
      <c r="D420" t="s">
        <v>92</v>
      </c>
      <c r="E420" t="s">
        <v>383</v>
      </c>
      <c r="F420" t="s">
        <v>384</v>
      </c>
      <c r="G420">
        <v>891</v>
      </c>
      <c r="H420">
        <v>891</v>
      </c>
      <c r="I420">
        <v>891</v>
      </c>
      <c r="J420">
        <v>891</v>
      </c>
      <c r="L420" s="3">
        <v>0</v>
      </c>
      <c r="M420" s="3">
        <v>0</v>
      </c>
      <c r="N420" s="3">
        <v>0</v>
      </c>
      <c r="O420" s="3">
        <v>15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15</v>
      </c>
      <c r="V420" t="s">
        <v>70</v>
      </c>
    </row>
    <row r="421" spans="1:22" x14ac:dyDescent="0.25">
      <c r="A421" t="s">
        <v>2099</v>
      </c>
      <c r="B421" s="1" t="s">
        <v>2124</v>
      </c>
      <c r="C421" t="s">
        <v>1</v>
      </c>
      <c r="D421" t="s">
        <v>92</v>
      </c>
      <c r="E421" t="s">
        <v>383</v>
      </c>
      <c r="F421" t="s">
        <v>384</v>
      </c>
      <c r="G421">
        <v>892</v>
      </c>
      <c r="H421">
        <v>892</v>
      </c>
      <c r="I421">
        <v>892</v>
      </c>
      <c r="J421">
        <v>892</v>
      </c>
      <c r="L421" s="3">
        <v>0</v>
      </c>
      <c r="M421" s="3">
        <v>0</v>
      </c>
      <c r="N421" s="3">
        <v>0</v>
      </c>
      <c r="O421" s="3">
        <v>11.5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11.5</v>
      </c>
      <c r="V421" t="s">
        <v>70</v>
      </c>
    </row>
    <row r="422" spans="1:22" x14ac:dyDescent="0.25">
      <c r="A422" t="s">
        <v>2099</v>
      </c>
      <c r="B422" s="1" t="s">
        <v>2124</v>
      </c>
      <c r="C422" t="s">
        <v>1</v>
      </c>
      <c r="D422" t="s">
        <v>92</v>
      </c>
      <c r="E422" t="s">
        <v>383</v>
      </c>
      <c r="F422" t="s">
        <v>384</v>
      </c>
      <c r="G422">
        <v>893</v>
      </c>
      <c r="H422">
        <v>893</v>
      </c>
      <c r="I422">
        <v>893</v>
      </c>
      <c r="J422">
        <v>893</v>
      </c>
      <c r="L422" s="3">
        <v>0</v>
      </c>
      <c r="M422" s="3">
        <v>0</v>
      </c>
      <c r="N422" s="3">
        <v>0</v>
      </c>
      <c r="O422" s="3">
        <v>24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24</v>
      </c>
      <c r="V422" t="s">
        <v>70</v>
      </c>
    </row>
    <row r="423" spans="1:22" x14ac:dyDescent="0.25">
      <c r="A423" t="s">
        <v>2099</v>
      </c>
      <c r="B423" s="1" t="s">
        <v>2121</v>
      </c>
      <c r="C423" t="s">
        <v>1</v>
      </c>
      <c r="D423" t="s">
        <v>92</v>
      </c>
      <c r="E423" t="s">
        <v>383</v>
      </c>
      <c r="F423" t="s">
        <v>384</v>
      </c>
      <c r="G423">
        <v>894</v>
      </c>
      <c r="H423">
        <v>894</v>
      </c>
      <c r="I423">
        <v>894</v>
      </c>
      <c r="J423">
        <v>894</v>
      </c>
      <c r="L423" s="3">
        <v>0</v>
      </c>
      <c r="M423" s="3">
        <v>0</v>
      </c>
      <c r="N423" s="3">
        <v>0</v>
      </c>
      <c r="O423" s="3">
        <v>15.5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15.5</v>
      </c>
      <c r="V423" t="s">
        <v>70</v>
      </c>
    </row>
    <row r="424" spans="1:22" x14ac:dyDescent="0.25">
      <c r="A424" t="s">
        <v>2099</v>
      </c>
      <c r="B424" s="1" t="s">
        <v>2121</v>
      </c>
      <c r="C424" t="s">
        <v>1</v>
      </c>
      <c r="D424" t="s">
        <v>92</v>
      </c>
      <c r="E424" t="s">
        <v>383</v>
      </c>
      <c r="F424" t="s">
        <v>384</v>
      </c>
      <c r="G424">
        <v>895</v>
      </c>
      <c r="H424">
        <v>895</v>
      </c>
      <c r="I424">
        <v>895</v>
      </c>
      <c r="J424">
        <v>895</v>
      </c>
      <c r="L424" s="3">
        <v>0</v>
      </c>
      <c r="M424" s="3">
        <v>0</v>
      </c>
      <c r="N424" s="3">
        <v>0</v>
      </c>
      <c r="O424" s="3">
        <v>10.96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10.96</v>
      </c>
      <c r="V424" t="s">
        <v>70</v>
      </c>
    </row>
    <row r="425" spans="1:22" x14ac:dyDescent="0.25">
      <c r="A425" t="s">
        <v>2099</v>
      </c>
      <c r="B425" s="1" t="s">
        <v>2121</v>
      </c>
      <c r="C425" t="s">
        <v>1</v>
      </c>
      <c r="D425" t="s">
        <v>92</v>
      </c>
      <c r="E425" t="s">
        <v>383</v>
      </c>
      <c r="F425" t="s">
        <v>384</v>
      </c>
      <c r="G425">
        <v>896</v>
      </c>
      <c r="H425">
        <v>896</v>
      </c>
      <c r="I425">
        <v>896</v>
      </c>
      <c r="J425">
        <v>896</v>
      </c>
      <c r="L425" s="3">
        <v>0</v>
      </c>
      <c r="M425" s="3">
        <v>0</v>
      </c>
      <c r="N425" s="3">
        <v>0</v>
      </c>
      <c r="O425" s="3">
        <v>44.58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44.58</v>
      </c>
      <c r="V425" t="s">
        <v>70</v>
      </c>
    </row>
    <row r="426" spans="1:22" x14ac:dyDescent="0.25">
      <c r="A426" t="s">
        <v>2099</v>
      </c>
      <c r="B426" s="1" t="s">
        <v>2120</v>
      </c>
      <c r="C426" t="s">
        <v>1</v>
      </c>
      <c r="D426" t="s">
        <v>92</v>
      </c>
      <c r="E426" t="s">
        <v>383</v>
      </c>
      <c r="F426" t="s">
        <v>384</v>
      </c>
      <c r="G426">
        <v>897</v>
      </c>
      <c r="H426">
        <v>897</v>
      </c>
      <c r="I426">
        <v>897</v>
      </c>
      <c r="J426">
        <v>897</v>
      </c>
      <c r="L426" s="3">
        <v>0</v>
      </c>
      <c r="M426" s="3">
        <v>0</v>
      </c>
      <c r="N426" s="3">
        <v>0</v>
      </c>
      <c r="O426" s="3">
        <v>130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130</v>
      </c>
      <c r="V426" t="s">
        <v>70</v>
      </c>
    </row>
    <row r="427" spans="1:22" x14ac:dyDescent="0.25">
      <c r="A427" t="s">
        <v>2099</v>
      </c>
      <c r="B427" s="1" t="s">
        <v>2120</v>
      </c>
      <c r="C427" t="s">
        <v>1</v>
      </c>
      <c r="D427" t="s">
        <v>92</v>
      </c>
      <c r="E427" t="s">
        <v>383</v>
      </c>
      <c r="F427" t="s">
        <v>384</v>
      </c>
      <c r="G427">
        <v>898</v>
      </c>
      <c r="H427">
        <v>898</v>
      </c>
      <c r="I427">
        <v>898</v>
      </c>
      <c r="J427">
        <v>898</v>
      </c>
      <c r="L427" s="3">
        <v>0</v>
      </c>
      <c r="M427" s="3">
        <v>0</v>
      </c>
      <c r="N427" s="3">
        <v>0</v>
      </c>
      <c r="O427" s="3">
        <v>11.52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11.52</v>
      </c>
      <c r="V427" t="s">
        <v>70</v>
      </c>
    </row>
    <row r="428" spans="1:22" x14ac:dyDescent="0.25">
      <c r="A428" t="s">
        <v>2099</v>
      </c>
      <c r="B428" s="1" t="s">
        <v>2120</v>
      </c>
      <c r="C428" t="s">
        <v>1</v>
      </c>
      <c r="D428" t="s">
        <v>92</v>
      </c>
      <c r="E428" t="s">
        <v>383</v>
      </c>
      <c r="F428" t="s">
        <v>384</v>
      </c>
      <c r="G428">
        <v>899</v>
      </c>
      <c r="H428">
        <v>899</v>
      </c>
      <c r="I428">
        <v>899</v>
      </c>
      <c r="J428">
        <v>899</v>
      </c>
      <c r="L428" s="3">
        <v>0</v>
      </c>
      <c r="M428" s="3">
        <v>0</v>
      </c>
      <c r="N428" s="3">
        <v>0</v>
      </c>
      <c r="O428" s="3">
        <v>27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27</v>
      </c>
      <c r="V428" t="s">
        <v>70</v>
      </c>
    </row>
    <row r="429" spans="1:22" x14ac:dyDescent="0.25">
      <c r="A429" t="s">
        <v>2099</v>
      </c>
      <c r="B429" s="1" t="s">
        <v>2061</v>
      </c>
      <c r="C429" t="s">
        <v>1</v>
      </c>
      <c r="D429" t="s">
        <v>92</v>
      </c>
      <c r="E429" t="s">
        <v>383</v>
      </c>
      <c r="F429" t="s">
        <v>384</v>
      </c>
      <c r="G429">
        <v>900</v>
      </c>
      <c r="H429">
        <v>900</v>
      </c>
      <c r="I429">
        <v>900</v>
      </c>
      <c r="J429">
        <v>900</v>
      </c>
      <c r="L429" s="3">
        <v>0</v>
      </c>
      <c r="M429" s="3">
        <v>0</v>
      </c>
      <c r="N429" s="3">
        <v>0</v>
      </c>
      <c r="O429" s="3">
        <v>174.65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174.65</v>
      </c>
      <c r="V429" t="s">
        <v>70</v>
      </c>
    </row>
    <row r="430" spans="1:22" x14ac:dyDescent="0.25">
      <c r="A430" t="s">
        <v>2099</v>
      </c>
      <c r="B430" s="1" t="s">
        <v>2061</v>
      </c>
      <c r="C430" t="s">
        <v>1</v>
      </c>
      <c r="D430" t="s">
        <v>92</v>
      </c>
      <c r="E430" t="s">
        <v>383</v>
      </c>
      <c r="F430" t="s">
        <v>384</v>
      </c>
      <c r="G430">
        <v>901</v>
      </c>
      <c r="H430">
        <v>901</v>
      </c>
      <c r="I430">
        <v>901</v>
      </c>
      <c r="J430">
        <v>901</v>
      </c>
      <c r="L430" s="3">
        <v>0</v>
      </c>
      <c r="M430" s="3">
        <v>0</v>
      </c>
      <c r="N430" s="3">
        <v>0</v>
      </c>
      <c r="O430" s="3">
        <v>11.62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11.62</v>
      </c>
      <c r="V430" t="s">
        <v>70</v>
      </c>
    </row>
    <row r="431" spans="1:22" x14ac:dyDescent="0.25">
      <c r="A431" t="s">
        <v>2099</v>
      </c>
      <c r="B431" s="1" t="s">
        <v>2061</v>
      </c>
      <c r="C431" t="s">
        <v>1</v>
      </c>
      <c r="D431" t="s">
        <v>92</v>
      </c>
      <c r="E431" t="s">
        <v>383</v>
      </c>
      <c r="F431" t="s">
        <v>384</v>
      </c>
      <c r="G431">
        <v>902</v>
      </c>
      <c r="H431">
        <v>902</v>
      </c>
      <c r="I431">
        <v>902</v>
      </c>
      <c r="J431">
        <v>902</v>
      </c>
      <c r="L431" s="3">
        <v>0</v>
      </c>
      <c r="M431" s="3">
        <v>0</v>
      </c>
      <c r="N431" s="3">
        <v>0</v>
      </c>
      <c r="O431" s="3">
        <v>5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5</v>
      </c>
      <c r="V431" t="s">
        <v>70</v>
      </c>
    </row>
    <row r="432" spans="1:22" x14ac:dyDescent="0.25">
      <c r="A432" t="s">
        <v>2099</v>
      </c>
      <c r="B432" s="1" t="s">
        <v>2061</v>
      </c>
      <c r="C432" t="s">
        <v>1</v>
      </c>
      <c r="D432" t="s">
        <v>92</v>
      </c>
      <c r="E432" t="s">
        <v>383</v>
      </c>
      <c r="F432" t="s">
        <v>384</v>
      </c>
      <c r="G432">
        <v>903</v>
      </c>
      <c r="H432">
        <v>903</v>
      </c>
      <c r="I432">
        <v>903</v>
      </c>
      <c r="J432">
        <v>903</v>
      </c>
      <c r="L432" s="3">
        <v>0</v>
      </c>
      <c r="M432" s="3">
        <v>0</v>
      </c>
      <c r="N432" s="3">
        <v>0</v>
      </c>
      <c r="O432" s="3">
        <v>2.75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2.75</v>
      </c>
      <c r="V432" t="s">
        <v>70</v>
      </c>
    </row>
    <row r="433" spans="1:22" x14ac:dyDescent="0.25">
      <c r="A433" t="s">
        <v>2099</v>
      </c>
      <c r="B433" s="1" t="s">
        <v>2061</v>
      </c>
      <c r="C433" t="s">
        <v>1</v>
      </c>
      <c r="D433" t="s">
        <v>92</v>
      </c>
      <c r="E433" t="s">
        <v>383</v>
      </c>
      <c r="F433" t="s">
        <v>384</v>
      </c>
      <c r="G433">
        <v>904</v>
      </c>
      <c r="H433">
        <v>904</v>
      </c>
      <c r="I433">
        <v>904</v>
      </c>
      <c r="J433">
        <v>904</v>
      </c>
      <c r="L433" s="3">
        <v>0</v>
      </c>
      <c r="M433" s="3">
        <v>0</v>
      </c>
      <c r="N433" s="3">
        <v>0</v>
      </c>
      <c r="O433" s="3">
        <v>2.5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2.5</v>
      </c>
      <c r="V433" t="s">
        <v>70</v>
      </c>
    </row>
    <row r="434" spans="1:22" x14ac:dyDescent="0.25">
      <c r="A434" t="s">
        <v>2099</v>
      </c>
      <c r="B434" s="1" t="s">
        <v>2116</v>
      </c>
      <c r="C434" t="s">
        <v>1</v>
      </c>
      <c r="D434" t="s">
        <v>92</v>
      </c>
      <c r="E434" t="s">
        <v>383</v>
      </c>
      <c r="F434" t="s">
        <v>384</v>
      </c>
      <c r="G434">
        <v>905</v>
      </c>
      <c r="H434">
        <v>905</v>
      </c>
      <c r="I434">
        <v>905</v>
      </c>
      <c r="J434">
        <v>905</v>
      </c>
      <c r="L434" s="3">
        <v>0</v>
      </c>
      <c r="M434" s="3">
        <v>0</v>
      </c>
      <c r="N434" s="3">
        <v>0</v>
      </c>
      <c r="O434" s="3">
        <v>25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25</v>
      </c>
      <c r="V434" t="s">
        <v>70</v>
      </c>
    </row>
    <row r="435" spans="1:22" x14ac:dyDescent="0.25">
      <c r="A435" t="s">
        <v>2099</v>
      </c>
      <c r="B435" s="1" t="s">
        <v>2116</v>
      </c>
      <c r="C435" t="s">
        <v>1</v>
      </c>
      <c r="D435" t="s">
        <v>92</v>
      </c>
      <c r="E435" t="s">
        <v>383</v>
      </c>
      <c r="F435" t="s">
        <v>384</v>
      </c>
      <c r="G435">
        <v>906</v>
      </c>
      <c r="H435">
        <v>906</v>
      </c>
      <c r="I435">
        <v>906</v>
      </c>
      <c r="J435">
        <v>906</v>
      </c>
      <c r="L435" s="3">
        <v>0</v>
      </c>
      <c r="M435" s="3">
        <v>0</v>
      </c>
      <c r="N435" s="3">
        <v>0</v>
      </c>
      <c r="O435" s="3">
        <v>11.75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11.75</v>
      </c>
      <c r="V435" t="s">
        <v>70</v>
      </c>
    </row>
    <row r="436" spans="1:22" x14ac:dyDescent="0.25">
      <c r="A436" t="s">
        <v>2099</v>
      </c>
      <c r="B436" s="1" t="s">
        <v>2622</v>
      </c>
      <c r="C436" t="s">
        <v>1</v>
      </c>
      <c r="D436" t="s">
        <v>92</v>
      </c>
      <c r="E436" t="s">
        <v>383</v>
      </c>
      <c r="F436" t="s">
        <v>384</v>
      </c>
      <c r="G436">
        <v>907</v>
      </c>
      <c r="H436">
        <v>907</v>
      </c>
      <c r="I436">
        <v>907</v>
      </c>
      <c r="J436">
        <v>907</v>
      </c>
      <c r="L436" s="3">
        <v>0</v>
      </c>
      <c r="M436" s="3">
        <v>0</v>
      </c>
      <c r="N436" s="3">
        <v>0</v>
      </c>
      <c r="O436" s="3">
        <v>11.25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11.25</v>
      </c>
      <c r="V436" t="s">
        <v>70</v>
      </c>
    </row>
    <row r="437" spans="1:22" x14ac:dyDescent="0.25">
      <c r="A437" t="s">
        <v>2099</v>
      </c>
      <c r="B437" s="1" t="s">
        <v>2114</v>
      </c>
      <c r="C437" t="s">
        <v>1</v>
      </c>
      <c r="D437" t="s">
        <v>92</v>
      </c>
      <c r="E437" t="s">
        <v>383</v>
      </c>
      <c r="F437" t="s">
        <v>384</v>
      </c>
      <c r="G437">
        <v>908</v>
      </c>
      <c r="H437">
        <v>908</v>
      </c>
      <c r="I437">
        <v>908</v>
      </c>
      <c r="J437">
        <v>908</v>
      </c>
      <c r="L437" s="3">
        <v>0</v>
      </c>
      <c r="M437" s="3">
        <v>0</v>
      </c>
      <c r="N437" s="3">
        <v>0</v>
      </c>
      <c r="O437" s="3">
        <v>9.75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9.75</v>
      </c>
      <c r="V437" t="s">
        <v>70</v>
      </c>
    </row>
    <row r="438" spans="1:22" x14ac:dyDescent="0.25">
      <c r="A438" t="s">
        <v>2099</v>
      </c>
      <c r="B438" s="1" t="s">
        <v>2113</v>
      </c>
      <c r="C438" t="s">
        <v>1</v>
      </c>
      <c r="D438" t="s">
        <v>92</v>
      </c>
      <c r="E438" t="s">
        <v>383</v>
      </c>
      <c r="F438" t="s">
        <v>384</v>
      </c>
      <c r="G438">
        <v>909</v>
      </c>
      <c r="H438">
        <v>909</v>
      </c>
      <c r="I438">
        <v>909</v>
      </c>
      <c r="J438">
        <v>909</v>
      </c>
      <c r="L438" s="3">
        <v>0</v>
      </c>
      <c r="M438" s="3">
        <v>0</v>
      </c>
      <c r="N438" s="3">
        <v>0</v>
      </c>
      <c r="O438" s="3">
        <v>46.31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46.31</v>
      </c>
      <c r="V438" t="s">
        <v>70</v>
      </c>
    </row>
    <row r="439" spans="1:22" x14ac:dyDescent="0.25">
      <c r="A439" t="s">
        <v>2099</v>
      </c>
      <c r="B439" s="1" t="s">
        <v>2110</v>
      </c>
      <c r="C439" t="s">
        <v>1</v>
      </c>
      <c r="D439" t="s">
        <v>92</v>
      </c>
      <c r="E439" t="s">
        <v>383</v>
      </c>
      <c r="F439" t="s">
        <v>384</v>
      </c>
      <c r="G439">
        <v>910</v>
      </c>
      <c r="H439">
        <v>910</v>
      </c>
      <c r="I439">
        <v>910</v>
      </c>
      <c r="J439">
        <v>910</v>
      </c>
      <c r="L439" s="3">
        <v>0</v>
      </c>
      <c r="M439" s="3">
        <v>0</v>
      </c>
      <c r="N439" s="3">
        <v>0</v>
      </c>
      <c r="O439" s="3">
        <v>18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18</v>
      </c>
      <c r="V439" t="s">
        <v>70</v>
      </c>
    </row>
    <row r="440" spans="1:22" x14ac:dyDescent="0.25">
      <c r="A440" t="s">
        <v>2099</v>
      </c>
      <c r="B440" s="1" t="s">
        <v>2109</v>
      </c>
      <c r="C440" t="s">
        <v>1</v>
      </c>
      <c r="D440" t="s">
        <v>92</v>
      </c>
      <c r="E440" t="s">
        <v>383</v>
      </c>
      <c r="F440" t="s">
        <v>384</v>
      </c>
      <c r="G440">
        <v>911</v>
      </c>
      <c r="H440">
        <v>911</v>
      </c>
      <c r="I440">
        <v>911</v>
      </c>
      <c r="J440">
        <v>911</v>
      </c>
      <c r="L440" s="3">
        <v>0</v>
      </c>
      <c r="M440" s="3">
        <v>0</v>
      </c>
      <c r="N440" s="3">
        <v>0</v>
      </c>
      <c r="O440" s="3">
        <v>13.5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13.5</v>
      </c>
      <c r="V440" t="s">
        <v>70</v>
      </c>
    </row>
    <row r="441" spans="1:22" x14ac:dyDescent="0.25">
      <c r="A441" t="s">
        <v>2099</v>
      </c>
      <c r="B441" s="1" t="s">
        <v>2109</v>
      </c>
      <c r="C441" t="s">
        <v>1</v>
      </c>
      <c r="D441" t="s">
        <v>92</v>
      </c>
      <c r="E441" t="s">
        <v>383</v>
      </c>
      <c r="F441" t="s">
        <v>384</v>
      </c>
      <c r="G441">
        <v>912</v>
      </c>
      <c r="H441">
        <v>912</v>
      </c>
      <c r="I441">
        <v>912</v>
      </c>
      <c r="J441">
        <v>912</v>
      </c>
      <c r="L441" s="3">
        <v>0</v>
      </c>
      <c r="M441" s="3">
        <v>0</v>
      </c>
      <c r="N441" s="3">
        <v>0</v>
      </c>
      <c r="O441" s="3">
        <v>5.5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5.5</v>
      </c>
      <c r="V441" t="s">
        <v>70</v>
      </c>
    </row>
    <row r="442" spans="1:22" x14ac:dyDescent="0.25">
      <c r="A442" t="s">
        <v>2099</v>
      </c>
      <c r="B442" s="1" t="s">
        <v>2109</v>
      </c>
      <c r="C442" t="s">
        <v>1</v>
      </c>
      <c r="D442" t="s">
        <v>92</v>
      </c>
      <c r="E442" t="s">
        <v>383</v>
      </c>
      <c r="F442" t="s">
        <v>384</v>
      </c>
      <c r="G442">
        <v>913</v>
      </c>
      <c r="H442">
        <v>913</v>
      </c>
      <c r="I442">
        <v>913</v>
      </c>
      <c r="J442">
        <v>913</v>
      </c>
      <c r="L442" s="3">
        <v>0</v>
      </c>
      <c r="M442" s="3">
        <v>0</v>
      </c>
      <c r="N442" s="3">
        <v>0</v>
      </c>
      <c r="O442" s="3">
        <v>175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175</v>
      </c>
      <c r="V442" t="s">
        <v>70</v>
      </c>
    </row>
    <row r="443" spans="1:22" x14ac:dyDescent="0.25">
      <c r="A443" t="s">
        <v>2099</v>
      </c>
      <c r="B443" s="1" t="s">
        <v>2108</v>
      </c>
      <c r="C443" t="s">
        <v>1</v>
      </c>
      <c r="D443" t="s">
        <v>92</v>
      </c>
      <c r="E443" t="s">
        <v>383</v>
      </c>
      <c r="F443" t="s">
        <v>384</v>
      </c>
      <c r="G443">
        <v>914</v>
      </c>
      <c r="H443">
        <v>914</v>
      </c>
      <c r="I443">
        <v>914</v>
      </c>
      <c r="J443">
        <v>914</v>
      </c>
      <c r="L443" s="3">
        <v>0</v>
      </c>
      <c r="M443" s="3">
        <v>0</v>
      </c>
      <c r="N443" s="3">
        <v>0</v>
      </c>
      <c r="O443" s="3">
        <v>3.72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3.72</v>
      </c>
      <c r="V443" t="s">
        <v>70</v>
      </c>
    </row>
    <row r="444" spans="1:22" x14ac:dyDescent="0.25">
      <c r="A444" t="s">
        <v>2099</v>
      </c>
      <c r="B444" s="1" t="s">
        <v>2108</v>
      </c>
      <c r="C444" t="s">
        <v>1</v>
      </c>
      <c r="D444" t="s">
        <v>92</v>
      </c>
      <c r="E444" t="s">
        <v>383</v>
      </c>
      <c r="F444" t="s">
        <v>384</v>
      </c>
      <c r="G444">
        <v>915</v>
      </c>
      <c r="H444">
        <v>915</v>
      </c>
      <c r="I444">
        <v>915</v>
      </c>
      <c r="J444">
        <v>915</v>
      </c>
      <c r="L444" s="3">
        <v>0</v>
      </c>
      <c r="M444" s="3">
        <v>0</v>
      </c>
      <c r="N444" s="3">
        <v>0</v>
      </c>
      <c r="O444" s="3">
        <v>3.75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3.75</v>
      </c>
      <c r="V444" t="s">
        <v>70</v>
      </c>
    </row>
    <row r="445" spans="1:22" x14ac:dyDescent="0.25">
      <c r="A445" t="s">
        <v>2099</v>
      </c>
      <c r="B445" s="1" t="s">
        <v>2108</v>
      </c>
      <c r="C445" t="s">
        <v>1</v>
      </c>
      <c r="D445" t="s">
        <v>92</v>
      </c>
      <c r="E445" t="s">
        <v>383</v>
      </c>
      <c r="F445" t="s">
        <v>384</v>
      </c>
      <c r="G445">
        <v>916</v>
      </c>
      <c r="H445">
        <v>916</v>
      </c>
      <c r="I445">
        <v>916</v>
      </c>
      <c r="J445">
        <v>916</v>
      </c>
      <c r="L445" s="3">
        <v>0</v>
      </c>
      <c r="M445" s="3">
        <v>0</v>
      </c>
      <c r="N445" s="3">
        <v>0</v>
      </c>
      <c r="O445" s="3">
        <v>25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25</v>
      </c>
      <c r="V445" t="s">
        <v>70</v>
      </c>
    </row>
    <row r="446" spans="1:22" x14ac:dyDescent="0.25">
      <c r="A446" t="s">
        <v>2099</v>
      </c>
      <c r="B446" s="1" t="s">
        <v>2107</v>
      </c>
      <c r="C446" t="s">
        <v>1</v>
      </c>
      <c r="D446" t="s">
        <v>92</v>
      </c>
      <c r="E446" t="s">
        <v>383</v>
      </c>
      <c r="F446" t="s">
        <v>384</v>
      </c>
      <c r="G446">
        <v>917</v>
      </c>
      <c r="H446">
        <v>917</v>
      </c>
      <c r="I446">
        <v>917</v>
      </c>
      <c r="J446">
        <v>917</v>
      </c>
      <c r="L446" s="3">
        <v>0</v>
      </c>
      <c r="M446" s="3">
        <v>0</v>
      </c>
      <c r="N446" s="3">
        <v>0</v>
      </c>
      <c r="O446" s="3">
        <v>17.05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17.05</v>
      </c>
      <c r="V446" t="s">
        <v>70</v>
      </c>
    </row>
    <row r="447" spans="1:22" x14ac:dyDescent="0.25">
      <c r="A447" t="s">
        <v>2099</v>
      </c>
      <c r="B447" s="1" t="s">
        <v>2103</v>
      </c>
      <c r="C447" t="s">
        <v>1</v>
      </c>
      <c r="D447" t="s">
        <v>92</v>
      </c>
      <c r="E447" t="s">
        <v>383</v>
      </c>
      <c r="F447" t="s">
        <v>384</v>
      </c>
      <c r="G447">
        <v>918</v>
      </c>
      <c r="H447">
        <v>918</v>
      </c>
      <c r="I447">
        <v>918</v>
      </c>
      <c r="J447">
        <v>918</v>
      </c>
      <c r="L447" s="3">
        <v>0</v>
      </c>
      <c r="M447" s="3">
        <v>0</v>
      </c>
      <c r="N447" s="3">
        <v>0</v>
      </c>
      <c r="O447" s="3">
        <v>33.75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33.75</v>
      </c>
      <c r="V447" t="s">
        <v>70</v>
      </c>
    </row>
    <row r="448" spans="1:22" x14ac:dyDescent="0.25">
      <c r="A448" t="s">
        <v>2099</v>
      </c>
      <c r="B448" s="1" t="s">
        <v>2103</v>
      </c>
      <c r="C448" t="s">
        <v>1</v>
      </c>
      <c r="D448" t="s">
        <v>92</v>
      </c>
      <c r="E448" t="s">
        <v>383</v>
      </c>
      <c r="F448" t="s">
        <v>384</v>
      </c>
      <c r="G448">
        <v>919</v>
      </c>
      <c r="H448">
        <v>919</v>
      </c>
      <c r="I448">
        <v>919</v>
      </c>
      <c r="J448">
        <v>919</v>
      </c>
      <c r="L448" s="3">
        <v>0</v>
      </c>
      <c r="M448" s="3">
        <v>0</v>
      </c>
      <c r="N448" s="3">
        <v>0</v>
      </c>
      <c r="O448" s="3">
        <v>70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70</v>
      </c>
      <c r="V448" t="s">
        <v>70</v>
      </c>
    </row>
    <row r="449" spans="1:22" x14ac:dyDescent="0.25">
      <c r="A449" t="s">
        <v>2099</v>
      </c>
      <c r="B449" s="1" t="s">
        <v>2062</v>
      </c>
      <c r="C449" t="s">
        <v>1</v>
      </c>
      <c r="D449" t="s">
        <v>92</v>
      </c>
      <c r="E449" t="s">
        <v>383</v>
      </c>
      <c r="F449" t="s">
        <v>384</v>
      </c>
      <c r="G449">
        <v>920</v>
      </c>
      <c r="H449">
        <v>920</v>
      </c>
      <c r="I449">
        <v>920</v>
      </c>
      <c r="J449">
        <v>920</v>
      </c>
      <c r="L449" s="3">
        <v>0</v>
      </c>
      <c r="M449" s="3">
        <v>0</v>
      </c>
      <c r="N449" s="3">
        <v>0</v>
      </c>
      <c r="O449" s="3">
        <v>43.95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43.95</v>
      </c>
      <c r="V449" t="s">
        <v>70</v>
      </c>
    </row>
    <row r="450" spans="1:22" x14ac:dyDescent="0.25">
      <c r="A450" t="s">
        <v>2099</v>
      </c>
      <c r="B450" s="1" t="s">
        <v>2062</v>
      </c>
      <c r="C450" t="s">
        <v>1</v>
      </c>
      <c r="D450" t="s">
        <v>92</v>
      </c>
      <c r="E450" t="s">
        <v>383</v>
      </c>
      <c r="F450" t="s">
        <v>384</v>
      </c>
      <c r="G450">
        <v>921</v>
      </c>
      <c r="H450">
        <v>921</v>
      </c>
      <c r="I450">
        <v>921</v>
      </c>
      <c r="J450">
        <v>921</v>
      </c>
      <c r="L450" s="3">
        <v>0</v>
      </c>
      <c r="M450" s="3">
        <v>0</v>
      </c>
      <c r="N450" s="3">
        <v>0</v>
      </c>
      <c r="O450" s="3">
        <v>103.44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103.44</v>
      </c>
      <c r="V450" t="s">
        <v>70</v>
      </c>
    </row>
    <row r="451" spans="1:22" x14ac:dyDescent="0.25">
      <c r="A451" t="s">
        <v>2099</v>
      </c>
      <c r="B451" s="1" t="s">
        <v>2063</v>
      </c>
      <c r="C451" t="s">
        <v>1</v>
      </c>
      <c r="D451" t="s">
        <v>92</v>
      </c>
      <c r="E451" t="s">
        <v>383</v>
      </c>
      <c r="F451" t="s">
        <v>384</v>
      </c>
      <c r="G451">
        <v>922</v>
      </c>
      <c r="H451">
        <v>922</v>
      </c>
      <c r="I451">
        <v>922</v>
      </c>
      <c r="J451">
        <v>922</v>
      </c>
      <c r="L451" s="3">
        <v>0</v>
      </c>
      <c r="M451" s="3">
        <v>0</v>
      </c>
      <c r="N451" s="3">
        <v>0</v>
      </c>
      <c r="O451" s="3">
        <v>10.5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10.5</v>
      </c>
      <c r="V451" t="s">
        <v>70</v>
      </c>
    </row>
    <row r="452" spans="1:22" x14ac:dyDescent="0.25">
      <c r="A452" t="s">
        <v>2099</v>
      </c>
      <c r="B452" s="1" t="s">
        <v>2063</v>
      </c>
      <c r="C452" t="s">
        <v>1</v>
      </c>
      <c r="D452" t="s">
        <v>92</v>
      </c>
      <c r="E452" t="s">
        <v>383</v>
      </c>
      <c r="F452" t="s">
        <v>384</v>
      </c>
      <c r="G452">
        <v>923</v>
      </c>
      <c r="H452">
        <v>923</v>
      </c>
      <c r="I452">
        <v>923</v>
      </c>
      <c r="J452">
        <v>923</v>
      </c>
      <c r="L452" s="3">
        <v>0</v>
      </c>
      <c r="M452" s="3">
        <v>0</v>
      </c>
      <c r="N452" s="3">
        <v>0</v>
      </c>
      <c r="O452" s="3">
        <v>2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2</v>
      </c>
      <c r="V452" t="s">
        <v>70</v>
      </c>
    </row>
    <row r="453" spans="1:22" x14ac:dyDescent="0.25">
      <c r="A453" t="s">
        <v>2099</v>
      </c>
      <c r="B453" s="1" t="s">
        <v>2100</v>
      </c>
      <c r="C453" t="s">
        <v>1</v>
      </c>
      <c r="D453" t="s">
        <v>92</v>
      </c>
      <c r="E453" t="s">
        <v>383</v>
      </c>
      <c r="F453" t="s">
        <v>384</v>
      </c>
      <c r="G453">
        <v>924</v>
      </c>
      <c r="H453">
        <v>924</v>
      </c>
      <c r="I453">
        <v>924</v>
      </c>
      <c r="J453">
        <v>924</v>
      </c>
      <c r="L453" s="3">
        <v>0</v>
      </c>
      <c r="M453" s="3">
        <v>0</v>
      </c>
      <c r="N453" s="3">
        <v>0</v>
      </c>
      <c r="O453" s="3">
        <v>33.9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33.9</v>
      </c>
      <c r="V453" t="s">
        <v>70</v>
      </c>
    </row>
    <row r="454" spans="1:22" x14ac:dyDescent="0.25">
      <c r="A454" t="s">
        <v>2099</v>
      </c>
      <c r="B454" s="1" t="s">
        <v>2064</v>
      </c>
      <c r="C454" t="s">
        <v>1</v>
      </c>
      <c r="D454" t="s">
        <v>92</v>
      </c>
      <c r="E454" t="s">
        <v>383</v>
      </c>
      <c r="F454" t="s">
        <v>384</v>
      </c>
      <c r="G454">
        <v>925</v>
      </c>
      <c r="H454">
        <v>925</v>
      </c>
      <c r="I454">
        <v>925</v>
      </c>
      <c r="J454">
        <v>925</v>
      </c>
      <c r="L454" s="3">
        <v>0</v>
      </c>
      <c r="M454" s="3">
        <v>0</v>
      </c>
      <c r="N454" s="3">
        <v>0</v>
      </c>
      <c r="O454" s="3">
        <v>1.61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1.61</v>
      </c>
      <c r="V454" t="s">
        <v>70</v>
      </c>
    </row>
    <row r="455" spans="1:22" x14ac:dyDescent="0.25">
      <c r="A455" t="s">
        <v>2060</v>
      </c>
      <c r="B455" s="1" t="s">
        <v>2068</v>
      </c>
      <c r="C455" t="s">
        <v>1</v>
      </c>
      <c r="D455" t="s">
        <v>92</v>
      </c>
      <c r="E455" t="s">
        <v>383</v>
      </c>
      <c r="F455" t="s">
        <v>384</v>
      </c>
      <c r="G455">
        <v>926</v>
      </c>
      <c r="H455">
        <v>926</v>
      </c>
      <c r="I455">
        <v>926</v>
      </c>
      <c r="J455">
        <v>926</v>
      </c>
      <c r="L455" s="3">
        <v>0</v>
      </c>
      <c r="M455" s="3">
        <v>0</v>
      </c>
      <c r="N455" s="3">
        <v>0</v>
      </c>
      <c r="O455" s="3">
        <v>120.43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120.43</v>
      </c>
      <c r="V455" t="s">
        <v>70</v>
      </c>
    </row>
    <row r="456" spans="1:22" x14ac:dyDescent="0.25">
      <c r="A456" t="s">
        <v>2060</v>
      </c>
      <c r="B456" s="1" t="s">
        <v>2068</v>
      </c>
      <c r="C456" t="s">
        <v>1</v>
      </c>
      <c r="D456" t="s">
        <v>92</v>
      </c>
      <c r="E456" t="s">
        <v>383</v>
      </c>
      <c r="F456" t="s">
        <v>384</v>
      </c>
      <c r="G456">
        <v>927</v>
      </c>
      <c r="H456">
        <v>927</v>
      </c>
      <c r="I456">
        <v>927</v>
      </c>
      <c r="J456">
        <v>927</v>
      </c>
      <c r="L456" s="3">
        <v>0</v>
      </c>
      <c r="M456" s="3">
        <v>0</v>
      </c>
      <c r="N456" s="3">
        <v>0</v>
      </c>
      <c r="O456" s="3">
        <v>4.22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4.22</v>
      </c>
      <c r="V456" t="s">
        <v>70</v>
      </c>
    </row>
    <row r="457" spans="1:22" x14ac:dyDescent="0.25">
      <c r="A457" t="s">
        <v>2060</v>
      </c>
      <c r="B457" s="1" t="s">
        <v>2068</v>
      </c>
      <c r="C457" t="s">
        <v>1</v>
      </c>
      <c r="D457" t="s">
        <v>92</v>
      </c>
      <c r="E457" t="s">
        <v>383</v>
      </c>
      <c r="F457" t="s">
        <v>384</v>
      </c>
      <c r="G457">
        <v>928</v>
      </c>
      <c r="H457">
        <v>928</v>
      </c>
      <c r="I457">
        <v>928</v>
      </c>
      <c r="J457">
        <v>928</v>
      </c>
      <c r="L457" s="3">
        <v>0</v>
      </c>
      <c r="M457" s="3">
        <v>0</v>
      </c>
      <c r="N457" s="3">
        <v>0</v>
      </c>
      <c r="O457" s="3">
        <v>28.9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28.9</v>
      </c>
      <c r="V457" t="s">
        <v>70</v>
      </c>
    </row>
    <row r="458" spans="1:22" x14ac:dyDescent="0.25">
      <c r="A458" t="s">
        <v>2060</v>
      </c>
      <c r="B458" s="1" t="s">
        <v>2068</v>
      </c>
      <c r="C458" t="s">
        <v>1</v>
      </c>
      <c r="D458" t="s">
        <v>92</v>
      </c>
      <c r="E458" t="s">
        <v>383</v>
      </c>
      <c r="F458" t="s">
        <v>384</v>
      </c>
      <c r="G458">
        <v>929</v>
      </c>
      <c r="H458">
        <v>929</v>
      </c>
      <c r="I458">
        <v>929</v>
      </c>
      <c r="J458">
        <v>929</v>
      </c>
      <c r="L458" s="3">
        <v>0</v>
      </c>
      <c r="M458" s="3">
        <v>0</v>
      </c>
      <c r="N458" s="3">
        <v>0</v>
      </c>
      <c r="O458" s="3">
        <v>1.61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1.61</v>
      </c>
      <c r="V458" t="s">
        <v>70</v>
      </c>
    </row>
    <row r="459" spans="1:22" x14ac:dyDescent="0.25">
      <c r="A459" t="s">
        <v>2060</v>
      </c>
      <c r="B459" s="1" t="s">
        <v>2070</v>
      </c>
      <c r="C459" t="s">
        <v>1</v>
      </c>
      <c r="D459" t="s">
        <v>92</v>
      </c>
      <c r="E459" t="s">
        <v>383</v>
      </c>
      <c r="F459" t="s">
        <v>384</v>
      </c>
      <c r="G459">
        <v>930</v>
      </c>
      <c r="H459">
        <v>930</v>
      </c>
      <c r="I459">
        <v>930</v>
      </c>
      <c r="J459">
        <v>930</v>
      </c>
      <c r="L459" s="3">
        <v>0</v>
      </c>
      <c r="M459" s="3">
        <v>0</v>
      </c>
      <c r="N459" s="3">
        <v>0</v>
      </c>
      <c r="O459" s="3">
        <v>10.14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10.14</v>
      </c>
      <c r="V459" t="s">
        <v>70</v>
      </c>
    </row>
    <row r="460" spans="1:22" x14ac:dyDescent="0.25">
      <c r="A460" t="s">
        <v>2060</v>
      </c>
      <c r="B460" s="1" t="s">
        <v>2070</v>
      </c>
      <c r="C460" t="s">
        <v>1</v>
      </c>
      <c r="D460" t="s">
        <v>92</v>
      </c>
      <c r="E460" t="s">
        <v>383</v>
      </c>
      <c r="F460" t="s">
        <v>384</v>
      </c>
      <c r="G460">
        <v>931</v>
      </c>
      <c r="H460">
        <v>931</v>
      </c>
      <c r="I460">
        <v>931</v>
      </c>
      <c r="J460">
        <v>931</v>
      </c>
      <c r="L460" s="3">
        <v>0</v>
      </c>
      <c r="M460" s="3">
        <v>0</v>
      </c>
      <c r="N460" s="3">
        <v>0</v>
      </c>
      <c r="O460" s="3">
        <v>25.4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25.4</v>
      </c>
      <c r="V460" t="s">
        <v>70</v>
      </c>
    </row>
    <row r="461" spans="1:22" x14ac:dyDescent="0.25">
      <c r="A461" t="s">
        <v>2060</v>
      </c>
      <c r="B461" s="1" t="s">
        <v>2072</v>
      </c>
      <c r="C461" t="s">
        <v>1</v>
      </c>
      <c r="D461" t="s">
        <v>92</v>
      </c>
      <c r="E461" t="s">
        <v>383</v>
      </c>
      <c r="F461" t="s">
        <v>384</v>
      </c>
      <c r="G461">
        <v>932</v>
      </c>
      <c r="H461">
        <v>932</v>
      </c>
      <c r="I461">
        <v>932</v>
      </c>
      <c r="J461">
        <v>932</v>
      </c>
      <c r="L461" s="3">
        <v>0</v>
      </c>
      <c r="M461" s="3">
        <v>0</v>
      </c>
      <c r="N461" s="3">
        <v>0</v>
      </c>
      <c r="O461" s="3">
        <v>252.5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252.5</v>
      </c>
      <c r="V461" t="s">
        <v>70</v>
      </c>
    </row>
    <row r="462" spans="1:22" x14ac:dyDescent="0.25">
      <c r="A462" t="s">
        <v>2060</v>
      </c>
      <c r="B462" s="1" t="s">
        <v>2075</v>
      </c>
      <c r="C462" t="s">
        <v>1</v>
      </c>
      <c r="D462" t="s">
        <v>92</v>
      </c>
      <c r="E462" t="s">
        <v>383</v>
      </c>
      <c r="F462" t="s">
        <v>384</v>
      </c>
      <c r="G462">
        <v>933</v>
      </c>
      <c r="H462">
        <v>933</v>
      </c>
      <c r="I462">
        <v>933</v>
      </c>
      <c r="J462">
        <v>933</v>
      </c>
      <c r="L462" s="3">
        <v>0</v>
      </c>
      <c r="M462" s="3">
        <v>0</v>
      </c>
      <c r="N462" s="3">
        <v>0</v>
      </c>
      <c r="O462" s="3">
        <v>2.12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2.12</v>
      </c>
      <c r="V462" t="s">
        <v>70</v>
      </c>
    </row>
    <row r="463" spans="1:22" x14ac:dyDescent="0.25">
      <c r="A463" t="s">
        <v>2060</v>
      </c>
      <c r="B463" s="1" t="s">
        <v>2075</v>
      </c>
      <c r="C463" t="s">
        <v>1</v>
      </c>
      <c r="D463" t="s">
        <v>92</v>
      </c>
      <c r="E463" t="s">
        <v>383</v>
      </c>
      <c r="F463" t="s">
        <v>384</v>
      </c>
      <c r="G463">
        <v>934</v>
      </c>
      <c r="H463">
        <v>934</v>
      </c>
      <c r="I463">
        <v>934</v>
      </c>
      <c r="J463">
        <v>934</v>
      </c>
      <c r="L463" s="3">
        <v>0</v>
      </c>
      <c r="M463" s="3">
        <v>0</v>
      </c>
      <c r="N463" s="3">
        <v>0</v>
      </c>
      <c r="O463" s="3">
        <v>3.72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3.72</v>
      </c>
      <c r="V463" t="s">
        <v>70</v>
      </c>
    </row>
    <row r="464" spans="1:22" x14ac:dyDescent="0.25">
      <c r="A464" t="s">
        <v>2060</v>
      </c>
      <c r="B464" s="1" t="s">
        <v>2075</v>
      </c>
      <c r="C464" t="s">
        <v>1</v>
      </c>
      <c r="D464" t="s">
        <v>92</v>
      </c>
      <c r="E464" t="s">
        <v>383</v>
      </c>
      <c r="F464" t="s">
        <v>384</v>
      </c>
      <c r="G464">
        <v>935</v>
      </c>
      <c r="H464">
        <v>935</v>
      </c>
      <c r="I464">
        <v>935</v>
      </c>
      <c r="J464">
        <v>935</v>
      </c>
      <c r="L464" s="3">
        <v>0</v>
      </c>
      <c r="M464" s="3">
        <v>0</v>
      </c>
      <c r="N464" s="3">
        <v>0</v>
      </c>
      <c r="O464" s="3">
        <v>2.12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2.12</v>
      </c>
      <c r="V464" t="s">
        <v>70</v>
      </c>
    </row>
    <row r="465" spans="1:22" x14ac:dyDescent="0.25">
      <c r="A465" t="s">
        <v>2060</v>
      </c>
      <c r="B465" s="1" t="s">
        <v>2075</v>
      </c>
      <c r="C465" t="s">
        <v>1</v>
      </c>
      <c r="D465" t="s">
        <v>92</v>
      </c>
      <c r="E465" t="s">
        <v>383</v>
      </c>
      <c r="F465" t="s">
        <v>384</v>
      </c>
      <c r="G465">
        <v>936</v>
      </c>
      <c r="H465">
        <v>936</v>
      </c>
      <c r="I465">
        <v>936</v>
      </c>
      <c r="J465">
        <v>936</v>
      </c>
      <c r="L465" s="3">
        <v>0</v>
      </c>
      <c r="M465" s="3">
        <v>0</v>
      </c>
      <c r="N465" s="3">
        <v>0</v>
      </c>
      <c r="O465" s="3">
        <v>25.5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25.5</v>
      </c>
      <c r="V465" t="s">
        <v>70</v>
      </c>
    </row>
    <row r="466" spans="1:22" x14ac:dyDescent="0.25">
      <c r="A466" t="s">
        <v>2060</v>
      </c>
      <c r="B466" s="1" t="s">
        <v>2075</v>
      </c>
      <c r="C466" t="s">
        <v>1</v>
      </c>
      <c r="D466" t="s">
        <v>92</v>
      </c>
      <c r="E466" t="s">
        <v>383</v>
      </c>
      <c r="F466" t="s">
        <v>384</v>
      </c>
      <c r="G466">
        <v>937</v>
      </c>
      <c r="H466">
        <v>937</v>
      </c>
      <c r="I466">
        <v>937</v>
      </c>
      <c r="J466">
        <v>937</v>
      </c>
      <c r="L466" s="3">
        <v>0</v>
      </c>
      <c r="M466" s="3">
        <v>0</v>
      </c>
      <c r="N466" s="3">
        <v>0</v>
      </c>
      <c r="O466" s="3">
        <v>7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7</v>
      </c>
      <c r="V466" t="s">
        <v>70</v>
      </c>
    </row>
    <row r="467" spans="1:22" x14ac:dyDescent="0.25">
      <c r="A467" t="s">
        <v>2060</v>
      </c>
      <c r="B467" s="1" t="s">
        <v>2077</v>
      </c>
      <c r="C467" t="s">
        <v>1</v>
      </c>
      <c r="D467" t="s">
        <v>92</v>
      </c>
      <c r="E467" t="s">
        <v>383</v>
      </c>
      <c r="F467" t="s">
        <v>384</v>
      </c>
      <c r="G467">
        <v>938</v>
      </c>
      <c r="H467">
        <v>938</v>
      </c>
      <c r="I467">
        <v>938</v>
      </c>
      <c r="J467">
        <v>938</v>
      </c>
      <c r="L467" s="3">
        <v>0</v>
      </c>
      <c r="M467" s="3">
        <v>0</v>
      </c>
      <c r="N467" s="3">
        <v>0</v>
      </c>
      <c r="O467" s="3">
        <v>29.75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29.75</v>
      </c>
      <c r="V467" t="s">
        <v>70</v>
      </c>
    </row>
    <row r="468" spans="1:22" x14ac:dyDescent="0.25">
      <c r="A468" t="s">
        <v>2060</v>
      </c>
      <c r="B468" s="1" t="s">
        <v>2077</v>
      </c>
      <c r="C468" t="s">
        <v>1</v>
      </c>
      <c r="D468" t="s">
        <v>92</v>
      </c>
      <c r="E468" t="s">
        <v>383</v>
      </c>
      <c r="F468" t="s">
        <v>384</v>
      </c>
      <c r="G468">
        <v>939</v>
      </c>
      <c r="H468">
        <v>939</v>
      </c>
      <c r="I468">
        <v>939</v>
      </c>
      <c r="J468">
        <v>939</v>
      </c>
      <c r="L468" s="3">
        <v>0</v>
      </c>
      <c r="M468" s="3">
        <v>0</v>
      </c>
      <c r="N468" s="3">
        <v>0</v>
      </c>
      <c r="O468" s="3">
        <v>68.73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68.73</v>
      </c>
      <c r="V468" t="s">
        <v>70</v>
      </c>
    </row>
    <row r="469" spans="1:22" x14ac:dyDescent="0.25">
      <c r="A469" t="s">
        <v>2060</v>
      </c>
      <c r="B469" s="1" t="s">
        <v>2079</v>
      </c>
      <c r="C469" t="s">
        <v>1</v>
      </c>
      <c r="D469" t="s">
        <v>92</v>
      </c>
      <c r="E469" t="s">
        <v>383</v>
      </c>
      <c r="F469" t="s">
        <v>384</v>
      </c>
      <c r="G469">
        <v>940</v>
      </c>
      <c r="H469">
        <v>940</v>
      </c>
      <c r="I469">
        <v>940</v>
      </c>
      <c r="J469">
        <v>940</v>
      </c>
      <c r="L469" s="3">
        <v>0</v>
      </c>
      <c r="M469" s="3">
        <v>0</v>
      </c>
      <c r="N469" s="3">
        <v>0</v>
      </c>
      <c r="O469" s="3">
        <v>6.75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6.75</v>
      </c>
      <c r="V469" t="s">
        <v>70</v>
      </c>
    </row>
    <row r="470" spans="1:22" x14ac:dyDescent="0.25">
      <c r="A470" t="s">
        <v>2060</v>
      </c>
      <c r="B470" s="1" t="s">
        <v>2079</v>
      </c>
      <c r="C470" t="s">
        <v>1</v>
      </c>
      <c r="D470" t="s">
        <v>92</v>
      </c>
      <c r="E470" t="s">
        <v>383</v>
      </c>
      <c r="F470" t="s">
        <v>384</v>
      </c>
      <c r="G470">
        <v>941</v>
      </c>
      <c r="H470">
        <v>941</v>
      </c>
      <c r="I470">
        <v>941</v>
      </c>
      <c r="J470">
        <v>941</v>
      </c>
      <c r="L470" s="3">
        <v>0</v>
      </c>
      <c r="M470" s="3">
        <v>0</v>
      </c>
      <c r="N470" s="3">
        <v>0</v>
      </c>
      <c r="O470" s="3">
        <v>2.74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2.74</v>
      </c>
      <c r="V470" t="s">
        <v>70</v>
      </c>
    </row>
    <row r="471" spans="1:22" x14ac:dyDescent="0.25">
      <c r="A471" t="s">
        <v>2060</v>
      </c>
      <c r="B471" s="1" t="s">
        <v>2079</v>
      </c>
      <c r="C471" t="s">
        <v>1</v>
      </c>
      <c r="D471" t="s">
        <v>92</v>
      </c>
      <c r="E471" t="s">
        <v>383</v>
      </c>
      <c r="F471" t="s">
        <v>384</v>
      </c>
      <c r="G471">
        <v>942</v>
      </c>
      <c r="H471">
        <v>942</v>
      </c>
      <c r="I471">
        <v>942</v>
      </c>
      <c r="J471">
        <v>942</v>
      </c>
      <c r="L471" s="3">
        <v>0</v>
      </c>
      <c r="M471" s="3">
        <v>0</v>
      </c>
      <c r="N471" s="3">
        <v>0</v>
      </c>
      <c r="O471" s="3">
        <v>2.75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2.75</v>
      </c>
      <c r="V471" t="s">
        <v>70</v>
      </c>
    </row>
    <row r="472" spans="1:22" x14ac:dyDescent="0.25">
      <c r="A472" t="s">
        <v>2060</v>
      </c>
      <c r="B472" s="1" t="s">
        <v>2079</v>
      </c>
      <c r="C472" t="s">
        <v>1</v>
      </c>
      <c r="D472" t="s">
        <v>92</v>
      </c>
      <c r="E472" t="s">
        <v>383</v>
      </c>
      <c r="F472" t="s">
        <v>384</v>
      </c>
      <c r="G472">
        <v>943</v>
      </c>
      <c r="H472">
        <v>943</v>
      </c>
      <c r="I472">
        <v>943</v>
      </c>
      <c r="J472">
        <v>943</v>
      </c>
      <c r="L472" s="3">
        <v>0</v>
      </c>
      <c r="M472" s="3">
        <v>0</v>
      </c>
      <c r="N472" s="3">
        <v>0</v>
      </c>
      <c r="O472" s="3">
        <v>12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12</v>
      </c>
      <c r="V472" t="s">
        <v>70</v>
      </c>
    </row>
    <row r="473" spans="1:22" x14ac:dyDescent="0.25">
      <c r="A473" t="s">
        <v>2060</v>
      </c>
      <c r="B473" s="1" t="s">
        <v>2079</v>
      </c>
      <c r="C473" t="s">
        <v>1</v>
      </c>
      <c r="D473" t="s">
        <v>92</v>
      </c>
      <c r="E473" t="s">
        <v>383</v>
      </c>
      <c r="F473" t="s">
        <v>384</v>
      </c>
      <c r="G473">
        <v>944</v>
      </c>
      <c r="H473">
        <v>944</v>
      </c>
      <c r="I473">
        <v>944</v>
      </c>
      <c r="J473">
        <v>944</v>
      </c>
      <c r="L473" s="3">
        <v>0</v>
      </c>
      <c r="M473" s="3">
        <v>0</v>
      </c>
      <c r="N473" s="3">
        <v>0</v>
      </c>
      <c r="O473" s="3">
        <v>10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10</v>
      </c>
      <c r="V473" t="s">
        <v>70</v>
      </c>
    </row>
    <row r="474" spans="1:22" x14ac:dyDescent="0.25">
      <c r="A474" t="s">
        <v>2060</v>
      </c>
      <c r="B474" s="1" t="s">
        <v>2079</v>
      </c>
      <c r="C474" t="s">
        <v>1</v>
      </c>
      <c r="D474" t="s">
        <v>92</v>
      </c>
      <c r="E474" t="s">
        <v>383</v>
      </c>
      <c r="F474" t="s">
        <v>384</v>
      </c>
      <c r="G474">
        <v>945</v>
      </c>
      <c r="H474">
        <v>945</v>
      </c>
      <c r="I474">
        <v>945</v>
      </c>
      <c r="J474">
        <v>945</v>
      </c>
      <c r="L474" s="3">
        <v>0</v>
      </c>
      <c r="M474" s="3">
        <v>0</v>
      </c>
      <c r="N474" s="3">
        <v>0</v>
      </c>
      <c r="O474" s="3">
        <v>11.75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11.75</v>
      </c>
      <c r="V474" t="s">
        <v>70</v>
      </c>
    </row>
    <row r="475" spans="1:22" x14ac:dyDescent="0.25">
      <c r="A475" t="s">
        <v>2060</v>
      </c>
      <c r="B475" s="1" t="s">
        <v>2079</v>
      </c>
      <c r="C475" t="s">
        <v>1</v>
      </c>
      <c r="D475" t="s">
        <v>92</v>
      </c>
      <c r="E475" t="s">
        <v>383</v>
      </c>
      <c r="F475" t="s">
        <v>384</v>
      </c>
      <c r="G475">
        <v>946</v>
      </c>
      <c r="H475">
        <v>946</v>
      </c>
      <c r="I475">
        <v>946</v>
      </c>
      <c r="J475">
        <v>946</v>
      </c>
      <c r="L475" s="3">
        <v>0</v>
      </c>
      <c r="M475" s="3">
        <v>0</v>
      </c>
      <c r="N475" s="3">
        <v>0</v>
      </c>
      <c r="O475" s="3">
        <v>20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20</v>
      </c>
      <c r="V475" t="s">
        <v>70</v>
      </c>
    </row>
    <row r="476" spans="1:22" x14ac:dyDescent="0.25">
      <c r="A476" t="s">
        <v>2060</v>
      </c>
      <c r="B476" s="1" t="s">
        <v>2079</v>
      </c>
      <c r="C476" t="s">
        <v>1</v>
      </c>
      <c r="D476" t="s">
        <v>92</v>
      </c>
      <c r="E476" t="s">
        <v>383</v>
      </c>
      <c r="F476" t="s">
        <v>384</v>
      </c>
      <c r="G476">
        <v>947</v>
      </c>
      <c r="H476">
        <v>947</v>
      </c>
      <c r="I476">
        <v>947</v>
      </c>
      <c r="J476">
        <v>947</v>
      </c>
      <c r="L476" s="3">
        <v>0</v>
      </c>
      <c r="M476" s="3">
        <v>0</v>
      </c>
      <c r="N476" s="3">
        <v>0</v>
      </c>
      <c r="O476" s="3">
        <v>30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30</v>
      </c>
      <c r="V476" t="s">
        <v>70</v>
      </c>
    </row>
    <row r="477" spans="1:22" x14ac:dyDescent="0.25">
      <c r="A477" t="s">
        <v>2060</v>
      </c>
      <c r="B477" s="1" t="s">
        <v>2079</v>
      </c>
      <c r="C477" t="s">
        <v>1</v>
      </c>
      <c r="D477" t="s">
        <v>92</v>
      </c>
      <c r="E477" t="s">
        <v>383</v>
      </c>
      <c r="F477" t="s">
        <v>384</v>
      </c>
      <c r="G477">
        <v>948</v>
      </c>
      <c r="H477">
        <v>948</v>
      </c>
      <c r="I477">
        <v>948</v>
      </c>
      <c r="J477">
        <v>948</v>
      </c>
      <c r="L477" s="3">
        <v>0</v>
      </c>
      <c r="M477" s="3">
        <v>0</v>
      </c>
      <c r="N477" s="3">
        <v>0</v>
      </c>
      <c r="O477" s="3">
        <v>6.5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6.5</v>
      </c>
      <c r="V477" t="s">
        <v>70</v>
      </c>
    </row>
    <row r="478" spans="1:22" x14ac:dyDescent="0.25">
      <c r="A478" t="s">
        <v>2060</v>
      </c>
      <c r="B478" s="1" t="s">
        <v>2079</v>
      </c>
      <c r="C478" t="s">
        <v>1</v>
      </c>
      <c r="D478" t="s">
        <v>92</v>
      </c>
      <c r="E478" t="s">
        <v>383</v>
      </c>
      <c r="F478" t="s">
        <v>384</v>
      </c>
      <c r="G478">
        <v>949</v>
      </c>
      <c r="H478">
        <v>949</v>
      </c>
      <c r="I478">
        <v>949</v>
      </c>
      <c r="J478">
        <v>949</v>
      </c>
      <c r="L478" s="3">
        <v>0</v>
      </c>
      <c r="M478" s="3">
        <v>0</v>
      </c>
      <c r="N478" s="3">
        <v>0</v>
      </c>
      <c r="O478" s="3">
        <v>6.46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6.46</v>
      </c>
      <c r="V478" t="s">
        <v>70</v>
      </c>
    </row>
    <row r="479" spans="1:22" x14ac:dyDescent="0.25">
      <c r="A479" t="s">
        <v>2060</v>
      </c>
      <c r="B479" s="1" t="s">
        <v>2079</v>
      </c>
      <c r="C479" t="s">
        <v>1</v>
      </c>
      <c r="D479" t="s">
        <v>92</v>
      </c>
      <c r="E479" t="s">
        <v>383</v>
      </c>
      <c r="F479" t="s">
        <v>384</v>
      </c>
      <c r="G479">
        <v>950</v>
      </c>
      <c r="H479">
        <v>950</v>
      </c>
      <c r="I479">
        <v>950</v>
      </c>
      <c r="J479">
        <v>950</v>
      </c>
      <c r="L479" s="3">
        <v>0</v>
      </c>
      <c r="M479" s="3">
        <v>0</v>
      </c>
      <c r="N479" s="3">
        <v>0</v>
      </c>
      <c r="O479" s="3">
        <v>8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8</v>
      </c>
      <c r="V479" t="s">
        <v>70</v>
      </c>
    </row>
    <row r="480" spans="1:22" x14ac:dyDescent="0.25">
      <c r="A480" t="s">
        <v>2060</v>
      </c>
      <c r="B480" s="1" t="s">
        <v>2079</v>
      </c>
      <c r="C480" t="s">
        <v>1</v>
      </c>
      <c r="D480" t="s">
        <v>92</v>
      </c>
      <c r="E480" t="s">
        <v>383</v>
      </c>
      <c r="F480" t="s">
        <v>384</v>
      </c>
      <c r="G480">
        <v>951</v>
      </c>
      <c r="H480">
        <v>951</v>
      </c>
      <c r="I480">
        <v>951</v>
      </c>
      <c r="J480">
        <v>951</v>
      </c>
      <c r="L480" s="3">
        <v>0</v>
      </c>
      <c r="M480" s="3">
        <v>0</v>
      </c>
      <c r="N480" s="3">
        <v>0</v>
      </c>
      <c r="O480" s="3">
        <v>10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10</v>
      </c>
      <c r="V480" t="s">
        <v>70</v>
      </c>
    </row>
    <row r="481" spans="1:22" x14ac:dyDescent="0.25">
      <c r="A481" t="s">
        <v>2060</v>
      </c>
      <c r="B481" s="1" t="s">
        <v>2083</v>
      </c>
      <c r="C481" t="s">
        <v>1</v>
      </c>
      <c r="D481" t="s">
        <v>92</v>
      </c>
      <c r="E481" t="s">
        <v>383</v>
      </c>
      <c r="F481" t="s">
        <v>384</v>
      </c>
      <c r="G481">
        <v>952</v>
      </c>
      <c r="H481">
        <v>952</v>
      </c>
      <c r="I481">
        <v>952</v>
      </c>
      <c r="J481">
        <v>952</v>
      </c>
      <c r="L481" s="3">
        <v>0</v>
      </c>
      <c r="M481" s="3">
        <v>0</v>
      </c>
      <c r="N481" s="3">
        <v>0</v>
      </c>
      <c r="O481" s="3">
        <v>8.5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8.5</v>
      </c>
      <c r="V481" t="s">
        <v>70</v>
      </c>
    </row>
    <row r="482" spans="1:22" x14ac:dyDescent="0.25">
      <c r="A482" t="s">
        <v>2060</v>
      </c>
      <c r="B482" s="1" t="s">
        <v>2084</v>
      </c>
      <c r="C482" t="s">
        <v>1</v>
      </c>
      <c r="D482" t="s">
        <v>92</v>
      </c>
      <c r="E482" t="s">
        <v>383</v>
      </c>
      <c r="F482" t="s">
        <v>384</v>
      </c>
      <c r="G482">
        <v>953</v>
      </c>
      <c r="H482">
        <v>953</v>
      </c>
      <c r="I482">
        <v>953</v>
      </c>
      <c r="J482">
        <v>953</v>
      </c>
      <c r="L482" s="3">
        <v>0</v>
      </c>
      <c r="M482" s="3">
        <v>0</v>
      </c>
      <c r="N482" s="3">
        <v>0</v>
      </c>
      <c r="O482" s="3">
        <v>13.5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13.5</v>
      </c>
      <c r="V482" t="s">
        <v>70</v>
      </c>
    </row>
    <row r="483" spans="1:22" x14ac:dyDescent="0.25">
      <c r="A483" t="s">
        <v>2060</v>
      </c>
      <c r="B483" s="1" t="s">
        <v>2084</v>
      </c>
      <c r="C483" t="s">
        <v>1</v>
      </c>
      <c r="D483" t="s">
        <v>92</v>
      </c>
      <c r="E483" t="s">
        <v>383</v>
      </c>
      <c r="F483" t="s">
        <v>384</v>
      </c>
      <c r="G483">
        <v>954</v>
      </c>
      <c r="H483">
        <v>954</v>
      </c>
      <c r="I483">
        <v>954</v>
      </c>
      <c r="J483">
        <v>954</v>
      </c>
      <c r="L483" s="3">
        <v>0</v>
      </c>
      <c r="M483" s="3">
        <v>0</v>
      </c>
      <c r="N483" s="3">
        <v>0</v>
      </c>
      <c r="O483" s="3">
        <v>4.25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4.25</v>
      </c>
      <c r="V483" t="s">
        <v>70</v>
      </c>
    </row>
    <row r="484" spans="1:22" x14ac:dyDescent="0.25">
      <c r="A484" t="s">
        <v>2060</v>
      </c>
      <c r="B484" s="1" t="s">
        <v>2084</v>
      </c>
      <c r="C484" t="s">
        <v>1</v>
      </c>
      <c r="D484" t="s">
        <v>92</v>
      </c>
      <c r="E484" t="s">
        <v>383</v>
      </c>
      <c r="F484" t="s">
        <v>384</v>
      </c>
      <c r="G484">
        <v>955</v>
      </c>
      <c r="H484">
        <v>955</v>
      </c>
      <c r="I484">
        <v>955</v>
      </c>
      <c r="J484">
        <v>955</v>
      </c>
      <c r="L484" s="3">
        <v>0</v>
      </c>
      <c r="M484" s="3">
        <v>0</v>
      </c>
      <c r="N484" s="3">
        <v>0</v>
      </c>
      <c r="O484" s="3">
        <v>34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34</v>
      </c>
      <c r="V484" t="s">
        <v>70</v>
      </c>
    </row>
    <row r="485" spans="1:22" x14ac:dyDescent="0.25">
      <c r="A485" t="s">
        <v>2060</v>
      </c>
      <c r="B485" s="1" t="s">
        <v>2084</v>
      </c>
      <c r="C485" t="s">
        <v>1</v>
      </c>
      <c r="D485" t="s">
        <v>92</v>
      </c>
      <c r="E485" t="s">
        <v>383</v>
      </c>
      <c r="F485" t="s">
        <v>384</v>
      </c>
      <c r="G485">
        <v>956</v>
      </c>
      <c r="H485">
        <v>956</v>
      </c>
      <c r="I485">
        <v>956</v>
      </c>
      <c r="J485">
        <v>956</v>
      </c>
      <c r="L485" s="3">
        <v>0</v>
      </c>
      <c r="M485" s="3">
        <v>0</v>
      </c>
      <c r="N485" s="3">
        <v>0</v>
      </c>
      <c r="O485" s="3">
        <v>96.69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96.69</v>
      </c>
      <c r="V485" t="s">
        <v>70</v>
      </c>
    </row>
    <row r="486" spans="1:22" x14ac:dyDescent="0.25">
      <c r="A486" t="s">
        <v>2060</v>
      </c>
      <c r="B486" s="1" t="s">
        <v>2085</v>
      </c>
      <c r="C486" t="s">
        <v>1</v>
      </c>
      <c r="D486" t="s">
        <v>92</v>
      </c>
      <c r="E486" t="s">
        <v>383</v>
      </c>
      <c r="F486" t="s">
        <v>384</v>
      </c>
      <c r="G486">
        <v>957</v>
      </c>
      <c r="H486">
        <v>957</v>
      </c>
      <c r="I486">
        <v>957</v>
      </c>
      <c r="J486">
        <v>957</v>
      </c>
      <c r="L486" s="3">
        <v>0</v>
      </c>
      <c r="M486" s="3">
        <v>0</v>
      </c>
      <c r="N486" s="3">
        <v>0</v>
      </c>
      <c r="O486" s="3">
        <v>4.25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4.25</v>
      </c>
      <c r="V486" t="s">
        <v>70</v>
      </c>
    </row>
    <row r="487" spans="1:22" x14ac:dyDescent="0.25">
      <c r="A487" t="s">
        <v>2060</v>
      </c>
      <c r="B487" s="1" t="s">
        <v>2085</v>
      </c>
      <c r="C487" t="s">
        <v>1</v>
      </c>
      <c r="D487" t="s">
        <v>92</v>
      </c>
      <c r="E487" t="s">
        <v>383</v>
      </c>
      <c r="F487" t="s">
        <v>384</v>
      </c>
      <c r="G487">
        <v>958</v>
      </c>
      <c r="H487">
        <v>958</v>
      </c>
      <c r="I487">
        <v>958</v>
      </c>
      <c r="J487">
        <v>958</v>
      </c>
      <c r="L487" s="3">
        <v>0</v>
      </c>
      <c r="M487" s="3">
        <v>0</v>
      </c>
      <c r="N487" s="3">
        <v>0</v>
      </c>
      <c r="O487" s="3">
        <v>10.58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10.58</v>
      </c>
      <c r="V487" t="s">
        <v>70</v>
      </c>
    </row>
    <row r="488" spans="1:22" x14ac:dyDescent="0.25">
      <c r="A488" t="s">
        <v>2060</v>
      </c>
      <c r="B488" s="1" t="s">
        <v>2085</v>
      </c>
      <c r="C488" t="s">
        <v>1</v>
      </c>
      <c r="D488" t="s">
        <v>92</v>
      </c>
      <c r="E488" t="s">
        <v>383</v>
      </c>
      <c r="F488" t="s">
        <v>384</v>
      </c>
      <c r="G488">
        <v>959</v>
      </c>
      <c r="H488">
        <v>959</v>
      </c>
      <c r="I488">
        <v>959</v>
      </c>
      <c r="J488">
        <v>959</v>
      </c>
      <c r="L488" s="3">
        <v>0</v>
      </c>
      <c r="M488" s="3">
        <v>0</v>
      </c>
      <c r="N488" s="3">
        <v>0</v>
      </c>
      <c r="O488" s="3">
        <v>30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30</v>
      </c>
      <c r="V488" t="s">
        <v>70</v>
      </c>
    </row>
    <row r="489" spans="1:22" x14ac:dyDescent="0.25">
      <c r="A489" t="s">
        <v>2060</v>
      </c>
      <c r="B489" s="1" t="s">
        <v>2085</v>
      </c>
      <c r="C489" t="s">
        <v>1</v>
      </c>
      <c r="D489" t="s">
        <v>92</v>
      </c>
      <c r="E489" t="s">
        <v>383</v>
      </c>
      <c r="F489" t="s">
        <v>384</v>
      </c>
      <c r="G489">
        <v>960</v>
      </c>
      <c r="H489">
        <v>960</v>
      </c>
      <c r="I489">
        <v>960</v>
      </c>
      <c r="J489">
        <v>960</v>
      </c>
      <c r="L489" s="3">
        <v>0</v>
      </c>
      <c r="M489" s="3">
        <v>0</v>
      </c>
      <c r="N489" s="3">
        <v>0</v>
      </c>
      <c r="O489" s="3">
        <v>10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10</v>
      </c>
      <c r="V489" t="s">
        <v>70</v>
      </c>
    </row>
    <row r="490" spans="1:22" x14ac:dyDescent="0.25">
      <c r="A490" t="s">
        <v>2060</v>
      </c>
      <c r="B490" s="1" t="s">
        <v>2085</v>
      </c>
      <c r="C490" t="s">
        <v>1</v>
      </c>
      <c r="D490" t="s">
        <v>92</v>
      </c>
      <c r="E490" t="s">
        <v>383</v>
      </c>
      <c r="F490" t="s">
        <v>384</v>
      </c>
      <c r="G490">
        <v>961</v>
      </c>
      <c r="H490">
        <v>961</v>
      </c>
      <c r="I490">
        <v>961</v>
      </c>
      <c r="J490">
        <v>961</v>
      </c>
      <c r="L490" s="3">
        <v>0</v>
      </c>
      <c r="M490" s="3">
        <v>0</v>
      </c>
      <c r="N490" s="3">
        <v>0</v>
      </c>
      <c r="O490" s="3">
        <v>21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21</v>
      </c>
      <c r="V490" t="s">
        <v>70</v>
      </c>
    </row>
    <row r="491" spans="1:22" x14ac:dyDescent="0.25">
      <c r="A491" t="s">
        <v>2060</v>
      </c>
      <c r="B491" s="1" t="s">
        <v>2085</v>
      </c>
      <c r="C491" t="s">
        <v>1</v>
      </c>
      <c r="D491" t="s">
        <v>92</v>
      </c>
      <c r="E491" t="s">
        <v>383</v>
      </c>
      <c r="F491" t="s">
        <v>384</v>
      </c>
      <c r="G491">
        <v>962</v>
      </c>
      <c r="H491">
        <v>962</v>
      </c>
      <c r="I491">
        <v>962</v>
      </c>
      <c r="J491">
        <v>962</v>
      </c>
      <c r="L491" s="3">
        <v>0</v>
      </c>
      <c r="M491" s="3">
        <v>0</v>
      </c>
      <c r="N491" s="3">
        <v>0</v>
      </c>
      <c r="O491" s="3">
        <v>17.5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17.5</v>
      </c>
      <c r="V491" t="s">
        <v>70</v>
      </c>
    </row>
    <row r="492" spans="1:22" x14ac:dyDescent="0.25">
      <c r="A492" t="s">
        <v>2060</v>
      </c>
      <c r="B492" s="1" t="s">
        <v>2085</v>
      </c>
      <c r="C492" t="s">
        <v>1</v>
      </c>
      <c r="D492" t="s">
        <v>92</v>
      </c>
      <c r="E492" t="s">
        <v>383</v>
      </c>
      <c r="F492" t="s">
        <v>384</v>
      </c>
      <c r="G492">
        <v>963</v>
      </c>
      <c r="H492">
        <v>963</v>
      </c>
      <c r="I492">
        <v>963</v>
      </c>
      <c r="J492">
        <v>963</v>
      </c>
      <c r="L492" s="3">
        <v>0</v>
      </c>
      <c r="M492" s="3">
        <v>0</v>
      </c>
      <c r="N492" s="3">
        <v>0</v>
      </c>
      <c r="O492" s="3">
        <v>33.9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33.9</v>
      </c>
      <c r="V492" t="s">
        <v>70</v>
      </c>
    </row>
    <row r="493" spans="1:22" x14ac:dyDescent="0.25">
      <c r="A493" t="s">
        <v>2060</v>
      </c>
      <c r="B493" s="1" t="s">
        <v>2088</v>
      </c>
      <c r="C493" t="s">
        <v>1</v>
      </c>
      <c r="D493" t="s">
        <v>92</v>
      </c>
      <c r="E493" t="s">
        <v>383</v>
      </c>
      <c r="F493" t="s">
        <v>384</v>
      </c>
      <c r="G493">
        <v>964</v>
      </c>
      <c r="H493">
        <v>964</v>
      </c>
      <c r="I493">
        <v>964</v>
      </c>
      <c r="J493">
        <v>964</v>
      </c>
      <c r="L493" s="3">
        <v>0</v>
      </c>
      <c r="M493" s="3">
        <v>0</v>
      </c>
      <c r="N493" s="3">
        <v>0</v>
      </c>
      <c r="O493" s="3">
        <v>7.61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7.61</v>
      </c>
      <c r="V493" t="s">
        <v>70</v>
      </c>
    </row>
    <row r="494" spans="1:22" x14ac:dyDescent="0.25">
      <c r="A494" t="s">
        <v>2060</v>
      </c>
      <c r="B494" s="1" t="s">
        <v>2088</v>
      </c>
      <c r="C494" t="s">
        <v>1</v>
      </c>
      <c r="D494" t="s">
        <v>92</v>
      </c>
      <c r="E494" t="s">
        <v>383</v>
      </c>
      <c r="F494" t="s">
        <v>384</v>
      </c>
      <c r="G494">
        <v>965</v>
      </c>
      <c r="H494">
        <v>965</v>
      </c>
      <c r="I494">
        <v>965</v>
      </c>
      <c r="J494">
        <v>965</v>
      </c>
      <c r="L494" s="3">
        <v>0</v>
      </c>
      <c r="M494" s="3">
        <v>0</v>
      </c>
      <c r="N494" s="3">
        <v>0</v>
      </c>
      <c r="O494" s="3">
        <v>40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40</v>
      </c>
      <c r="V494" t="s">
        <v>70</v>
      </c>
    </row>
    <row r="495" spans="1:22" x14ac:dyDescent="0.25">
      <c r="A495" t="s">
        <v>2060</v>
      </c>
      <c r="B495" s="1" t="s">
        <v>2089</v>
      </c>
      <c r="C495" t="s">
        <v>1</v>
      </c>
      <c r="D495" t="s">
        <v>92</v>
      </c>
      <c r="E495" t="s">
        <v>383</v>
      </c>
      <c r="F495" t="s">
        <v>384</v>
      </c>
      <c r="G495">
        <v>966</v>
      </c>
      <c r="H495">
        <v>966</v>
      </c>
      <c r="I495">
        <v>966</v>
      </c>
      <c r="J495">
        <v>966</v>
      </c>
      <c r="L495" s="3">
        <v>0</v>
      </c>
      <c r="M495" s="3">
        <v>0</v>
      </c>
      <c r="N495" s="3">
        <v>0</v>
      </c>
      <c r="O495" s="3">
        <v>63.19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63.19</v>
      </c>
      <c r="V495" t="s">
        <v>70</v>
      </c>
    </row>
    <row r="496" spans="1:22" x14ac:dyDescent="0.25">
      <c r="A496" t="s">
        <v>2060</v>
      </c>
      <c r="B496" s="1" t="s">
        <v>2089</v>
      </c>
      <c r="C496" t="s">
        <v>1</v>
      </c>
      <c r="D496" t="s">
        <v>92</v>
      </c>
      <c r="E496" t="s">
        <v>383</v>
      </c>
      <c r="F496" t="s">
        <v>384</v>
      </c>
      <c r="G496">
        <v>967</v>
      </c>
      <c r="H496">
        <v>967</v>
      </c>
      <c r="I496">
        <v>967</v>
      </c>
      <c r="J496">
        <v>967</v>
      </c>
      <c r="L496" s="3">
        <v>0</v>
      </c>
      <c r="M496" s="3">
        <v>0</v>
      </c>
      <c r="N496" s="3">
        <v>0</v>
      </c>
      <c r="O496" s="3">
        <v>3.25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3.25</v>
      </c>
      <c r="V496" t="s">
        <v>70</v>
      </c>
    </row>
    <row r="497" spans="1:22" x14ac:dyDescent="0.25">
      <c r="A497" t="s">
        <v>2060</v>
      </c>
      <c r="B497" s="1" t="s">
        <v>2089</v>
      </c>
      <c r="C497" t="s">
        <v>1</v>
      </c>
      <c r="D497" t="s">
        <v>92</v>
      </c>
      <c r="E497" t="s">
        <v>383</v>
      </c>
      <c r="F497" t="s">
        <v>384</v>
      </c>
      <c r="G497">
        <v>968</v>
      </c>
      <c r="H497">
        <v>968</v>
      </c>
      <c r="I497">
        <v>968</v>
      </c>
      <c r="J497">
        <v>968</v>
      </c>
      <c r="L497" s="3">
        <v>0</v>
      </c>
      <c r="M497" s="3">
        <v>0</v>
      </c>
      <c r="N497" s="3">
        <v>0</v>
      </c>
      <c r="O497" s="3">
        <v>77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77</v>
      </c>
      <c r="V497" t="s">
        <v>70</v>
      </c>
    </row>
    <row r="498" spans="1:22" x14ac:dyDescent="0.25">
      <c r="A498" t="s">
        <v>2060</v>
      </c>
      <c r="B498" s="1" t="s">
        <v>2089</v>
      </c>
      <c r="C498" t="s">
        <v>1</v>
      </c>
      <c r="D498" t="s">
        <v>92</v>
      </c>
      <c r="E498" t="s">
        <v>383</v>
      </c>
      <c r="F498" t="s">
        <v>384</v>
      </c>
      <c r="G498">
        <v>969</v>
      </c>
      <c r="H498">
        <v>969</v>
      </c>
      <c r="I498">
        <v>969</v>
      </c>
      <c r="J498">
        <v>969</v>
      </c>
      <c r="L498" s="3">
        <v>0</v>
      </c>
      <c r="M498" s="3">
        <v>0</v>
      </c>
      <c r="N498" s="3">
        <v>0</v>
      </c>
      <c r="O498" s="3">
        <v>6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6</v>
      </c>
      <c r="V498" t="s">
        <v>70</v>
      </c>
    </row>
    <row r="499" spans="1:22" x14ac:dyDescent="0.25">
      <c r="A499" t="s">
        <v>2060</v>
      </c>
      <c r="B499" s="1" t="s">
        <v>2089</v>
      </c>
      <c r="C499" t="s">
        <v>1</v>
      </c>
      <c r="D499" t="s">
        <v>92</v>
      </c>
      <c r="E499" t="s">
        <v>383</v>
      </c>
      <c r="F499" t="s">
        <v>384</v>
      </c>
      <c r="G499">
        <v>970</v>
      </c>
      <c r="H499">
        <v>970</v>
      </c>
      <c r="I499">
        <v>970</v>
      </c>
      <c r="J499">
        <v>970</v>
      </c>
      <c r="L499" s="3">
        <v>0</v>
      </c>
      <c r="M499" s="3">
        <v>0</v>
      </c>
      <c r="N499" s="3">
        <v>0</v>
      </c>
      <c r="O499" s="3">
        <v>43.09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43.09</v>
      </c>
      <c r="V499" t="s">
        <v>70</v>
      </c>
    </row>
    <row r="500" spans="1:22" x14ac:dyDescent="0.25">
      <c r="A500" t="s">
        <v>2060</v>
      </c>
      <c r="B500" s="1" t="s">
        <v>2089</v>
      </c>
      <c r="C500" t="s">
        <v>1</v>
      </c>
      <c r="D500" t="s">
        <v>92</v>
      </c>
      <c r="E500" t="s">
        <v>383</v>
      </c>
      <c r="F500" t="s">
        <v>384</v>
      </c>
      <c r="G500">
        <v>971</v>
      </c>
      <c r="H500">
        <v>971</v>
      </c>
      <c r="I500">
        <v>971</v>
      </c>
      <c r="J500">
        <v>971</v>
      </c>
      <c r="L500" s="3">
        <v>0</v>
      </c>
      <c r="M500" s="3">
        <v>0</v>
      </c>
      <c r="N500" s="3">
        <v>0</v>
      </c>
      <c r="O500" s="3">
        <v>8.85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8.85</v>
      </c>
      <c r="V500" t="s">
        <v>70</v>
      </c>
    </row>
    <row r="501" spans="1:22" x14ac:dyDescent="0.25">
      <c r="A501" t="s">
        <v>2020</v>
      </c>
      <c r="B501" s="1" t="s">
        <v>2057</v>
      </c>
      <c r="C501" t="s">
        <v>1</v>
      </c>
      <c r="D501" t="s">
        <v>92</v>
      </c>
      <c r="E501" t="s">
        <v>383</v>
      </c>
      <c r="F501" t="s">
        <v>384</v>
      </c>
      <c r="G501">
        <v>972</v>
      </c>
      <c r="H501">
        <v>972</v>
      </c>
      <c r="I501">
        <v>972</v>
      </c>
      <c r="J501">
        <v>972</v>
      </c>
      <c r="L501" s="3">
        <v>0</v>
      </c>
      <c r="M501" s="3">
        <v>0</v>
      </c>
      <c r="N501" s="3">
        <v>0</v>
      </c>
      <c r="O501" s="3">
        <v>5.44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5.44</v>
      </c>
      <c r="V501" t="s">
        <v>70</v>
      </c>
    </row>
    <row r="502" spans="1:22" x14ac:dyDescent="0.25">
      <c r="A502" t="s">
        <v>2020</v>
      </c>
      <c r="B502" s="1" t="s">
        <v>2057</v>
      </c>
      <c r="C502" t="s">
        <v>1</v>
      </c>
      <c r="D502" t="s">
        <v>92</v>
      </c>
      <c r="E502" t="s">
        <v>383</v>
      </c>
      <c r="F502" t="s">
        <v>384</v>
      </c>
      <c r="G502">
        <v>973</v>
      </c>
      <c r="H502">
        <v>973</v>
      </c>
      <c r="I502">
        <v>973</v>
      </c>
      <c r="J502">
        <v>973</v>
      </c>
      <c r="L502" s="3">
        <v>0</v>
      </c>
      <c r="M502" s="3">
        <v>0</v>
      </c>
      <c r="N502" s="3">
        <v>0</v>
      </c>
      <c r="O502" s="3">
        <v>6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6</v>
      </c>
      <c r="V502" t="s">
        <v>70</v>
      </c>
    </row>
    <row r="503" spans="1:22" x14ac:dyDescent="0.25">
      <c r="A503" t="s">
        <v>2020</v>
      </c>
      <c r="B503" s="1" t="s">
        <v>2057</v>
      </c>
      <c r="C503" t="s">
        <v>1</v>
      </c>
      <c r="D503" t="s">
        <v>92</v>
      </c>
      <c r="E503" t="s">
        <v>383</v>
      </c>
      <c r="F503" t="s">
        <v>384</v>
      </c>
      <c r="G503">
        <v>974</v>
      </c>
      <c r="H503">
        <v>974</v>
      </c>
      <c r="I503">
        <v>974</v>
      </c>
      <c r="J503">
        <v>974</v>
      </c>
      <c r="L503" s="3">
        <v>0</v>
      </c>
      <c r="M503" s="3">
        <v>0</v>
      </c>
      <c r="N503" s="3">
        <v>0</v>
      </c>
      <c r="O503" s="3">
        <v>15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15</v>
      </c>
      <c r="V503" t="s">
        <v>70</v>
      </c>
    </row>
    <row r="504" spans="1:22" x14ac:dyDescent="0.25">
      <c r="A504" t="s">
        <v>2020</v>
      </c>
      <c r="B504" s="1" t="s">
        <v>2057</v>
      </c>
      <c r="C504" t="s">
        <v>1</v>
      </c>
      <c r="D504" t="s">
        <v>92</v>
      </c>
      <c r="E504" t="s">
        <v>383</v>
      </c>
      <c r="F504" t="s">
        <v>384</v>
      </c>
      <c r="G504">
        <v>975</v>
      </c>
      <c r="H504">
        <v>975</v>
      </c>
      <c r="I504">
        <v>975</v>
      </c>
      <c r="J504">
        <v>975</v>
      </c>
      <c r="L504" s="3">
        <v>0</v>
      </c>
      <c r="M504" s="3">
        <v>0</v>
      </c>
      <c r="N504" s="3">
        <v>0</v>
      </c>
      <c r="O504" s="3">
        <v>10.75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10.75</v>
      </c>
      <c r="V504" t="s">
        <v>70</v>
      </c>
    </row>
    <row r="505" spans="1:22" x14ac:dyDescent="0.25">
      <c r="A505" t="s">
        <v>2020</v>
      </c>
      <c r="B505" s="1" t="s">
        <v>2057</v>
      </c>
      <c r="C505" t="s">
        <v>1</v>
      </c>
      <c r="D505" t="s">
        <v>92</v>
      </c>
      <c r="E505" t="s">
        <v>383</v>
      </c>
      <c r="F505" t="s">
        <v>384</v>
      </c>
      <c r="G505">
        <v>976</v>
      </c>
      <c r="H505">
        <v>976</v>
      </c>
      <c r="I505">
        <v>976</v>
      </c>
      <c r="J505">
        <v>976</v>
      </c>
      <c r="L505" s="3">
        <v>0</v>
      </c>
      <c r="M505" s="3">
        <v>0</v>
      </c>
      <c r="N505" s="3">
        <v>0</v>
      </c>
      <c r="O505" s="3">
        <v>128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128</v>
      </c>
      <c r="V505" t="s">
        <v>70</v>
      </c>
    </row>
    <row r="506" spans="1:22" x14ac:dyDescent="0.25">
      <c r="A506" t="s">
        <v>2020</v>
      </c>
      <c r="B506" s="1" t="s">
        <v>2055</v>
      </c>
      <c r="C506" t="s">
        <v>1</v>
      </c>
      <c r="D506" t="s">
        <v>92</v>
      </c>
      <c r="E506" t="s">
        <v>383</v>
      </c>
      <c r="F506" t="s">
        <v>384</v>
      </c>
      <c r="G506">
        <v>977</v>
      </c>
      <c r="H506">
        <v>977</v>
      </c>
      <c r="I506">
        <v>977</v>
      </c>
      <c r="J506">
        <v>977</v>
      </c>
      <c r="L506" s="3">
        <v>0</v>
      </c>
      <c r="M506" s="3">
        <v>0</v>
      </c>
      <c r="N506" s="3">
        <v>0</v>
      </c>
      <c r="O506" s="3">
        <v>25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25</v>
      </c>
      <c r="V506" t="s">
        <v>70</v>
      </c>
    </row>
    <row r="507" spans="1:22" x14ac:dyDescent="0.25">
      <c r="A507" t="s">
        <v>2020</v>
      </c>
      <c r="B507" s="1" t="s">
        <v>2055</v>
      </c>
      <c r="C507" t="s">
        <v>1</v>
      </c>
      <c r="D507" t="s">
        <v>92</v>
      </c>
      <c r="E507" t="s">
        <v>383</v>
      </c>
      <c r="F507" t="s">
        <v>384</v>
      </c>
      <c r="G507">
        <v>978</v>
      </c>
      <c r="H507">
        <v>978</v>
      </c>
      <c r="I507">
        <v>978</v>
      </c>
      <c r="J507">
        <v>978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t="s">
        <v>70</v>
      </c>
    </row>
    <row r="508" spans="1:22" x14ac:dyDescent="0.25">
      <c r="A508" t="s">
        <v>2020</v>
      </c>
      <c r="B508" s="1" t="s">
        <v>2055</v>
      </c>
      <c r="C508" t="s">
        <v>1</v>
      </c>
      <c r="D508" t="s">
        <v>92</v>
      </c>
      <c r="E508" t="s">
        <v>383</v>
      </c>
      <c r="F508" t="s">
        <v>384</v>
      </c>
      <c r="G508">
        <v>979</v>
      </c>
      <c r="H508">
        <v>979</v>
      </c>
      <c r="I508">
        <v>979</v>
      </c>
      <c r="J508">
        <v>979</v>
      </c>
      <c r="L508" s="3">
        <v>0</v>
      </c>
      <c r="M508" s="3">
        <v>0</v>
      </c>
      <c r="N508" s="3">
        <v>0</v>
      </c>
      <c r="O508" s="3">
        <v>2.72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2.72</v>
      </c>
      <c r="V508" t="s">
        <v>70</v>
      </c>
    </row>
    <row r="509" spans="1:22" x14ac:dyDescent="0.25">
      <c r="A509" t="s">
        <v>2020</v>
      </c>
      <c r="B509" s="1" t="s">
        <v>2054</v>
      </c>
      <c r="C509" t="s">
        <v>1</v>
      </c>
      <c r="D509" t="s">
        <v>92</v>
      </c>
      <c r="E509" t="s">
        <v>383</v>
      </c>
      <c r="F509" t="s">
        <v>384</v>
      </c>
      <c r="G509">
        <v>980</v>
      </c>
      <c r="H509">
        <v>980</v>
      </c>
      <c r="I509">
        <v>980</v>
      </c>
      <c r="J509">
        <v>980</v>
      </c>
      <c r="L509" s="3">
        <v>0</v>
      </c>
      <c r="M509" s="3">
        <v>0</v>
      </c>
      <c r="N509" s="3">
        <v>0</v>
      </c>
      <c r="O509" s="3">
        <v>33.9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33.9</v>
      </c>
      <c r="V509" t="s">
        <v>70</v>
      </c>
    </row>
    <row r="510" spans="1:22" x14ac:dyDescent="0.25">
      <c r="A510" t="s">
        <v>2020</v>
      </c>
      <c r="B510" s="1" t="s">
        <v>2054</v>
      </c>
      <c r="C510" t="s">
        <v>1</v>
      </c>
      <c r="D510" t="s">
        <v>92</v>
      </c>
      <c r="E510" t="s">
        <v>383</v>
      </c>
      <c r="F510" t="s">
        <v>384</v>
      </c>
      <c r="G510">
        <v>981</v>
      </c>
      <c r="H510">
        <v>981</v>
      </c>
      <c r="I510">
        <v>981</v>
      </c>
      <c r="J510">
        <v>981</v>
      </c>
      <c r="L510" s="3">
        <v>0</v>
      </c>
      <c r="M510" s="3">
        <v>0</v>
      </c>
      <c r="N510" s="3">
        <v>0</v>
      </c>
      <c r="O510" s="3">
        <v>96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96</v>
      </c>
      <c r="V510" t="s">
        <v>70</v>
      </c>
    </row>
    <row r="511" spans="1:22" x14ac:dyDescent="0.25">
      <c r="A511" t="s">
        <v>2020</v>
      </c>
      <c r="B511" s="1" t="s">
        <v>2054</v>
      </c>
      <c r="C511" t="s">
        <v>1</v>
      </c>
      <c r="D511" t="s">
        <v>92</v>
      </c>
      <c r="E511" t="s">
        <v>383</v>
      </c>
      <c r="F511" t="s">
        <v>384</v>
      </c>
      <c r="G511">
        <v>982</v>
      </c>
      <c r="H511">
        <v>982</v>
      </c>
      <c r="I511">
        <v>982</v>
      </c>
      <c r="J511">
        <v>982</v>
      </c>
      <c r="L511" s="3">
        <v>0</v>
      </c>
      <c r="M511" s="3">
        <v>0</v>
      </c>
      <c r="N511" s="3">
        <v>0</v>
      </c>
      <c r="O511" s="3">
        <v>2.72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2.72</v>
      </c>
      <c r="V511" t="s">
        <v>70</v>
      </c>
    </row>
    <row r="512" spans="1:22" x14ac:dyDescent="0.25">
      <c r="A512" t="s">
        <v>2020</v>
      </c>
      <c r="B512" s="1" t="s">
        <v>2054</v>
      </c>
      <c r="C512" t="s">
        <v>1</v>
      </c>
      <c r="D512" t="s">
        <v>92</v>
      </c>
      <c r="E512" t="s">
        <v>383</v>
      </c>
      <c r="F512" t="s">
        <v>384</v>
      </c>
      <c r="G512">
        <v>983</v>
      </c>
      <c r="H512">
        <v>983</v>
      </c>
      <c r="I512">
        <v>983</v>
      </c>
      <c r="J512">
        <v>983</v>
      </c>
      <c r="L512" s="3">
        <v>0</v>
      </c>
      <c r="M512" s="3">
        <v>0</v>
      </c>
      <c r="N512" s="3">
        <v>0</v>
      </c>
      <c r="O512" s="3">
        <v>7.46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7.46</v>
      </c>
      <c r="V512" t="s">
        <v>70</v>
      </c>
    </row>
    <row r="513" spans="1:22" x14ac:dyDescent="0.25">
      <c r="A513" t="s">
        <v>2020</v>
      </c>
      <c r="B513" s="1" t="s">
        <v>2051</v>
      </c>
      <c r="C513" t="s">
        <v>1</v>
      </c>
      <c r="D513" t="s">
        <v>92</v>
      </c>
      <c r="E513" t="s">
        <v>383</v>
      </c>
      <c r="F513" t="s">
        <v>384</v>
      </c>
      <c r="G513">
        <v>984</v>
      </c>
      <c r="H513">
        <v>984</v>
      </c>
      <c r="I513">
        <v>984</v>
      </c>
      <c r="J513">
        <v>984</v>
      </c>
      <c r="L513" s="3">
        <v>0</v>
      </c>
      <c r="M513" s="3">
        <v>0</v>
      </c>
      <c r="N513" s="3">
        <v>0</v>
      </c>
      <c r="O513" s="3">
        <v>24.05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24.05</v>
      </c>
      <c r="V513" t="s">
        <v>70</v>
      </c>
    </row>
    <row r="514" spans="1:22" x14ac:dyDescent="0.25">
      <c r="A514" t="s">
        <v>2020</v>
      </c>
      <c r="B514" s="1" t="s">
        <v>2051</v>
      </c>
      <c r="C514" t="s">
        <v>1</v>
      </c>
      <c r="D514" t="s">
        <v>92</v>
      </c>
      <c r="E514" t="s">
        <v>383</v>
      </c>
      <c r="F514" t="s">
        <v>384</v>
      </c>
      <c r="G514">
        <v>985</v>
      </c>
      <c r="H514">
        <v>985</v>
      </c>
      <c r="I514">
        <v>985</v>
      </c>
      <c r="J514">
        <v>985</v>
      </c>
      <c r="L514" s="3">
        <v>0</v>
      </c>
      <c r="M514" s="3">
        <v>0</v>
      </c>
      <c r="N514" s="3">
        <v>0</v>
      </c>
      <c r="O514" s="3">
        <v>7.61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7.61</v>
      </c>
      <c r="V514" t="s">
        <v>70</v>
      </c>
    </row>
    <row r="515" spans="1:22" x14ac:dyDescent="0.25">
      <c r="A515" t="s">
        <v>2020</v>
      </c>
      <c r="B515" s="1" t="s">
        <v>2051</v>
      </c>
      <c r="C515" t="s">
        <v>1</v>
      </c>
      <c r="D515" t="s">
        <v>92</v>
      </c>
      <c r="E515" t="s">
        <v>383</v>
      </c>
      <c r="F515" t="s">
        <v>384</v>
      </c>
      <c r="G515">
        <v>986</v>
      </c>
      <c r="H515">
        <v>986</v>
      </c>
      <c r="I515">
        <v>986</v>
      </c>
      <c r="J515">
        <v>986</v>
      </c>
      <c r="L515" s="3">
        <v>0</v>
      </c>
      <c r="M515" s="3">
        <v>0</v>
      </c>
      <c r="N515" s="3">
        <v>0</v>
      </c>
      <c r="O515" s="3">
        <v>28.99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28.99</v>
      </c>
      <c r="V515" t="s">
        <v>70</v>
      </c>
    </row>
    <row r="516" spans="1:22" x14ac:dyDescent="0.25">
      <c r="A516" t="s">
        <v>2020</v>
      </c>
      <c r="B516" s="1" t="s">
        <v>2051</v>
      </c>
      <c r="C516" t="s">
        <v>1</v>
      </c>
      <c r="D516" t="s">
        <v>92</v>
      </c>
      <c r="E516" t="s">
        <v>383</v>
      </c>
      <c r="F516" t="s">
        <v>384</v>
      </c>
      <c r="G516">
        <v>987</v>
      </c>
      <c r="H516">
        <v>987</v>
      </c>
      <c r="I516">
        <v>987</v>
      </c>
      <c r="J516">
        <v>987</v>
      </c>
      <c r="L516" s="3">
        <v>0</v>
      </c>
      <c r="M516" s="3">
        <v>0</v>
      </c>
      <c r="N516" s="3">
        <v>0</v>
      </c>
      <c r="O516" s="3">
        <v>13.58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13.58</v>
      </c>
      <c r="V516" t="s">
        <v>70</v>
      </c>
    </row>
    <row r="517" spans="1:22" x14ac:dyDescent="0.25">
      <c r="A517" t="s">
        <v>2020</v>
      </c>
      <c r="B517" s="1" t="s">
        <v>2051</v>
      </c>
      <c r="C517" t="s">
        <v>1</v>
      </c>
      <c r="D517" t="s">
        <v>92</v>
      </c>
      <c r="E517" t="s">
        <v>383</v>
      </c>
      <c r="F517" t="s">
        <v>384</v>
      </c>
      <c r="G517">
        <v>988</v>
      </c>
      <c r="H517">
        <v>988</v>
      </c>
      <c r="I517">
        <v>988</v>
      </c>
      <c r="J517">
        <v>988</v>
      </c>
      <c r="L517" s="3">
        <v>0</v>
      </c>
      <c r="M517" s="3">
        <v>0</v>
      </c>
      <c r="N517" s="3">
        <v>0</v>
      </c>
      <c r="O517" s="3">
        <v>30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30</v>
      </c>
      <c r="V517" t="s">
        <v>70</v>
      </c>
    </row>
    <row r="518" spans="1:22" x14ac:dyDescent="0.25">
      <c r="A518" t="s">
        <v>2020</v>
      </c>
      <c r="B518" s="1" t="s">
        <v>2051</v>
      </c>
      <c r="C518" t="s">
        <v>1</v>
      </c>
      <c r="D518" t="s">
        <v>92</v>
      </c>
      <c r="E518" t="s">
        <v>383</v>
      </c>
      <c r="F518" t="s">
        <v>384</v>
      </c>
      <c r="G518">
        <v>989</v>
      </c>
      <c r="H518">
        <v>989</v>
      </c>
      <c r="I518">
        <v>989</v>
      </c>
      <c r="J518">
        <v>989</v>
      </c>
      <c r="L518" s="3">
        <v>0</v>
      </c>
      <c r="M518" s="3">
        <v>0</v>
      </c>
      <c r="N518" s="3">
        <v>0</v>
      </c>
      <c r="O518" s="3">
        <v>25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25</v>
      </c>
      <c r="V518" t="s">
        <v>70</v>
      </c>
    </row>
    <row r="519" spans="1:22" x14ac:dyDescent="0.25">
      <c r="A519" t="s">
        <v>2020</v>
      </c>
      <c r="B519" s="1" t="s">
        <v>2050</v>
      </c>
      <c r="C519" t="s">
        <v>1</v>
      </c>
      <c r="D519" t="s">
        <v>92</v>
      </c>
      <c r="E519" t="s">
        <v>383</v>
      </c>
      <c r="F519" t="s">
        <v>384</v>
      </c>
      <c r="G519">
        <v>990</v>
      </c>
      <c r="H519">
        <v>990</v>
      </c>
      <c r="I519">
        <v>990</v>
      </c>
      <c r="J519">
        <v>990</v>
      </c>
      <c r="L519" s="3">
        <v>0</v>
      </c>
      <c r="M519" s="3">
        <v>0</v>
      </c>
      <c r="N519" s="3">
        <v>0</v>
      </c>
      <c r="O519" s="3">
        <v>17.72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17.72</v>
      </c>
      <c r="V519" t="s">
        <v>70</v>
      </c>
    </row>
    <row r="520" spans="1:22" x14ac:dyDescent="0.25">
      <c r="A520" t="s">
        <v>2020</v>
      </c>
      <c r="B520" s="1" t="s">
        <v>2050</v>
      </c>
      <c r="C520" t="s">
        <v>1</v>
      </c>
      <c r="D520" t="s">
        <v>92</v>
      </c>
      <c r="E520" t="s">
        <v>383</v>
      </c>
      <c r="F520" t="s">
        <v>384</v>
      </c>
      <c r="G520">
        <v>991</v>
      </c>
      <c r="H520">
        <v>991</v>
      </c>
      <c r="I520">
        <v>991</v>
      </c>
      <c r="J520">
        <v>991</v>
      </c>
      <c r="L520" s="3">
        <v>0</v>
      </c>
      <c r="M520" s="3">
        <v>0</v>
      </c>
      <c r="N520" s="3">
        <v>0</v>
      </c>
      <c r="O520" s="3">
        <v>5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5</v>
      </c>
      <c r="V520" t="s">
        <v>70</v>
      </c>
    </row>
    <row r="521" spans="1:22" x14ac:dyDescent="0.25">
      <c r="A521" t="s">
        <v>2020</v>
      </c>
      <c r="B521" s="1" t="s">
        <v>2050</v>
      </c>
      <c r="C521" t="s">
        <v>1</v>
      </c>
      <c r="D521" t="s">
        <v>92</v>
      </c>
      <c r="E521" t="s">
        <v>383</v>
      </c>
      <c r="F521" t="s">
        <v>384</v>
      </c>
      <c r="G521">
        <v>992</v>
      </c>
      <c r="H521">
        <v>992</v>
      </c>
      <c r="I521">
        <v>992</v>
      </c>
      <c r="J521">
        <v>992</v>
      </c>
      <c r="L521" s="3">
        <v>0</v>
      </c>
      <c r="M521" s="3">
        <v>0</v>
      </c>
      <c r="N521" s="3">
        <v>0</v>
      </c>
      <c r="O521" s="3">
        <v>13.37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13.37</v>
      </c>
      <c r="V521" t="s">
        <v>70</v>
      </c>
    </row>
    <row r="522" spans="1:22" x14ac:dyDescent="0.25">
      <c r="A522" t="s">
        <v>2020</v>
      </c>
      <c r="B522" s="1" t="s">
        <v>2050</v>
      </c>
      <c r="C522" t="s">
        <v>1</v>
      </c>
      <c r="D522" t="s">
        <v>92</v>
      </c>
      <c r="E522" t="s">
        <v>383</v>
      </c>
      <c r="F522" t="s">
        <v>384</v>
      </c>
      <c r="G522">
        <v>993</v>
      </c>
      <c r="H522">
        <v>993</v>
      </c>
      <c r="I522">
        <v>993</v>
      </c>
      <c r="J522">
        <v>993</v>
      </c>
      <c r="L522" s="3">
        <v>0</v>
      </c>
      <c r="M522" s="3">
        <v>0</v>
      </c>
      <c r="N522" s="3">
        <v>0</v>
      </c>
      <c r="O522" s="3">
        <v>75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75</v>
      </c>
      <c r="V522" t="s">
        <v>70</v>
      </c>
    </row>
    <row r="523" spans="1:22" x14ac:dyDescent="0.25">
      <c r="A523" t="s">
        <v>2020</v>
      </c>
      <c r="B523" s="1" t="s">
        <v>2050</v>
      </c>
      <c r="C523" t="s">
        <v>1</v>
      </c>
      <c r="D523" t="s">
        <v>92</v>
      </c>
      <c r="E523" t="s">
        <v>383</v>
      </c>
      <c r="F523" t="s">
        <v>384</v>
      </c>
      <c r="G523">
        <v>994</v>
      </c>
      <c r="H523">
        <v>994</v>
      </c>
      <c r="I523">
        <v>994</v>
      </c>
      <c r="J523">
        <v>994</v>
      </c>
      <c r="L523" s="3">
        <v>0</v>
      </c>
      <c r="M523" s="3">
        <v>0</v>
      </c>
      <c r="N523" s="3">
        <v>0</v>
      </c>
      <c r="O523" s="3">
        <v>3.08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3.08</v>
      </c>
      <c r="V523" t="s">
        <v>70</v>
      </c>
    </row>
    <row r="524" spans="1:22" x14ac:dyDescent="0.25">
      <c r="A524" t="s">
        <v>2020</v>
      </c>
      <c r="B524" s="1" t="s">
        <v>2049</v>
      </c>
      <c r="C524" t="s">
        <v>1</v>
      </c>
      <c r="D524" t="s">
        <v>92</v>
      </c>
      <c r="E524" t="s">
        <v>383</v>
      </c>
      <c r="F524" t="s">
        <v>384</v>
      </c>
      <c r="G524">
        <v>995</v>
      </c>
      <c r="H524">
        <v>995</v>
      </c>
      <c r="I524">
        <v>995</v>
      </c>
      <c r="J524">
        <v>995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t="s">
        <v>70</v>
      </c>
    </row>
    <row r="525" spans="1:22" x14ac:dyDescent="0.25">
      <c r="A525" t="s">
        <v>2020</v>
      </c>
      <c r="B525" s="1" t="s">
        <v>2049</v>
      </c>
      <c r="C525" t="s">
        <v>1</v>
      </c>
      <c r="D525" t="s">
        <v>92</v>
      </c>
      <c r="E525" t="s">
        <v>383</v>
      </c>
      <c r="F525" t="s">
        <v>384</v>
      </c>
      <c r="G525">
        <v>996</v>
      </c>
      <c r="H525">
        <v>996</v>
      </c>
      <c r="I525">
        <v>996</v>
      </c>
      <c r="J525">
        <v>996</v>
      </c>
      <c r="L525" s="3">
        <v>0</v>
      </c>
      <c r="M525" s="3">
        <v>0</v>
      </c>
      <c r="N525" s="3">
        <v>0</v>
      </c>
      <c r="O525" s="3">
        <v>69.599999999999994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69.599999999999994</v>
      </c>
      <c r="V525" t="s">
        <v>70</v>
      </c>
    </row>
    <row r="526" spans="1:22" x14ac:dyDescent="0.25">
      <c r="A526" t="s">
        <v>2020</v>
      </c>
      <c r="B526" s="1" t="s">
        <v>2049</v>
      </c>
      <c r="C526" t="s">
        <v>1</v>
      </c>
      <c r="D526" t="s">
        <v>92</v>
      </c>
      <c r="E526" t="s">
        <v>383</v>
      </c>
      <c r="F526" t="s">
        <v>384</v>
      </c>
      <c r="G526">
        <v>997</v>
      </c>
      <c r="H526">
        <v>997</v>
      </c>
      <c r="I526">
        <v>997</v>
      </c>
      <c r="J526">
        <v>997</v>
      </c>
      <c r="L526" s="3">
        <v>0</v>
      </c>
      <c r="M526" s="3">
        <v>0</v>
      </c>
      <c r="N526" s="3">
        <v>0</v>
      </c>
      <c r="O526" s="3">
        <v>3.1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3.1</v>
      </c>
      <c r="V526" t="s">
        <v>70</v>
      </c>
    </row>
    <row r="527" spans="1:22" x14ac:dyDescent="0.25">
      <c r="A527" t="s">
        <v>2020</v>
      </c>
      <c r="B527" s="1" t="s">
        <v>2047</v>
      </c>
      <c r="C527" t="s">
        <v>1</v>
      </c>
      <c r="D527" t="s">
        <v>92</v>
      </c>
      <c r="E527" t="s">
        <v>383</v>
      </c>
      <c r="F527" t="s">
        <v>384</v>
      </c>
      <c r="G527">
        <v>998</v>
      </c>
      <c r="H527">
        <v>998</v>
      </c>
      <c r="I527">
        <v>998</v>
      </c>
      <c r="J527">
        <v>998</v>
      </c>
      <c r="L527" s="3">
        <v>0</v>
      </c>
      <c r="M527" s="3">
        <v>0</v>
      </c>
      <c r="N527" s="3">
        <v>0</v>
      </c>
      <c r="O527" s="3">
        <v>21.75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21.75</v>
      </c>
      <c r="V527" t="s">
        <v>70</v>
      </c>
    </row>
    <row r="528" spans="1:22" x14ac:dyDescent="0.25">
      <c r="A528" t="s">
        <v>2020</v>
      </c>
      <c r="B528" s="1" t="s">
        <v>2044</v>
      </c>
      <c r="C528" t="s">
        <v>1</v>
      </c>
      <c r="D528" t="s">
        <v>92</v>
      </c>
      <c r="E528" t="s">
        <v>383</v>
      </c>
      <c r="F528" t="s">
        <v>384</v>
      </c>
      <c r="G528">
        <v>999</v>
      </c>
      <c r="H528">
        <v>999</v>
      </c>
      <c r="I528">
        <v>999</v>
      </c>
      <c r="J528">
        <v>999</v>
      </c>
      <c r="L528" s="3">
        <v>0</v>
      </c>
      <c r="M528" s="3">
        <v>0</v>
      </c>
      <c r="N528" s="3">
        <v>0</v>
      </c>
      <c r="O528" s="3">
        <v>29.5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29.5</v>
      </c>
      <c r="V528" t="s">
        <v>70</v>
      </c>
    </row>
    <row r="529" spans="1:22" x14ac:dyDescent="0.25">
      <c r="A529" t="s">
        <v>2020</v>
      </c>
      <c r="B529" s="1" t="s">
        <v>2044</v>
      </c>
      <c r="C529" t="s">
        <v>1</v>
      </c>
      <c r="D529" t="s">
        <v>92</v>
      </c>
      <c r="E529" t="s">
        <v>383</v>
      </c>
      <c r="F529" t="s">
        <v>384</v>
      </c>
      <c r="G529">
        <v>1000</v>
      </c>
      <c r="H529">
        <v>1000</v>
      </c>
      <c r="I529">
        <v>1000</v>
      </c>
      <c r="J529">
        <v>1000</v>
      </c>
      <c r="L529" s="3">
        <v>0</v>
      </c>
      <c r="M529" s="3">
        <v>0</v>
      </c>
      <c r="N529" s="3">
        <v>0</v>
      </c>
      <c r="O529" s="3">
        <v>12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12</v>
      </c>
      <c r="V529" t="s">
        <v>70</v>
      </c>
    </row>
    <row r="530" spans="1:22" x14ac:dyDescent="0.25">
      <c r="A530" t="s">
        <v>2020</v>
      </c>
      <c r="B530" s="1" t="s">
        <v>2043</v>
      </c>
      <c r="C530" t="s">
        <v>1</v>
      </c>
      <c r="D530" t="s">
        <v>92</v>
      </c>
      <c r="E530" t="s">
        <v>383</v>
      </c>
      <c r="F530" t="s">
        <v>384</v>
      </c>
      <c r="G530">
        <v>1001</v>
      </c>
      <c r="H530">
        <v>1001</v>
      </c>
      <c r="I530">
        <v>1001</v>
      </c>
      <c r="J530">
        <v>1001</v>
      </c>
      <c r="L530" s="3">
        <v>0</v>
      </c>
      <c r="M530" s="3">
        <v>0</v>
      </c>
      <c r="N530" s="3">
        <v>0</v>
      </c>
      <c r="O530" s="3">
        <v>17.05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17.05</v>
      </c>
      <c r="V530" t="s">
        <v>70</v>
      </c>
    </row>
    <row r="531" spans="1:22" x14ac:dyDescent="0.25">
      <c r="A531" t="s">
        <v>2020</v>
      </c>
      <c r="B531" s="1" t="s">
        <v>2043</v>
      </c>
      <c r="C531" t="s">
        <v>1</v>
      </c>
      <c r="D531" t="s">
        <v>92</v>
      </c>
      <c r="E531" t="s">
        <v>383</v>
      </c>
      <c r="F531" t="s">
        <v>384</v>
      </c>
      <c r="G531">
        <v>1002</v>
      </c>
      <c r="H531">
        <v>1002</v>
      </c>
      <c r="I531">
        <v>1002</v>
      </c>
      <c r="J531">
        <v>1002</v>
      </c>
      <c r="L531" s="3">
        <v>0</v>
      </c>
      <c r="M531" s="3">
        <v>0</v>
      </c>
      <c r="N531" s="3">
        <v>0</v>
      </c>
      <c r="O531" s="3">
        <v>41.86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41.86</v>
      </c>
      <c r="V531" t="s">
        <v>70</v>
      </c>
    </row>
    <row r="532" spans="1:22" x14ac:dyDescent="0.25">
      <c r="A532" t="s">
        <v>2020</v>
      </c>
      <c r="B532" s="1" t="s">
        <v>2041</v>
      </c>
      <c r="C532" t="s">
        <v>1</v>
      </c>
      <c r="D532" t="s">
        <v>92</v>
      </c>
      <c r="E532" t="s">
        <v>383</v>
      </c>
      <c r="F532" t="s">
        <v>384</v>
      </c>
      <c r="G532">
        <v>1003</v>
      </c>
      <c r="H532">
        <v>1003</v>
      </c>
      <c r="I532">
        <v>1003</v>
      </c>
      <c r="J532">
        <v>1003</v>
      </c>
      <c r="L532" s="3">
        <v>0</v>
      </c>
      <c r="M532" s="3">
        <v>0</v>
      </c>
      <c r="N532" s="3">
        <v>0</v>
      </c>
      <c r="O532" s="3">
        <v>16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16</v>
      </c>
      <c r="V532" t="s">
        <v>70</v>
      </c>
    </row>
    <row r="533" spans="1:22" x14ac:dyDescent="0.25">
      <c r="A533" t="s">
        <v>2020</v>
      </c>
      <c r="B533" s="1" t="s">
        <v>2041</v>
      </c>
      <c r="C533" t="s">
        <v>1</v>
      </c>
      <c r="D533" t="s">
        <v>92</v>
      </c>
      <c r="E533" t="s">
        <v>383</v>
      </c>
      <c r="F533" t="s">
        <v>384</v>
      </c>
      <c r="G533">
        <v>1004</v>
      </c>
      <c r="H533">
        <v>1004</v>
      </c>
      <c r="I533">
        <v>1004</v>
      </c>
      <c r="J533">
        <v>1004</v>
      </c>
      <c r="L533" s="3">
        <v>0</v>
      </c>
      <c r="M533" s="3">
        <v>0</v>
      </c>
      <c r="N533" s="3">
        <v>0</v>
      </c>
      <c r="O533" s="3">
        <v>70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70</v>
      </c>
      <c r="V533" t="s">
        <v>70</v>
      </c>
    </row>
    <row r="534" spans="1:22" x14ac:dyDescent="0.25">
      <c r="A534" t="s">
        <v>2020</v>
      </c>
      <c r="B534" s="1" t="s">
        <v>2040</v>
      </c>
      <c r="C534" t="s">
        <v>1</v>
      </c>
      <c r="D534" t="s">
        <v>92</v>
      </c>
      <c r="E534" t="s">
        <v>383</v>
      </c>
      <c r="F534" t="s">
        <v>384</v>
      </c>
      <c r="G534">
        <v>1005</v>
      </c>
      <c r="H534">
        <v>1005</v>
      </c>
      <c r="I534">
        <v>1005</v>
      </c>
      <c r="J534">
        <v>1005</v>
      </c>
      <c r="L534" s="3">
        <v>0</v>
      </c>
      <c r="M534" s="3">
        <v>0</v>
      </c>
      <c r="N534" s="3">
        <v>0</v>
      </c>
      <c r="O534" s="3">
        <v>5.48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5.48</v>
      </c>
      <c r="V534" t="s">
        <v>70</v>
      </c>
    </row>
    <row r="535" spans="1:22" x14ac:dyDescent="0.25">
      <c r="A535" t="s">
        <v>2020</v>
      </c>
      <c r="B535" s="1" t="s">
        <v>2040</v>
      </c>
      <c r="C535" t="s">
        <v>1</v>
      </c>
      <c r="D535" t="s">
        <v>92</v>
      </c>
      <c r="E535" t="s">
        <v>383</v>
      </c>
      <c r="F535" t="s">
        <v>384</v>
      </c>
      <c r="G535">
        <v>1006</v>
      </c>
      <c r="H535">
        <v>1006</v>
      </c>
      <c r="I535">
        <v>1006</v>
      </c>
      <c r="J535">
        <v>1006</v>
      </c>
      <c r="L535" s="3">
        <v>0</v>
      </c>
      <c r="M535" s="3">
        <v>0</v>
      </c>
      <c r="N535" s="3">
        <v>0</v>
      </c>
      <c r="O535" s="3">
        <v>65.989999999999995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65.989999999999995</v>
      </c>
      <c r="V535" t="s">
        <v>70</v>
      </c>
    </row>
    <row r="536" spans="1:22" x14ac:dyDescent="0.25">
      <c r="A536" t="s">
        <v>2020</v>
      </c>
      <c r="B536" s="1" t="s">
        <v>2040</v>
      </c>
      <c r="C536" t="s">
        <v>1</v>
      </c>
      <c r="D536" t="s">
        <v>92</v>
      </c>
      <c r="E536" t="s">
        <v>383</v>
      </c>
      <c r="F536" t="s">
        <v>384</v>
      </c>
      <c r="G536">
        <v>1007</v>
      </c>
      <c r="H536">
        <v>1007</v>
      </c>
      <c r="I536">
        <v>1007</v>
      </c>
      <c r="J536">
        <v>1007</v>
      </c>
      <c r="L536" s="3">
        <v>0</v>
      </c>
      <c r="M536" s="3">
        <v>0</v>
      </c>
      <c r="N536" s="3">
        <v>0</v>
      </c>
      <c r="O536" s="3">
        <v>5.12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5.12</v>
      </c>
      <c r="V536" t="s">
        <v>70</v>
      </c>
    </row>
    <row r="537" spans="1:22" x14ac:dyDescent="0.25">
      <c r="A537" t="s">
        <v>2020</v>
      </c>
      <c r="B537" s="1" t="s">
        <v>2035</v>
      </c>
      <c r="C537" t="s">
        <v>1</v>
      </c>
      <c r="D537" t="s">
        <v>92</v>
      </c>
      <c r="E537" t="s">
        <v>383</v>
      </c>
      <c r="F537" t="s">
        <v>384</v>
      </c>
      <c r="G537">
        <v>1008</v>
      </c>
      <c r="H537">
        <v>1008</v>
      </c>
      <c r="I537">
        <v>1008</v>
      </c>
      <c r="J537">
        <v>1008</v>
      </c>
      <c r="L537" s="3">
        <v>0</v>
      </c>
      <c r="M537" s="3">
        <v>0</v>
      </c>
      <c r="N537" s="3">
        <v>0</v>
      </c>
      <c r="O537" s="3">
        <v>53.9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53.9</v>
      </c>
      <c r="V537" t="s">
        <v>70</v>
      </c>
    </row>
    <row r="538" spans="1:22" x14ac:dyDescent="0.25">
      <c r="A538" t="s">
        <v>2020</v>
      </c>
      <c r="B538" s="1" t="s">
        <v>2035</v>
      </c>
      <c r="C538" t="s">
        <v>1</v>
      </c>
      <c r="D538" t="s">
        <v>92</v>
      </c>
      <c r="E538" t="s">
        <v>383</v>
      </c>
      <c r="F538" t="s">
        <v>384</v>
      </c>
      <c r="G538">
        <v>1009</v>
      </c>
      <c r="H538">
        <v>1009</v>
      </c>
      <c r="I538">
        <v>1009</v>
      </c>
      <c r="J538">
        <v>1009</v>
      </c>
      <c r="L538" s="3">
        <v>0</v>
      </c>
      <c r="M538" s="3">
        <v>0</v>
      </c>
      <c r="N538" s="3">
        <v>0</v>
      </c>
      <c r="O538" s="3">
        <v>6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6</v>
      </c>
      <c r="V538" t="s">
        <v>70</v>
      </c>
    </row>
    <row r="539" spans="1:22" x14ac:dyDescent="0.25">
      <c r="A539" t="s">
        <v>2020</v>
      </c>
      <c r="B539" s="1" t="s">
        <v>2025</v>
      </c>
      <c r="C539" t="s">
        <v>1</v>
      </c>
      <c r="D539" t="s">
        <v>92</v>
      </c>
      <c r="E539" t="s">
        <v>383</v>
      </c>
      <c r="F539" t="s">
        <v>384</v>
      </c>
      <c r="G539">
        <v>1010</v>
      </c>
      <c r="H539">
        <v>1010</v>
      </c>
      <c r="I539">
        <v>1010</v>
      </c>
      <c r="J539">
        <v>1010</v>
      </c>
      <c r="L539" s="3">
        <v>0</v>
      </c>
      <c r="M539" s="3">
        <v>0</v>
      </c>
      <c r="N539" s="3">
        <v>0</v>
      </c>
      <c r="O539" s="3">
        <v>67.8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67.8</v>
      </c>
      <c r="V539" t="s">
        <v>70</v>
      </c>
    </row>
    <row r="540" spans="1:22" x14ac:dyDescent="0.25">
      <c r="A540" t="s">
        <v>2020</v>
      </c>
      <c r="B540" s="1" t="s">
        <v>2025</v>
      </c>
      <c r="C540" t="s">
        <v>1</v>
      </c>
      <c r="D540" t="s">
        <v>92</v>
      </c>
      <c r="E540" t="s">
        <v>383</v>
      </c>
      <c r="F540" t="s">
        <v>384</v>
      </c>
      <c r="G540">
        <v>1011</v>
      </c>
      <c r="H540">
        <v>1011</v>
      </c>
      <c r="I540">
        <v>1011</v>
      </c>
      <c r="J540">
        <v>1011</v>
      </c>
      <c r="L540" s="3">
        <v>0</v>
      </c>
      <c r="M540" s="3">
        <v>0</v>
      </c>
      <c r="N540" s="3">
        <v>0</v>
      </c>
      <c r="O540" s="3">
        <v>3.09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3.09</v>
      </c>
      <c r="V540" t="s">
        <v>70</v>
      </c>
    </row>
    <row r="541" spans="1:22" x14ac:dyDescent="0.25">
      <c r="A541" t="s">
        <v>2020</v>
      </c>
      <c r="B541" s="1" t="s">
        <v>2025</v>
      </c>
      <c r="C541" t="s">
        <v>1</v>
      </c>
      <c r="D541" t="s">
        <v>92</v>
      </c>
      <c r="E541" t="s">
        <v>383</v>
      </c>
      <c r="F541" t="s">
        <v>384</v>
      </c>
      <c r="G541">
        <v>1012</v>
      </c>
      <c r="H541">
        <v>1012</v>
      </c>
      <c r="I541">
        <v>1012</v>
      </c>
      <c r="J541">
        <v>1012</v>
      </c>
      <c r="L541" s="3">
        <v>0</v>
      </c>
      <c r="M541" s="3">
        <v>0</v>
      </c>
      <c r="N541" s="3">
        <v>0</v>
      </c>
      <c r="O541" s="3">
        <v>11.3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11.3</v>
      </c>
      <c r="V541" t="s">
        <v>70</v>
      </c>
    </row>
    <row r="542" spans="1:22" x14ac:dyDescent="0.25">
      <c r="A542" t="s">
        <v>2020</v>
      </c>
      <c r="B542" s="1" t="s">
        <v>2022</v>
      </c>
      <c r="C542" t="s">
        <v>1</v>
      </c>
      <c r="D542" t="s">
        <v>92</v>
      </c>
      <c r="E542" t="s">
        <v>383</v>
      </c>
      <c r="F542" t="s">
        <v>384</v>
      </c>
      <c r="G542">
        <v>1013</v>
      </c>
      <c r="H542">
        <v>1013</v>
      </c>
      <c r="I542">
        <v>1013</v>
      </c>
      <c r="J542">
        <v>1013</v>
      </c>
      <c r="L542" s="3">
        <v>0</v>
      </c>
      <c r="M542" s="3">
        <v>0</v>
      </c>
      <c r="N542" s="3">
        <v>0</v>
      </c>
      <c r="O542" s="3">
        <v>3.72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3.72</v>
      </c>
      <c r="V542" t="s">
        <v>70</v>
      </c>
    </row>
    <row r="543" spans="1:22" x14ac:dyDescent="0.25">
      <c r="A543" t="s">
        <v>2020</v>
      </c>
      <c r="B543" s="1" t="s">
        <v>2022</v>
      </c>
      <c r="C543" t="s">
        <v>1</v>
      </c>
      <c r="D543" t="s">
        <v>92</v>
      </c>
      <c r="E543" t="s">
        <v>383</v>
      </c>
      <c r="F543" t="s">
        <v>384</v>
      </c>
      <c r="G543">
        <v>1014</v>
      </c>
      <c r="H543">
        <v>1014</v>
      </c>
      <c r="I543">
        <v>1014</v>
      </c>
      <c r="J543">
        <v>1014</v>
      </c>
      <c r="L543" s="3">
        <v>0</v>
      </c>
      <c r="M543" s="3">
        <v>0</v>
      </c>
      <c r="N543" s="3">
        <v>0</v>
      </c>
      <c r="O543" s="3">
        <v>14.89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14.89</v>
      </c>
      <c r="V543" t="s">
        <v>70</v>
      </c>
    </row>
    <row r="544" spans="1:22" x14ac:dyDescent="0.25">
      <c r="A544" t="s">
        <v>2020</v>
      </c>
      <c r="B544" s="1" t="s">
        <v>2022</v>
      </c>
      <c r="C544" t="s">
        <v>1</v>
      </c>
      <c r="D544" t="s">
        <v>92</v>
      </c>
      <c r="E544" t="s">
        <v>383</v>
      </c>
      <c r="F544" t="s">
        <v>384</v>
      </c>
      <c r="G544">
        <v>1015</v>
      </c>
      <c r="H544">
        <v>1015</v>
      </c>
      <c r="I544">
        <v>1015</v>
      </c>
      <c r="J544">
        <v>1015</v>
      </c>
      <c r="L544" s="3">
        <v>0</v>
      </c>
      <c r="M544" s="3">
        <v>0</v>
      </c>
      <c r="N544" s="3">
        <v>0</v>
      </c>
      <c r="O544" s="3">
        <v>68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68</v>
      </c>
      <c r="V544" t="s">
        <v>70</v>
      </c>
    </row>
    <row r="545" spans="1:22" x14ac:dyDescent="0.25">
      <c r="A545" t="s">
        <v>2020</v>
      </c>
      <c r="B545" s="1" t="s">
        <v>2021</v>
      </c>
      <c r="C545" t="s">
        <v>1</v>
      </c>
      <c r="D545" t="s">
        <v>92</v>
      </c>
      <c r="E545" t="s">
        <v>383</v>
      </c>
      <c r="F545" t="s">
        <v>384</v>
      </c>
      <c r="G545">
        <v>1016</v>
      </c>
      <c r="H545">
        <v>1016</v>
      </c>
      <c r="I545">
        <v>1016</v>
      </c>
      <c r="J545">
        <v>1016</v>
      </c>
      <c r="L545" s="3">
        <v>0</v>
      </c>
      <c r="M545" s="3">
        <v>0</v>
      </c>
      <c r="N545" s="3">
        <v>0</v>
      </c>
      <c r="O545" s="3">
        <v>5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5</v>
      </c>
      <c r="V545" t="s">
        <v>70</v>
      </c>
    </row>
    <row r="546" spans="1:22" x14ac:dyDescent="0.25">
      <c r="A546" t="s">
        <v>2696</v>
      </c>
      <c r="B546" s="1" t="s">
        <v>2697</v>
      </c>
      <c r="C546" t="s">
        <v>1</v>
      </c>
      <c r="D546" t="s">
        <v>92</v>
      </c>
      <c r="E546" t="s">
        <v>383</v>
      </c>
      <c r="F546" t="s">
        <v>384</v>
      </c>
      <c r="G546">
        <v>1017</v>
      </c>
      <c r="H546">
        <v>1017</v>
      </c>
      <c r="I546">
        <v>1017</v>
      </c>
      <c r="J546">
        <v>1017</v>
      </c>
      <c r="L546" s="3">
        <v>0</v>
      </c>
      <c r="M546" s="3">
        <v>0</v>
      </c>
      <c r="N546" s="3">
        <v>0</v>
      </c>
      <c r="O546" s="3">
        <v>21.75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f>+Tabla3[[#This Row],[V GRAVADAS]]</f>
        <v>21.75</v>
      </c>
      <c r="V546" t="s">
        <v>70</v>
      </c>
    </row>
    <row r="547" spans="1:22" x14ac:dyDescent="0.25">
      <c r="A547" t="s">
        <v>2696</v>
      </c>
      <c r="B547" s="1" t="s">
        <v>2698</v>
      </c>
      <c r="C547" t="s">
        <v>1</v>
      </c>
      <c r="D547" t="s">
        <v>92</v>
      </c>
      <c r="E547" t="s">
        <v>383</v>
      </c>
      <c r="F547" t="s">
        <v>384</v>
      </c>
      <c r="G547">
        <v>1018</v>
      </c>
      <c r="H547">
        <v>1018</v>
      </c>
      <c r="I547">
        <v>1018</v>
      </c>
      <c r="J547">
        <v>1018</v>
      </c>
      <c r="L547" s="3">
        <v>0</v>
      </c>
      <c r="M547" s="3">
        <v>0</v>
      </c>
      <c r="N547" s="3">
        <v>0</v>
      </c>
      <c r="O547" s="3">
        <v>59.7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f>+Tabla3[[#This Row],[V GRAVADAS]]</f>
        <v>59.7</v>
      </c>
      <c r="V547" t="s">
        <v>70</v>
      </c>
    </row>
    <row r="548" spans="1:22" x14ac:dyDescent="0.25">
      <c r="A548" t="s">
        <v>2696</v>
      </c>
      <c r="B548" s="1" t="s">
        <v>2700</v>
      </c>
      <c r="C548" t="s">
        <v>1</v>
      </c>
      <c r="D548" t="s">
        <v>92</v>
      </c>
      <c r="E548" t="s">
        <v>383</v>
      </c>
      <c r="F548" t="s">
        <v>384</v>
      </c>
      <c r="G548">
        <v>1019</v>
      </c>
      <c r="H548">
        <v>1019</v>
      </c>
      <c r="I548">
        <v>1019</v>
      </c>
      <c r="J548">
        <v>1019</v>
      </c>
      <c r="L548" s="3">
        <v>0</v>
      </c>
      <c r="M548" s="3">
        <v>0</v>
      </c>
      <c r="N548" s="3">
        <v>0</v>
      </c>
      <c r="O548" s="3">
        <v>150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f>+Tabla3[[#This Row],[V GRAVADAS]]</f>
        <v>150</v>
      </c>
      <c r="V548" t="s">
        <v>70</v>
      </c>
    </row>
    <row r="549" spans="1:22" x14ac:dyDescent="0.25">
      <c r="A549" t="s">
        <v>2696</v>
      </c>
      <c r="B549" s="1" t="s">
        <v>2700</v>
      </c>
      <c r="C549" t="s">
        <v>1</v>
      </c>
      <c r="D549" t="s">
        <v>92</v>
      </c>
      <c r="E549" t="s">
        <v>383</v>
      </c>
      <c r="F549" t="s">
        <v>384</v>
      </c>
      <c r="G549">
        <v>1020</v>
      </c>
      <c r="H549">
        <v>1020</v>
      </c>
      <c r="I549">
        <v>1020</v>
      </c>
      <c r="J549">
        <v>1020</v>
      </c>
      <c r="L549" s="3">
        <v>0</v>
      </c>
      <c r="M549" s="3">
        <v>0</v>
      </c>
      <c r="N549" s="3">
        <v>0</v>
      </c>
      <c r="O549" s="3">
        <v>42.6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f>+Tabla3[[#This Row],[V GRAVADAS]]</f>
        <v>42.6</v>
      </c>
      <c r="V549" t="s">
        <v>70</v>
      </c>
    </row>
    <row r="550" spans="1:22" x14ac:dyDescent="0.25">
      <c r="A550" t="s">
        <v>2696</v>
      </c>
      <c r="B550" s="1" t="s">
        <v>2700</v>
      </c>
      <c r="C550" t="s">
        <v>1</v>
      </c>
      <c r="D550" t="s">
        <v>92</v>
      </c>
      <c r="E550" t="s">
        <v>383</v>
      </c>
      <c r="F550" t="s">
        <v>384</v>
      </c>
      <c r="G550">
        <v>1021</v>
      </c>
      <c r="H550">
        <v>1021</v>
      </c>
      <c r="I550">
        <v>1021</v>
      </c>
      <c r="J550">
        <v>1021</v>
      </c>
      <c r="L550" s="3">
        <v>0</v>
      </c>
      <c r="M550" s="3">
        <v>0</v>
      </c>
      <c r="N550" s="3">
        <v>0</v>
      </c>
      <c r="O550" s="3">
        <v>6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f>+Tabla3[[#This Row],[V GRAVADAS]]</f>
        <v>6</v>
      </c>
      <c r="V550" t="s">
        <v>70</v>
      </c>
    </row>
    <row r="551" spans="1:22" x14ac:dyDescent="0.25">
      <c r="A551" t="s">
        <v>2696</v>
      </c>
      <c r="B551" s="1" t="s">
        <v>2701</v>
      </c>
      <c r="C551" t="s">
        <v>1</v>
      </c>
      <c r="D551" t="s">
        <v>92</v>
      </c>
      <c r="E551" t="s">
        <v>383</v>
      </c>
      <c r="F551" t="s">
        <v>384</v>
      </c>
      <c r="G551">
        <v>1022</v>
      </c>
      <c r="H551">
        <v>1022</v>
      </c>
      <c r="I551">
        <v>1022</v>
      </c>
      <c r="J551">
        <v>1022</v>
      </c>
      <c r="L551" s="3">
        <v>0</v>
      </c>
      <c r="M551" s="3">
        <v>0</v>
      </c>
      <c r="N551" s="3">
        <v>0</v>
      </c>
      <c r="O551" s="3">
        <v>22.1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f>+Tabla3[[#This Row],[V GRAVADAS]]</f>
        <v>22.1</v>
      </c>
      <c r="V551" t="s">
        <v>70</v>
      </c>
    </row>
    <row r="552" spans="1:22" x14ac:dyDescent="0.25">
      <c r="A552" t="s">
        <v>2696</v>
      </c>
      <c r="B552" s="1" t="s">
        <v>2701</v>
      </c>
      <c r="C552" t="s">
        <v>1</v>
      </c>
      <c r="D552" t="s">
        <v>92</v>
      </c>
      <c r="E552" t="s">
        <v>383</v>
      </c>
      <c r="F552" t="s">
        <v>384</v>
      </c>
      <c r="G552">
        <v>1023</v>
      </c>
      <c r="H552">
        <v>1023</v>
      </c>
      <c r="I552">
        <v>1023</v>
      </c>
      <c r="J552">
        <v>1023</v>
      </c>
      <c r="L552" s="3">
        <v>0</v>
      </c>
      <c r="M552" s="3">
        <v>0</v>
      </c>
      <c r="N552" s="3">
        <v>0</v>
      </c>
      <c r="O552" s="3">
        <v>3.22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f>+Tabla3[[#This Row],[V GRAVADAS]]</f>
        <v>3.22</v>
      </c>
      <c r="V552" t="s">
        <v>70</v>
      </c>
    </row>
    <row r="553" spans="1:22" x14ac:dyDescent="0.25">
      <c r="A553" t="s">
        <v>2696</v>
      </c>
      <c r="B553" s="1" t="s">
        <v>2701</v>
      </c>
      <c r="C553" t="s">
        <v>1</v>
      </c>
      <c r="D553" t="s">
        <v>92</v>
      </c>
      <c r="E553" t="s">
        <v>383</v>
      </c>
      <c r="F553" t="s">
        <v>384</v>
      </c>
      <c r="G553">
        <v>1024</v>
      </c>
      <c r="H553">
        <v>1024</v>
      </c>
      <c r="I553">
        <v>1024</v>
      </c>
      <c r="J553">
        <v>1024</v>
      </c>
      <c r="L553" s="3">
        <v>0</v>
      </c>
      <c r="M553" s="3">
        <v>0</v>
      </c>
      <c r="N553" s="3">
        <v>0</v>
      </c>
      <c r="O553" s="3">
        <v>9.64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f>+Tabla3[[#This Row],[V GRAVADAS]]</f>
        <v>9.64</v>
      </c>
      <c r="V553" t="s">
        <v>70</v>
      </c>
    </row>
    <row r="554" spans="1:22" x14ac:dyDescent="0.25">
      <c r="A554" t="s">
        <v>2696</v>
      </c>
      <c r="B554" s="1" t="s">
        <v>2702</v>
      </c>
      <c r="C554" t="s">
        <v>1</v>
      </c>
      <c r="D554" t="s">
        <v>92</v>
      </c>
      <c r="E554" t="s">
        <v>383</v>
      </c>
      <c r="F554" t="s">
        <v>384</v>
      </c>
      <c r="G554">
        <v>1025</v>
      </c>
      <c r="H554">
        <v>1025</v>
      </c>
      <c r="I554">
        <v>1025</v>
      </c>
      <c r="J554">
        <v>1025</v>
      </c>
      <c r="L554" s="3">
        <v>0</v>
      </c>
      <c r="M554" s="3">
        <v>0</v>
      </c>
      <c r="N554" s="3">
        <v>0</v>
      </c>
      <c r="O554" s="3">
        <v>14.15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f>+Tabla3[[#This Row],[V GRAVADAS]]</f>
        <v>14.15</v>
      </c>
      <c r="V554" t="s">
        <v>70</v>
      </c>
    </row>
    <row r="555" spans="1:22" x14ac:dyDescent="0.25">
      <c r="A555" t="s">
        <v>2696</v>
      </c>
      <c r="B555" s="1" t="s">
        <v>2702</v>
      </c>
      <c r="C555" t="s">
        <v>1</v>
      </c>
      <c r="D555" t="s">
        <v>92</v>
      </c>
      <c r="E555" t="s">
        <v>383</v>
      </c>
      <c r="F555" t="s">
        <v>384</v>
      </c>
      <c r="G555">
        <v>1026</v>
      </c>
      <c r="H555">
        <v>1026</v>
      </c>
      <c r="I555">
        <v>1026</v>
      </c>
      <c r="J555">
        <v>1026</v>
      </c>
      <c r="L555" s="3">
        <v>0</v>
      </c>
      <c r="M555" s="3">
        <v>0</v>
      </c>
      <c r="N555" s="3">
        <v>0</v>
      </c>
      <c r="O555" s="3">
        <v>8.5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f>+Tabla3[[#This Row],[V GRAVADAS]]</f>
        <v>8.5</v>
      </c>
      <c r="V555" t="s">
        <v>70</v>
      </c>
    </row>
    <row r="556" spans="1:22" x14ac:dyDescent="0.25">
      <c r="A556" t="s">
        <v>2696</v>
      </c>
      <c r="B556" s="1" t="s">
        <v>2702</v>
      </c>
      <c r="C556" t="s">
        <v>1</v>
      </c>
      <c r="D556" t="s">
        <v>92</v>
      </c>
      <c r="E556" t="s">
        <v>383</v>
      </c>
      <c r="F556" t="s">
        <v>384</v>
      </c>
      <c r="G556">
        <v>1027</v>
      </c>
      <c r="H556">
        <v>1027</v>
      </c>
      <c r="I556">
        <v>1027</v>
      </c>
      <c r="J556">
        <v>1027</v>
      </c>
      <c r="L556" s="3">
        <v>0</v>
      </c>
      <c r="M556" s="3">
        <v>0</v>
      </c>
      <c r="N556" s="3">
        <v>0</v>
      </c>
      <c r="O556" s="3">
        <v>2.75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f>+Tabla3[[#This Row],[V GRAVADAS]]</f>
        <v>2.75</v>
      </c>
      <c r="V556" t="s">
        <v>70</v>
      </c>
    </row>
    <row r="557" spans="1:22" x14ac:dyDescent="0.25">
      <c r="A557" t="s">
        <v>2696</v>
      </c>
      <c r="B557" s="1" t="s">
        <v>2702</v>
      </c>
      <c r="C557" t="s">
        <v>1</v>
      </c>
      <c r="D557" t="s">
        <v>92</v>
      </c>
      <c r="E557" t="s">
        <v>383</v>
      </c>
      <c r="F557" t="s">
        <v>384</v>
      </c>
      <c r="G557">
        <v>1028</v>
      </c>
      <c r="H557">
        <v>1028</v>
      </c>
      <c r="I557">
        <v>1028</v>
      </c>
      <c r="J557">
        <v>1028</v>
      </c>
      <c r="L557" s="3">
        <v>0</v>
      </c>
      <c r="M557" s="3">
        <v>0</v>
      </c>
      <c r="N557" s="3">
        <v>0</v>
      </c>
      <c r="O557" s="3">
        <v>88.06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f>+Tabla3[[#This Row],[V GRAVADAS]]</f>
        <v>88.06</v>
      </c>
      <c r="V557" t="s">
        <v>70</v>
      </c>
    </row>
    <row r="558" spans="1:22" x14ac:dyDescent="0.25">
      <c r="A558" t="s">
        <v>2696</v>
      </c>
      <c r="B558" s="1" t="s">
        <v>2702</v>
      </c>
      <c r="C558" t="s">
        <v>1</v>
      </c>
      <c r="D558" t="s">
        <v>92</v>
      </c>
      <c r="E558" t="s">
        <v>383</v>
      </c>
      <c r="F558" t="s">
        <v>384</v>
      </c>
      <c r="G558">
        <v>1029</v>
      </c>
      <c r="H558">
        <v>1029</v>
      </c>
      <c r="I558">
        <v>1029</v>
      </c>
      <c r="J558">
        <v>1029</v>
      </c>
      <c r="L558" s="3">
        <v>0</v>
      </c>
      <c r="M558" s="3">
        <v>0</v>
      </c>
      <c r="N558" s="3">
        <v>0</v>
      </c>
      <c r="O558" s="3">
        <v>5.5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f>+Tabla3[[#This Row],[V GRAVADAS]]</f>
        <v>5.5</v>
      </c>
      <c r="V558" t="s">
        <v>70</v>
      </c>
    </row>
    <row r="559" spans="1:22" x14ac:dyDescent="0.25">
      <c r="A559" t="s">
        <v>2696</v>
      </c>
      <c r="B559" s="1" t="s">
        <v>2702</v>
      </c>
      <c r="C559" t="s">
        <v>1</v>
      </c>
      <c r="D559" t="s">
        <v>92</v>
      </c>
      <c r="E559" t="s">
        <v>383</v>
      </c>
      <c r="F559" t="s">
        <v>384</v>
      </c>
      <c r="G559">
        <v>1030</v>
      </c>
      <c r="H559">
        <v>1030</v>
      </c>
      <c r="I559">
        <v>1030</v>
      </c>
      <c r="J559">
        <v>1030</v>
      </c>
      <c r="L559" s="3">
        <v>0</v>
      </c>
      <c r="M559" s="3">
        <v>0</v>
      </c>
      <c r="N559" s="3">
        <v>0</v>
      </c>
      <c r="O559" s="3">
        <v>12.5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f>+Tabla3[[#This Row],[V GRAVADAS]]</f>
        <v>12.5</v>
      </c>
      <c r="V559" t="s">
        <v>70</v>
      </c>
    </row>
    <row r="560" spans="1:22" x14ac:dyDescent="0.25">
      <c r="A560" t="s">
        <v>2696</v>
      </c>
      <c r="B560" s="1" t="s">
        <v>2702</v>
      </c>
      <c r="C560" t="s">
        <v>1</v>
      </c>
      <c r="D560" t="s">
        <v>92</v>
      </c>
      <c r="E560" t="s">
        <v>383</v>
      </c>
      <c r="F560" t="s">
        <v>384</v>
      </c>
      <c r="G560">
        <v>1031</v>
      </c>
      <c r="H560">
        <v>1031</v>
      </c>
      <c r="I560">
        <v>1031</v>
      </c>
      <c r="J560">
        <v>1031</v>
      </c>
      <c r="L560" s="3">
        <v>0</v>
      </c>
      <c r="M560" s="3">
        <v>0</v>
      </c>
      <c r="N560" s="3">
        <v>0</v>
      </c>
      <c r="O560" s="3">
        <v>6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f>+Tabla3[[#This Row],[V GRAVADAS]]</f>
        <v>6</v>
      </c>
      <c r="V560" t="s">
        <v>70</v>
      </c>
    </row>
    <row r="561" spans="1:22" x14ac:dyDescent="0.25">
      <c r="A561" t="s">
        <v>2696</v>
      </c>
      <c r="B561" s="1" t="s">
        <v>2704</v>
      </c>
      <c r="C561" t="s">
        <v>1</v>
      </c>
      <c r="D561" t="s">
        <v>92</v>
      </c>
      <c r="E561" t="s">
        <v>383</v>
      </c>
      <c r="F561" t="s">
        <v>384</v>
      </c>
      <c r="G561">
        <v>1032</v>
      </c>
      <c r="H561">
        <v>1032</v>
      </c>
      <c r="I561">
        <v>1032</v>
      </c>
      <c r="J561">
        <v>1032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f>+Tabla3[[#This Row],[V GRAVADAS]]</f>
        <v>0</v>
      </c>
      <c r="V561" t="s">
        <v>70</v>
      </c>
    </row>
    <row r="562" spans="1:22" x14ac:dyDescent="0.25">
      <c r="A562" t="s">
        <v>2696</v>
      </c>
      <c r="B562" s="1" t="s">
        <v>2706</v>
      </c>
      <c r="C562" t="s">
        <v>1</v>
      </c>
      <c r="D562" t="s">
        <v>92</v>
      </c>
      <c r="E562" t="s">
        <v>383</v>
      </c>
      <c r="F562" t="s">
        <v>384</v>
      </c>
      <c r="G562">
        <v>1033</v>
      </c>
      <c r="H562">
        <v>1033</v>
      </c>
      <c r="I562">
        <v>1033</v>
      </c>
      <c r="J562">
        <v>1033</v>
      </c>
      <c r="L562" s="3">
        <v>0</v>
      </c>
      <c r="M562" s="3">
        <v>0</v>
      </c>
      <c r="N562" s="3">
        <v>0</v>
      </c>
      <c r="O562" s="3">
        <v>141.61000000000001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f>+Tabla3[[#This Row],[V GRAVADAS]]</f>
        <v>141.61000000000001</v>
      </c>
      <c r="V562" t="s">
        <v>70</v>
      </c>
    </row>
    <row r="563" spans="1:22" x14ac:dyDescent="0.25">
      <c r="A563" t="s">
        <v>2696</v>
      </c>
      <c r="B563" s="1" t="s">
        <v>2707</v>
      </c>
      <c r="C563" t="s">
        <v>1</v>
      </c>
      <c r="D563" t="s">
        <v>92</v>
      </c>
      <c r="E563" t="s">
        <v>383</v>
      </c>
      <c r="F563" t="s">
        <v>384</v>
      </c>
      <c r="G563">
        <v>1034</v>
      </c>
      <c r="H563">
        <v>1034</v>
      </c>
      <c r="I563">
        <v>1034</v>
      </c>
      <c r="J563">
        <v>1034</v>
      </c>
      <c r="L563" s="3">
        <v>0</v>
      </c>
      <c r="M563" s="3">
        <v>0</v>
      </c>
      <c r="N563" s="3">
        <v>0</v>
      </c>
      <c r="O563" s="3">
        <v>119.69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f>+Tabla3[[#This Row],[V GRAVADAS]]</f>
        <v>119.69</v>
      </c>
      <c r="V563" t="s">
        <v>70</v>
      </c>
    </row>
    <row r="564" spans="1:22" x14ac:dyDescent="0.25">
      <c r="A564" t="s">
        <v>2696</v>
      </c>
      <c r="B564" s="1" t="s">
        <v>2707</v>
      </c>
      <c r="C564" t="s">
        <v>1</v>
      </c>
      <c r="D564" t="s">
        <v>92</v>
      </c>
      <c r="E564" t="s">
        <v>383</v>
      </c>
      <c r="F564" t="s">
        <v>384</v>
      </c>
      <c r="G564">
        <v>1035</v>
      </c>
      <c r="H564">
        <v>1035</v>
      </c>
      <c r="I564">
        <v>1035</v>
      </c>
      <c r="J564">
        <v>1035</v>
      </c>
      <c r="L564" s="3">
        <v>0</v>
      </c>
      <c r="M564" s="3">
        <v>0</v>
      </c>
      <c r="N564" s="3">
        <v>0</v>
      </c>
      <c r="O564" s="3">
        <v>22.32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f>+Tabla3[[#This Row],[V GRAVADAS]]</f>
        <v>22.32</v>
      </c>
      <c r="V564" t="s">
        <v>70</v>
      </c>
    </row>
    <row r="565" spans="1:22" x14ac:dyDescent="0.25">
      <c r="A565" t="s">
        <v>2696</v>
      </c>
      <c r="B565" s="1" t="s">
        <v>2707</v>
      </c>
      <c r="C565" t="s">
        <v>1</v>
      </c>
      <c r="D565" t="s">
        <v>92</v>
      </c>
      <c r="E565" t="s">
        <v>383</v>
      </c>
      <c r="F565" t="s">
        <v>384</v>
      </c>
      <c r="G565">
        <v>1036</v>
      </c>
      <c r="H565">
        <v>1036</v>
      </c>
      <c r="I565">
        <v>1036</v>
      </c>
      <c r="J565">
        <v>1036</v>
      </c>
      <c r="L565" s="3">
        <v>0</v>
      </c>
      <c r="M565" s="3">
        <v>0</v>
      </c>
      <c r="N565" s="3">
        <v>0</v>
      </c>
      <c r="O565" s="3">
        <v>10.5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f>+Tabla3[[#This Row],[V GRAVADAS]]</f>
        <v>10.5</v>
      </c>
      <c r="V565" t="s">
        <v>70</v>
      </c>
    </row>
    <row r="566" spans="1:22" x14ac:dyDescent="0.25">
      <c r="A566" t="s">
        <v>2696</v>
      </c>
      <c r="B566" s="1" t="s">
        <v>2708</v>
      </c>
      <c r="C566" t="s">
        <v>1</v>
      </c>
      <c r="D566" t="s">
        <v>92</v>
      </c>
      <c r="E566" t="s">
        <v>383</v>
      </c>
      <c r="F566" t="s">
        <v>384</v>
      </c>
      <c r="G566">
        <v>1037</v>
      </c>
      <c r="H566">
        <v>1037</v>
      </c>
      <c r="I566">
        <v>1037</v>
      </c>
      <c r="J566">
        <v>1037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f>+Tabla3[[#This Row],[V GRAVADAS]]</f>
        <v>0</v>
      </c>
      <c r="V566" t="s">
        <v>70</v>
      </c>
    </row>
    <row r="567" spans="1:22" x14ac:dyDescent="0.25">
      <c r="A567" t="s">
        <v>2696</v>
      </c>
      <c r="B567" s="1" t="s">
        <v>2708</v>
      </c>
      <c r="C567" t="s">
        <v>1</v>
      </c>
      <c r="D567" t="s">
        <v>92</v>
      </c>
      <c r="E567" t="s">
        <v>383</v>
      </c>
      <c r="F567" t="s">
        <v>384</v>
      </c>
      <c r="G567">
        <v>1038</v>
      </c>
      <c r="H567">
        <v>1038</v>
      </c>
      <c r="I567">
        <v>1038</v>
      </c>
      <c r="J567">
        <v>1038</v>
      </c>
      <c r="L567" s="3">
        <v>0</v>
      </c>
      <c r="M567" s="3">
        <v>0</v>
      </c>
      <c r="N567" s="3">
        <v>0</v>
      </c>
      <c r="O567" s="3">
        <v>44.15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f>+Tabla3[[#This Row],[V GRAVADAS]]</f>
        <v>44.15</v>
      </c>
      <c r="V567" t="s">
        <v>70</v>
      </c>
    </row>
    <row r="568" spans="1:22" x14ac:dyDescent="0.25">
      <c r="A568" t="s">
        <v>2696</v>
      </c>
      <c r="B568" s="1" t="s">
        <v>2709</v>
      </c>
      <c r="C568" t="s">
        <v>1</v>
      </c>
      <c r="D568" t="s">
        <v>92</v>
      </c>
      <c r="E568" t="s">
        <v>383</v>
      </c>
      <c r="F568" t="s">
        <v>384</v>
      </c>
      <c r="G568">
        <v>1039</v>
      </c>
      <c r="H568">
        <v>1039</v>
      </c>
      <c r="I568">
        <v>1039</v>
      </c>
      <c r="J568">
        <v>1039</v>
      </c>
      <c r="L568" s="3">
        <v>0</v>
      </c>
      <c r="M568" s="3">
        <v>0</v>
      </c>
      <c r="N568" s="3">
        <v>0</v>
      </c>
      <c r="O568" s="3">
        <v>25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f>+Tabla3[[#This Row],[V GRAVADAS]]</f>
        <v>25</v>
      </c>
      <c r="V568" t="s">
        <v>70</v>
      </c>
    </row>
    <row r="569" spans="1:22" x14ac:dyDescent="0.25">
      <c r="A569" t="s">
        <v>2696</v>
      </c>
      <c r="B569" s="1" t="s">
        <v>2711</v>
      </c>
      <c r="C569" t="s">
        <v>1</v>
      </c>
      <c r="D569" t="s">
        <v>92</v>
      </c>
      <c r="E569" t="s">
        <v>383</v>
      </c>
      <c r="F569" t="s">
        <v>384</v>
      </c>
      <c r="G569">
        <v>1040</v>
      </c>
      <c r="H569">
        <v>1040</v>
      </c>
      <c r="I569">
        <v>1040</v>
      </c>
      <c r="J569">
        <v>1040</v>
      </c>
      <c r="L569" s="3">
        <v>0</v>
      </c>
      <c r="M569" s="3">
        <v>0</v>
      </c>
      <c r="N569" s="3">
        <v>0</v>
      </c>
      <c r="O569" s="3">
        <v>12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f>+Tabla3[[#This Row],[V GRAVADAS]]</f>
        <v>12</v>
      </c>
      <c r="V569" t="s">
        <v>70</v>
      </c>
    </row>
    <row r="570" spans="1:22" x14ac:dyDescent="0.25">
      <c r="A570" t="s">
        <v>2696</v>
      </c>
      <c r="B570" s="1" t="s">
        <v>2733</v>
      </c>
      <c r="C570" t="s">
        <v>1</v>
      </c>
      <c r="D570" t="s">
        <v>92</v>
      </c>
      <c r="E570" t="s">
        <v>383</v>
      </c>
      <c r="F570" t="s">
        <v>384</v>
      </c>
      <c r="G570">
        <v>1041</v>
      </c>
      <c r="H570">
        <v>1041</v>
      </c>
      <c r="I570">
        <v>1041</v>
      </c>
      <c r="J570">
        <v>1041</v>
      </c>
      <c r="L570" s="3">
        <v>0</v>
      </c>
      <c r="M570" s="3">
        <v>0</v>
      </c>
      <c r="N570" s="3">
        <v>0</v>
      </c>
      <c r="O570" s="3">
        <v>68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f>+Tabla3[[#This Row],[V GRAVADAS]]</f>
        <v>68</v>
      </c>
      <c r="V570" t="s">
        <v>70</v>
      </c>
    </row>
    <row r="571" spans="1:22" x14ac:dyDescent="0.25">
      <c r="A571" t="s">
        <v>2696</v>
      </c>
      <c r="B571" s="1" t="s">
        <v>2714</v>
      </c>
      <c r="C571" t="s">
        <v>1</v>
      </c>
      <c r="D571" t="s">
        <v>92</v>
      </c>
      <c r="E571" t="s">
        <v>383</v>
      </c>
      <c r="F571" t="s">
        <v>384</v>
      </c>
      <c r="G571">
        <v>1042</v>
      </c>
      <c r="H571">
        <v>1042</v>
      </c>
      <c r="I571">
        <v>1042</v>
      </c>
      <c r="J571">
        <v>1042</v>
      </c>
      <c r="L571" s="3">
        <v>0</v>
      </c>
      <c r="M571" s="3">
        <v>0</v>
      </c>
      <c r="N571" s="3">
        <v>0</v>
      </c>
      <c r="O571" s="3">
        <v>5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f>+Tabla3[[#This Row],[V GRAVADAS]]</f>
        <v>5</v>
      </c>
      <c r="V571" t="s">
        <v>70</v>
      </c>
    </row>
    <row r="572" spans="1:22" x14ac:dyDescent="0.25">
      <c r="A572" t="s">
        <v>2696</v>
      </c>
      <c r="B572" s="1" t="s">
        <v>2716</v>
      </c>
      <c r="C572" t="s">
        <v>1</v>
      </c>
      <c r="D572" t="s">
        <v>92</v>
      </c>
      <c r="E572" t="s">
        <v>383</v>
      </c>
      <c r="F572" t="s">
        <v>384</v>
      </c>
      <c r="G572">
        <v>1043</v>
      </c>
      <c r="H572">
        <v>1043</v>
      </c>
      <c r="I572">
        <v>1043</v>
      </c>
      <c r="J572">
        <v>1043</v>
      </c>
      <c r="L572" s="3">
        <v>0</v>
      </c>
      <c r="M572" s="3">
        <v>0</v>
      </c>
      <c r="N572" s="3">
        <v>0</v>
      </c>
      <c r="O572" s="3">
        <v>5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f>+Tabla3[[#This Row],[V GRAVADAS]]</f>
        <v>5</v>
      </c>
      <c r="V572" t="s">
        <v>70</v>
      </c>
    </row>
    <row r="573" spans="1:22" x14ac:dyDescent="0.25">
      <c r="A573" t="s">
        <v>2696</v>
      </c>
      <c r="B573" s="1" t="s">
        <v>2716</v>
      </c>
      <c r="C573" t="s">
        <v>1</v>
      </c>
      <c r="D573" t="s">
        <v>92</v>
      </c>
      <c r="E573" t="s">
        <v>383</v>
      </c>
      <c r="F573" t="s">
        <v>384</v>
      </c>
      <c r="G573">
        <v>1044</v>
      </c>
      <c r="H573">
        <v>1044</v>
      </c>
      <c r="I573">
        <v>1044</v>
      </c>
      <c r="J573">
        <v>1044</v>
      </c>
      <c r="L573" s="3">
        <v>0</v>
      </c>
      <c r="M573" s="3">
        <v>0</v>
      </c>
      <c r="N573" s="3">
        <v>0</v>
      </c>
      <c r="O573" s="3">
        <v>2.12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f>+Tabla3[[#This Row],[V GRAVADAS]]</f>
        <v>2.12</v>
      </c>
      <c r="V573" t="s">
        <v>70</v>
      </c>
    </row>
    <row r="574" spans="1:22" x14ac:dyDescent="0.25">
      <c r="A574" t="s">
        <v>2696</v>
      </c>
      <c r="B574" s="1" t="s">
        <v>2718</v>
      </c>
      <c r="C574" t="s">
        <v>1</v>
      </c>
      <c r="D574" t="s">
        <v>92</v>
      </c>
      <c r="E574" t="s">
        <v>383</v>
      </c>
      <c r="F574" t="s">
        <v>384</v>
      </c>
      <c r="G574">
        <v>1045</v>
      </c>
      <c r="H574">
        <v>1045</v>
      </c>
      <c r="I574">
        <v>1045</v>
      </c>
      <c r="J574">
        <v>1045</v>
      </c>
      <c r="L574" s="3">
        <v>0</v>
      </c>
      <c r="M574" s="3">
        <v>0</v>
      </c>
      <c r="N574" s="3">
        <v>0</v>
      </c>
      <c r="O574" s="3">
        <v>6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f>+Tabla3[[#This Row],[V GRAVADAS]]</f>
        <v>6</v>
      </c>
      <c r="V574" t="s">
        <v>70</v>
      </c>
    </row>
    <row r="575" spans="1:22" x14ac:dyDescent="0.25">
      <c r="A575" t="s">
        <v>2696</v>
      </c>
      <c r="B575" s="1" t="s">
        <v>2718</v>
      </c>
      <c r="C575" t="s">
        <v>1</v>
      </c>
      <c r="D575" t="s">
        <v>92</v>
      </c>
      <c r="E575" t="s">
        <v>383</v>
      </c>
      <c r="F575" t="s">
        <v>384</v>
      </c>
      <c r="G575">
        <v>1046</v>
      </c>
      <c r="H575">
        <v>1046</v>
      </c>
      <c r="I575">
        <v>1046</v>
      </c>
      <c r="J575">
        <v>1046</v>
      </c>
      <c r="L575" s="3">
        <v>0</v>
      </c>
      <c r="M575" s="3">
        <v>0</v>
      </c>
      <c r="N575" s="3">
        <v>0</v>
      </c>
      <c r="O575" s="3">
        <v>17.5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f>+Tabla3[[#This Row],[V GRAVADAS]]</f>
        <v>17.5</v>
      </c>
      <c r="V575" t="s">
        <v>70</v>
      </c>
    </row>
    <row r="576" spans="1:22" x14ac:dyDescent="0.25">
      <c r="A576" t="s">
        <v>2696</v>
      </c>
      <c r="B576" s="1" t="s">
        <v>2718</v>
      </c>
      <c r="C576" t="s">
        <v>1</v>
      </c>
      <c r="D576" t="s">
        <v>92</v>
      </c>
      <c r="E576" t="s">
        <v>383</v>
      </c>
      <c r="F576" t="s">
        <v>384</v>
      </c>
      <c r="G576">
        <v>1047</v>
      </c>
      <c r="H576">
        <v>1047</v>
      </c>
      <c r="I576">
        <v>1047</v>
      </c>
      <c r="J576">
        <v>1047</v>
      </c>
      <c r="L576" s="3">
        <v>0</v>
      </c>
      <c r="M576" s="3">
        <v>0</v>
      </c>
      <c r="N576" s="3">
        <v>0</v>
      </c>
      <c r="O576" s="3">
        <v>15.48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f>+Tabla3[[#This Row],[V GRAVADAS]]</f>
        <v>15.48</v>
      </c>
      <c r="V576" t="s">
        <v>70</v>
      </c>
    </row>
    <row r="577" spans="1:22" x14ac:dyDescent="0.25">
      <c r="A577" t="s">
        <v>2696</v>
      </c>
      <c r="B577" s="1" t="s">
        <v>2718</v>
      </c>
      <c r="C577" t="s">
        <v>1</v>
      </c>
      <c r="D577" t="s">
        <v>92</v>
      </c>
      <c r="E577" t="s">
        <v>383</v>
      </c>
      <c r="F577" t="s">
        <v>384</v>
      </c>
      <c r="G577">
        <v>1048</v>
      </c>
      <c r="H577">
        <v>1048</v>
      </c>
      <c r="I577">
        <v>1048</v>
      </c>
      <c r="J577">
        <v>1048</v>
      </c>
      <c r="L577" s="3">
        <v>0</v>
      </c>
      <c r="M577" s="3">
        <v>0</v>
      </c>
      <c r="N577" s="3">
        <v>0</v>
      </c>
      <c r="O577" s="3">
        <v>34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f>+Tabla3[[#This Row],[V GRAVADAS]]</f>
        <v>34</v>
      </c>
      <c r="V577" t="s">
        <v>70</v>
      </c>
    </row>
    <row r="578" spans="1:22" x14ac:dyDescent="0.25">
      <c r="A578" t="s">
        <v>2696</v>
      </c>
      <c r="B578" s="1" t="s">
        <v>2718</v>
      </c>
      <c r="C578" t="s">
        <v>1</v>
      </c>
      <c r="D578" t="s">
        <v>92</v>
      </c>
      <c r="E578" t="s">
        <v>383</v>
      </c>
      <c r="F578" t="s">
        <v>384</v>
      </c>
      <c r="G578">
        <v>1049</v>
      </c>
      <c r="H578">
        <v>1049</v>
      </c>
      <c r="I578">
        <v>1049</v>
      </c>
      <c r="J578">
        <v>1049</v>
      </c>
      <c r="L578" s="3">
        <v>0</v>
      </c>
      <c r="M578" s="3">
        <v>0</v>
      </c>
      <c r="N578" s="3">
        <v>0</v>
      </c>
      <c r="O578" s="3">
        <v>10.75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f>+Tabla3[[#This Row],[V GRAVADAS]]</f>
        <v>10.75</v>
      </c>
      <c r="V578" t="s">
        <v>70</v>
      </c>
    </row>
    <row r="579" spans="1:22" x14ac:dyDescent="0.25">
      <c r="A579" t="s">
        <v>2696</v>
      </c>
      <c r="B579" s="1" t="s">
        <v>2719</v>
      </c>
      <c r="C579" t="s">
        <v>1</v>
      </c>
      <c r="D579" t="s">
        <v>92</v>
      </c>
      <c r="E579" t="s">
        <v>383</v>
      </c>
      <c r="F579" t="s">
        <v>384</v>
      </c>
      <c r="G579">
        <v>1050</v>
      </c>
      <c r="H579">
        <v>1050</v>
      </c>
      <c r="I579">
        <v>1050</v>
      </c>
      <c r="J579">
        <v>1050</v>
      </c>
      <c r="L579" s="3">
        <v>0</v>
      </c>
      <c r="M579" s="3">
        <v>0</v>
      </c>
      <c r="N579" s="3">
        <v>0</v>
      </c>
      <c r="O579" s="3">
        <v>10.45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f>+Tabla3[[#This Row],[V GRAVADAS]]</f>
        <v>10.45</v>
      </c>
      <c r="V579" t="s">
        <v>70</v>
      </c>
    </row>
    <row r="580" spans="1:22" x14ac:dyDescent="0.25">
      <c r="A580" t="s">
        <v>2696</v>
      </c>
      <c r="B580" s="1" t="s">
        <v>2719</v>
      </c>
      <c r="C580" t="s">
        <v>1</v>
      </c>
      <c r="D580" t="s">
        <v>92</v>
      </c>
      <c r="E580" t="s">
        <v>383</v>
      </c>
      <c r="F580" t="s">
        <v>384</v>
      </c>
      <c r="G580">
        <v>1051</v>
      </c>
      <c r="H580">
        <v>1051</v>
      </c>
      <c r="I580">
        <v>1051</v>
      </c>
      <c r="J580">
        <v>1051</v>
      </c>
      <c r="L580" s="3">
        <v>0</v>
      </c>
      <c r="M580" s="3">
        <v>0</v>
      </c>
      <c r="N580" s="3">
        <v>0</v>
      </c>
      <c r="O580" s="3">
        <v>68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f>+Tabla3[[#This Row],[V GRAVADAS]]</f>
        <v>68</v>
      </c>
      <c r="V580" t="s">
        <v>70</v>
      </c>
    </row>
    <row r="581" spans="1:22" x14ac:dyDescent="0.25">
      <c r="A581" t="s">
        <v>2696</v>
      </c>
      <c r="B581" s="1" t="s">
        <v>2719</v>
      </c>
      <c r="C581" t="s">
        <v>1</v>
      </c>
      <c r="D581" t="s">
        <v>92</v>
      </c>
      <c r="E581" t="s">
        <v>383</v>
      </c>
      <c r="F581" t="s">
        <v>384</v>
      </c>
      <c r="G581">
        <v>1052</v>
      </c>
      <c r="H581">
        <v>1052</v>
      </c>
      <c r="I581">
        <v>1052</v>
      </c>
      <c r="J581">
        <v>1052</v>
      </c>
      <c r="L581" s="3">
        <v>0</v>
      </c>
      <c r="M581" s="3">
        <v>0</v>
      </c>
      <c r="N581" s="3">
        <v>0</v>
      </c>
      <c r="O581" s="3">
        <v>5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f>+Tabla3[[#This Row],[V GRAVADAS]]</f>
        <v>5</v>
      </c>
      <c r="V581" t="s">
        <v>70</v>
      </c>
    </row>
    <row r="582" spans="1:22" x14ac:dyDescent="0.25">
      <c r="A582" t="s">
        <v>2696</v>
      </c>
      <c r="B582" s="1" t="s">
        <v>2720</v>
      </c>
      <c r="C582" t="s">
        <v>1</v>
      </c>
      <c r="D582" t="s">
        <v>92</v>
      </c>
      <c r="E582" t="s">
        <v>383</v>
      </c>
      <c r="F582" t="s">
        <v>384</v>
      </c>
      <c r="G582">
        <v>1053</v>
      </c>
      <c r="H582">
        <v>1053</v>
      </c>
      <c r="I582">
        <v>1053</v>
      </c>
      <c r="J582">
        <v>1053</v>
      </c>
      <c r="L582" s="3">
        <v>0</v>
      </c>
      <c r="M582" s="3">
        <v>0</v>
      </c>
      <c r="N582" s="3">
        <v>0</v>
      </c>
      <c r="O582" s="3">
        <v>13.6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f>+Tabla3[[#This Row],[V GRAVADAS]]</f>
        <v>13.6</v>
      </c>
      <c r="V582" t="s">
        <v>70</v>
      </c>
    </row>
    <row r="583" spans="1:22" x14ac:dyDescent="0.25">
      <c r="A583" t="s">
        <v>2696</v>
      </c>
      <c r="B583" s="1" t="s">
        <v>2720</v>
      </c>
      <c r="C583" t="s">
        <v>1</v>
      </c>
      <c r="D583" t="s">
        <v>92</v>
      </c>
      <c r="E583" t="s">
        <v>383</v>
      </c>
      <c r="F583" t="s">
        <v>384</v>
      </c>
      <c r="G583">
        <v>1054</v>
      </c>
      <c r="H583">
        <v>1054</v>
      </c>
      <c r="I583">
        <v>1054</v>
      </c>
      <c r="J583">
        <v>1054</v>
      </c>
      <c r="L583" s="3">
        <v>0</v>
      </c>
      <c r="M583" s="3">
        <v>0</v>
      </c>
      <c r="N583" s="3">
        <v>0</v>
      </c>
      <c r="O583" s="3">
        <v>48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f>+Tabla3[[#This Row],[V GRAVADAS]]</f>
        <v>48</v>
      </c>
      <c r="V583" t="s">
        <v>70</v>
      </c>
    </row>
    <row r="584" spans="1:22" x14ac:dyDescent="0.25">
      <c r="A584" t="s">
        <v>2696</v>
      </c>
      <c r="B584" s="1" t="s">
        <v>2720</v>
      </c>
      <c r="C584" t="s">
        <v>1</v>
      </c>
      <c r="D584" t="s">
        <v>92</v>
      </c>
      <c r="E584" t="s">
        <v>383</v>
      </c>
      <c r="F584" t="s">
        <v>384</v>
      </c>
      <c r="G584">
        <v>1055</v>
      </c>
      <c r="H584">
        <v>1055</v>
      </c>
      <c r="I584">
        <v>1055</v>
      </c>
      <c r="J584">
        <v>1055</v>
      </c>
      <c r="L584" s="3">
        <v>0</v>
      </c>
      <c r="M584" s="3">
        <v>0</v>
      </c>
      <c r="N584" s="3">
        <v>0</v>
      </c>
      <c r="O584" s="3">
        <v>30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f>+Tabla3[[#This Row],[V GRAVADAS]]</f>
        <v>30</v>
      </c>
      <c r="V584" t="s">
        <v>70</v>
      </c>
    </row>
    <row r="585" spans="1:22" x14ac:dyDescent="0.25">
      <c r="A585" t="s">
        <v>2696</v>
      </c>
      <c r="B585" s="1" t="s">
        <v>2720</v>
      </c>
      <c r="C585" t="s">
        <v>1</v>
      </c>
      <c r="D585" t="s">
        <v>92</v>
      </c>
      <c r="E585" t="s">
        <v>383</v>
      </c>
      <c r="F585" t="s">
        <v>384</v>
      </c>
      <c r="G585">
        <v>1056</v>
      </c>
      <c r="H585">
        <v>1056</v>
      </c>
      <c r="I585">
        <v>1056</v>
      </c>
      <c r="J585">
        <v>1056</v>
      </c>
      <c r="L585" s="3">
        <v>0</v>
      </c>
      <c r="M585" s="3">
        <v>0</v>
      </c>
      <c r="N585" s="3">
        <v>0</v>
      </c>
      <c r="O585" s="3">
        <v>2.96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f>+Tabla3[[#This Row],[V GRAVADAS]]</f>
        <v>2.96</v>
      </c>
      <c r="V585" t="s">
        <v>70</v>
      </c>
    </row>
    <row r="586" spans="1:22" x14ac:dyDescent="0.25">
      <c r="A586" t="s">
        <v>2696</v>
      </c>
      <c r="B586" s="1" t="s">
        <v>2721</v>
      </c>
      <c r="C586" t="s">
        <v>1</v>
      </c>
      <c r="D586" t="s">
        <v>92</v>
      </c>
      <c r="E586" t="s">
        <v>383</v>
      </c>
      <c r="F586" t="s">
        <v>384</v>
      </c>
      <c r="G586">
        <v>1057</v>
      </c>
      <c r="H586">
        <v>1057</v>
      </c>
      <c r="I586">
        <v>1057</v>
      </c>
      <c r="J586">
        <v>1057</v>
      </c>
      <c r="L586" s="3">
        <v>0</v>
      </c>
      <c r="M586" s="3">
        <v>0</v>
      </c>
      <c r="N586" s="3">
        <v>0</v>
      </c>
      <c r="O586" s="3">
        <v>3.22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f>+Tabla3[[#This Row],[V GRAVADAS]]</f>
        <v>3.22</v>
      </c>
      <c r="V586" t="s">
        <v>70</v>
      </c>
    </row>
    <row r="587" spans="1:22" x14ac:dyDescent="0.25">
      <c r="A587" t="s">
        <v>2696</v>
      </c>
      <c r="B587" s="1" t="s">
        <v>2721</v>
      </c>
      <c r="C587" t="s">
        <v>1</v>
      </c>
      <c r="D587" t="s">
        <v>92</v>
      </c>
      <c r="E587" t="s">
        <v>383</v>
      </c>
      <c r="F587" t="s">
        <v>384</v>
      </c>
      <c r="G587">
        <v>1058</v>
      </c>
      <c r="H587">
        <v>1058</v>
      </c>
      <c r="I587">
        <v>1058</v>
      </c>
      <c r="J587">
        <v>1058</v>
      </c>
      <c r="L587" s="3">
        <v>0</v>
      </c>
      <c r="M587" s="3">
        <v>0</v>
      </c>
      <c r="N587" s="3">
        <v>0</v>
      </c>
      <c r="O587" s="3">
        <v>6.06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f>+Tabla3[[#This Row],[V GRAVADAS]]</f>
        <v>6.06</v>
      </c>
      <c r="V587" t="s">
        <v>70</v>
      </c>
    </row>
    <row r="588" spans="1:22" x14ac:dyDescent="0.25">
      <c r="A588" t="s">
        <v>2696</v>
      </c>
      <c r="B588" s="1" t="s">
        <v>2721</v>
      </c>
      <c r="C588" t="s">
        <v>1</v>
      </c>
      <c r="D588" t="s">
        <v>92</v>
      </c>
      <c r="E588" t="s">
        <v>383</v>
      </c>
      <c r="F588" t="s">
        <v>384</v>
      </c>
      <c r="G588">
        <v>1059</v>
      </c>
      <c r="H588">
        <v>1059</v>
      </c>
      <c r="I588">
        <v>1059</v>
      </c>
      <c r="J588">
        <v>1059</v>
      </c>
      <c r="L588" s="3">
        <v>0</v>
      </c>
      <c r="M588" s="3">
        <v>0</v>
      </c>
      <c r="N588" s="3">
        <v>0</v>
      </c>
      <c r="O588" s="3">
        <v>8.66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f>+Tabla3[[#This Row],[V GRAVADAS]]</f>
        <v>8.66</v>
      </c>
      <c r="V588" t="s">
        <v>70</v>
      </c>
    </row>
    <row r="589" spans="1:22" x14ac:dyDescent="0.25">
      <c r="A589" t="s">
        <v>2696</v>
      </c>
      <c r="B589" s="1" t="s">
        <v>2721</v>
      </c>
      <c r="C589" t="s">
        <v>1</v>
      </c>
      <c r="D589" t="s">
        <v>92</v>
      </c>
      <c r="E589" t="s">
        <v>383</v>
      </c>
      <c r="F589" t="s">
        <v>384</v>
      </c>
      <c r="G589">
        <v>1060</v>
      </c>
      <c r="H589">
        <v>1060</v>
      </c>
      <c r="I589">
        <v>1060</v>
      </c>
      <c r="J589">
        <v>1060</v>
      </c>
      <c r="L589" s="3">
        <v>0</v>
      </c>
      <c r="M589" s="3">
        <v>0</v>
      </c>
      <c r="N589" s="3">
        <v>0</v>
      </c>
      <c r="O589" s="3">
        <v>5.83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f>+Tabla3[[#This Row],[V GRAVADAS]]</f>
        <v>5.83</v>
      </c>
      <c r="V589" t="s">
        <v>70</v>
      </c>
    </row>
    <row r="590" spans="1:22" x14ac:dyDescent="0.25">
      <c r="A590" t="s">
        <v>2696</v>
      </c>
      <c r="B590" s="1" t="s">
        <v>2721</v>
      </c>
      <c r="C590" t="s">
        <v>1</v>
      </c>
      <c r="D590" t="s">
        <v>92</v>
      </c>
      <c r="E590" t="s">
        <v>383</v>
      </c>
      <c r="F590" t="s">
        <v>384</v>
      </c>
      <c r="G590">
        <v>1061</v>
      </c>
      <c r="H590">
        <v>1061</v>
      </c>
      <c r="I590">
        <v>1061</v>
      </c>
      <c r="J590">
        <v>1061</v>
      </c>
      <c r="L590" s="3">
        <v>0</v>
      </c>
      <c r="M590" s="3">
        <v>0</v>
      </c>
      <c r="N590" s="3">
        <v>0</v>
      </c>
      <c r="O590" s="3">
        <v>9.5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f>+Tabla3[[#This Row],[V GRAVADAS]]</f>
        <v>9.5</v>
      </c>
      <c r="V590" t="s">
        <v>70</v>
      </c>
    </row>
    <row r="591" spans="1:22" x14ac:dyDescent="0.25">
      <c r="A591" t="s">
        <v>2696</v>
      </c>
      <c r="B591" s="1" t="s">
        <v>2721</v>
      </c>
      <c r="C591" t="s">
        <v>1</v>
      </c>
      <c r="D591" t="s">
        <v>92</v>
      </c>
      <c r="E591" t="s">
        <v>383</v>
      </c>
      <c r="F591" t="s">
        <v>384</v>
      </c>
      <c r="G591">
        <v>1062</v>
      </c>
      <c r="H591">
        <v>1062</v>
      </c>
      <c r="I591">
        <v>1062</v>
      </c>
      <c r="J591">
        <v>1062</v>
      </c>
      <c r="L591" s="3">
        <v>0</v>
      </c>
      <c r="M591" s="3">
        <v>0</v>
      </c>
      <c r="N591" s="3">
        <v>0</v>
      </c>
      <c r="O591" s="3">
        <v>1.86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f>+Tabla3[[#This Row],[V GRAVADAS]]</f>
        <v>1.86</v>
      </c>
      <c r="V591" t="s">
        <v>70</v>
      </c>
    </row>
    <row r="592" spans="1:22" x14ac:dyDescent="0.25">
      <c r="A592" t="s">
        <v>2696</v>
      </c>
      <c r="B592" s="1" t="s">
        <v>2721</v>
      </c>
      <c r="C592" t="s">
        <v>1</v>
      </c>
      <c r="D592" t="s">
        <v>92</v>
      </c>
      <c r="E592" t="s">
        <v>383</v>
      </c>
      <c r="F592" t="s">
        <v>384</v>
      </c>
      <c r="G592">
        <v>1063</v>
      </c>
      <c r="H592">
        <v>1063</v>
      </c>
      <c r="I592">
        <v>1063</v>
      </c>
      <c r="J592">
        <v>1063</v>
      </c>
      <c r="L592" s="3">
        <v>0</v>
      </c>
      <c r="M592" s="3">
        <v>0</v>
      </c>
      <c r="N592" s="3">
        <v>0</v>
      </c>
      <c r="O592" s="3">
        <v>6.94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f>+Tabla3[[#This Row],[V GRAVADAS]]</f>
        <v>6.94</v>
      </c>
      <c r="V592" t="s">
        <v>70</v>
      </c>
    </row>
    <row r="593" spans="1:22" x14ac:dyDescent="0.25">
      <c r="A593" t="s">
        <v>2696</v>
      </c>
      <c r="B593" s="1" t="s">
        <v>2721</v>
      </c>
      <c r="C593" t="s">
        <v>1</v>
      </c>
      <c r="D593" t="s">
        <v>92</v>
      </c>
      <c r="E593" t="s">
        <v>383</v>
      </c>
      <c r="F593" t="s">
        <v>384</v>
      </c>
      <c r="G593">
        <v>1064</v>
      </c>
      <c r="H593">
        <v>1064</v>
      </c>
      <c r="I593">
        <v>1064</v>
      </c>
      <c r="J593">
        <v>1064</v>
      </c>
      <c r="L593" s="3">
        <v>0</v>
      </c>
      <c r="M593" s="3">
        <v>0</v>
      </c>
      <c r="N593" s="3">
        <v>0</v>
      </c>
      <c r="O593" s="3">
        <v>11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f>+Tabla3[[#This Row],[V GRAVADAS]]</f>
        <v>11</v>
      </c>
      <c r="V593" t="s">
        <v>70</v>
      </c>
    </row>
    <row r="594" spans="1:22" x14ac:dyDescent="0.25">
      <c r="A594" t="s">
        <v>2696</v>
      </c>
      <c r="B594" s="1" t="s">
        <v>2724</v>
      </c>
      <c r="C594" t="s">
        <v>1</v>
      </c>
      <c r="D594" t="s">
        <v>92</v>
      </c>
      <c r="E594" t="s">
        <v>383</v>
      </c>
      <c r="F594" t="s">
        <v>384</v>
      </c>
      <c r="G594">
        <v>1065</v>
      </c>
      <c r="H594">
        <v>1065</v>
      </c>
      <c r="I594">
        <v>1065</v>
      </c>
      <c r="J594">
        <v>1065</v>
      </c>
      <c r="L594" s="3">
        <v>0</v>
      </c>
      <c r="M594" s="3">
        <v>0</v>
      </c>
      <c r="N594" s="3">
        <v>0</v>
      </c>
      <c r="O594" s="3">
        <v>47.1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f>+Tabla3[[#This Row],[V GRAVADAS]]</f>
        <v>47.1</v>
      </c>
      <c r="V594" t="s">
        <v>70</v>
      </c>
    </row>
    <row r="595" spans="1:22" x14ac:dyDescent="0.25">
      <c r="A595" t="s">
        <v>94</v>
      </c>
      <c r="L595" s="2"/>
      <c r="M595" s="2"/>
      <c r="N595" s="2"/>
      <c r="O595" s="31">
        <f>SUBTOTAL(109,Tabla3[V GRAVADAS])</f>
        <v>17085.850999999991</v>
      </c>
      <c r="P595" s="2"/>
      <c r="Q595" s="2"/>
      <c r="R595" s="31">
        <f>SUBTOTAL(109,Tabla3[EX SERVICE])</f>
        <v>0</v>
      </c>
      <c r="S595" s="2"/>
      <c r="T595" s="2"/>
      <c r="U595" s="31">
        <f>SUBTOTAL(109,Tabla3[TOTAL VENTA])</f>
        <v>17085.850999999991</v>
      </c>
      <c r="V595">
        <f>SUBTOTAL(103,Tabla3[ANEXO])</f>
        <v>592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H638"/>
  <sheetViews>
    <sheetView topLeftCell="A30" workbookViewId="0">
      <selection activeCell="B2" sqref="B2:B50"/>
    </sheetView>
  </sheetViews>
  <sheetFormatPr baseColWidth="10" defaultRowHeight="15" x14ac:dyDescent="0.25"/>
  <cols>
    <col min="4" max="4" width="11.42578125" style="3"/>
  </cols>
  <sheetData>
    <row r="2" spans="1:8" x14ac:dyDescent="0.25">
      <c r="A2">
        <v>1017</v>
      </c>
      <c r="B2">
        <v>21.75</v>
      </c>
      <c r="D2" s="1" t="s">
        <v>92</v>
      </c>
      <c r="E2" s="1" t="s">
        <v>479</v>
      </c>
      <c r="F2" s="1" t="s">
        <v>99</v>
      </c>
      <c r="G2" s="1" t="s">
        <v>93</v>
      </c>
      <c r="H2" t="str">
        <f t="shared" ref="H2:H50" si="0">+D2&amp;G2&amp;E2&amp;G2&amp;F2</f>
        <v>01/12/2022</v>
      </c>
    </row>
    <row r="3" spans="1:8" x14ac:dyDescent="0.25">
      <c r="A3">
        <v>1018</v>
      </c>
      <c r="B3">
        <v>59.7</v>
      </c>
      <c r="D3" s="1" t="s">
        <v>621</v>
      </c>
      <c r="E3" s="1" t="s">
        <v>479</v>
      </c>
      <c r="F3" s="1" t="s">
        <v>99</v>
      </c>
      <c r="G3" s="1" t="s">
        <v>93</v>
      </c>
      <c r="H3" t="str">
        <f t="shared" si="0"/>
        <v>02/12/2022</v>
      </c>
    </row>
    <row r="4" spans="1:8" x14ac:dyDescent="0.25">
      <c r="A4">
        <v>1019</v>
      </c>
      <c r="B4">
        <v>150</v>
      </c>
      <c r="D4" s="1" t="s">
        <v>1756</v>
      </c>
      <c r="E4" s="1" t="s">
        <v>479</v>
      </c>
      <c r="F4" s="1" t="s">
        <v>99</v>
      </c>
      <c r="G4" s="1" t="s">
        <v>93</v>
      </c>
      <c r="H4" t="str">
        <f t="shared" si="0"/>
        <v>05/12/2022</v>
      </c>
    </row>
    <row r="5" spans="1:8" x14ac:dyDescent="0.25">
      <c r="A5">
        <v>1020</v>
      </c>
      <c r="B5">
        <v>42.6</v>
      </c>
      <c r="D5" s="1" t="s">
        <v>1756</v>
      </c>
      <c r="E5" s="1" t="s">
        <v>479</v>
      </c>
      <c r="F5" s="1" t="s">
        <v>99</v>
      </c>
      <c r="G5" s="1" t="s">
        <v>93</v>
      </c>
      <c r="H5" t="str">
        <f t="shared" si="0"/>
        <v>05/12/2022</v>
      </c>
    </row>
    <row r="6" spans="1:8" x14ac:dyDescent="0.25">
      <c r="A6">
        <v>1021</v>
      </c>
      <c r="B6">
        <v>6</v>
      </c>
      <c r="D6" s="1" t="s">
        <v>1756</v>
      </c>
      <c r="E6" s="1" t="s">
        <v>479</v>
      </c>
      <c r="F6" s="1" t="s">
        <v>99</v>
      </c>
      <c r="G6" s="1" t="s">
        <v>93</v>
      </c>
      <c r="H6" t="str">
        <f t="shared" si="0"/>
        <v>05/12/2022</v>
      </c>
    </row>
    <row r="7" spans="1:8" x14ac:dyDescent="0.25">
      <c r="A7">
        <v>1022</v>
      </c>
      <c r="B7">
        <v>22.1</v>
      </c>
      <c r="D7" s="1" t="s">
        <v>1277</v>
      </c>
      <c r="E7" s="1" t="s">
        <v>479</v>
      </c>
      <c r="F7" s="1" t="s">
        <v>99</v>
      </c>
      <c r="G7" s="1" t="s">
        <v>93</v>
      </c>
      <c r="H7" t="str">
        <f t="shared" si="0"/>
        <v>06/12/2022</v>
      </c>
    </row>
    <row r="8" spans="1:8" x14ac:dyDescent="0.25">
      <c r="A8">
        <v>1023</v>
      </c>
      <c r="B8">
        <v>3.22</v>
      </c>
      <c r="D8" s="1" t="s">
        <v>1277</v>
      </c>
      <c r="E8" s="1" t="s">
        <v>479</v>
      </c>
      <c r="F8" s="1" t="s">
        <v>99</v>
      </c>
      <c r="G8" s="1" t="s">
        <v>93</v>
      </c>
      <c r="H8" t="str">
        <f t="shared" si="0"/>
        <v>06/12/2022</v>
      </c>
    </row>
    <row r="9" spans="1:8" x14ac:dyDescent="0.25">
      <c r="A9">
        <v>1024</v>
      </c>
      <c r="B9">
        <v>9.64</v>
      </c>
      <c r="D9" s="1" t="s">
        <v>1277</v>
      </c>
      <c r="E9" s="1" t="s">
        <v>479</v>
      </c>
      <c r="F9" s="1" t="s">
        <v>99</v>
      </c>
      <c r="G9" s="1" t="s">
        <v>93</v>
      </c>
      <c r="H9" t="str">
        <f t="shared" si="0"/>
        <v>06/12/2022</v>
      </c>
    </row>
    <row r="10" spans="1:8" x14ac:dyDescent="0.25">
      <c r="A10">
        <v>1025</v>
      </c>
      <c r="B10">
        <v>14.15</v>
      </c>
      <c r="D10" s="1" t="s">
        <v>381</v>
      </c>
      <c r="E10" s="1" t="s">
        <v>479</v>
      </c>
      <c r="F10" s="1" t="s">
        <v>99</v>
      </c>
      <c r="G10" s="1" t="s">
        <v>93</v>
      </c>
      <c r="H10" t="str">
        <f t="shared" si="0"/>
        <v>07/12/2022</v>
      </c>
    </row>
    <row r="11" spans="1:8" x14ac:dyDescent="0.25">
      <c r="A11">
        <v>1026</v>
      </c>
      <c r="B11">
        <v>8.5</v>
      </c>
      <c r="D11" s="1" t="s">
        <v>381</v>
      </c>
      <c r="E11" s="1" t="s">
        <v>479</v>
      </c>
      <c r="F11" s="1" t="s">
        <v>99</v>
      </c>
      <c r="G11" s="1" t="s">
        <v>93</v>
      </c>
      <c r="H11" t="str">
        <f t="shared" si="0"/>
        <v>07/12/2022</v>
      </c>
    </row>
    <row r="12" spans="1:8" x14ac:dyDescent="0.25">
      <c r="A12">
        <v>1027</v>
      </c>
      <c r="B12">
        <v>2.75</v>
      </c>
      <c r="D12" s="1" t="s">
        <v>381</v>
      </c>
      <c r="E12" s="1" t="s">
        <v>479</v>
      </c>
      <c r="F12" s="1" t="s">
        <v>99</v>
      </c>
      <c r="G12" s="1" t="s">
        <v>93</v>
      </c>
      <c r="H12" t="str">
        <f t="shared" si="0"/>
        <v>07/12/2022</v>
      </c>
    </row>
    <row r="13" spans="1:8" x14ac:dyDescent="0.25">
      <c r="A13">
        <v>1028</v>
      </c>
      <c r="B13">
        <v>88.06</v>
      </c>
      <c r="D13" s="1" t="s">
        <v>381</v>
      </c>
      <c r="E13" s="1" t="s">
        <v>479</v>
      </c>
      <c r="F13" s="1" t="s">
        <v>99</v>
      </c>
      <c r="G13" s="1" t="s">
        <v>93</v>
      </c>
      <c r="H13" t="str">
        <f t="shared" si="0"/>
        <v>07/12/2022</v>
      </c>
    </row>
    <row r="14" spans="1:8" x14ac:dyDescent="0.25">
      <c r="A14">
        <v>1029</v>
      </c>
      <c r="B14">
        <v>5.5</v>
      </c>
      <c r="D14" s="1" t="s">
        <v>381</v>
      </c>
      <c r="E14" s="1" t="s">
        <v>479</v>
      </c>
      <c r="F14" s="1" t="s">
        <v>99</v>
      </c>
      <c r="G14" s="1" t="s">
        <v>93</v>
      </c>
      <c r="H14" t="str">
        <f t="shared" si="0"/>
        <v>07/12/2022</v>
      </c>
    </row>
    <row r="15" spans="1:8" x14ac:dyDescent="0.25">
      <c r="A15">
        <v>1030</v>
      </c>
      <c r="B15">
        <v>12.5</v>
      </c>
      <c r="D15" s="1" t="s">
        <v>381</v>
      </c>
      <c r="E15" s="1" t="s">
        <v>479</v>
      </c>
      <c r="F15" s="1" t="s">
        <v>99</v>
      </c>
      <c r="G15" s="1" t="s">
        <v>93</v>
      </c>
      <c r="H15" t="str">
        <f t="shared" si="0"/>
        <v>07/12/2022</v>
      </c>
    </row>
    <row r="16" spans="1:8" x14ac:dyDescent="0.25">
      <c r="A16">
        <v>1031</v>
      </c>
      <c r="B16">
        <v>6</v>
      </c>
      <c r="D16" s="1" t="s">
        <v>381</v>
      </c>
      <c r="E16" s="1" t="s">
        <v>479</v>
      </c>
      <c r="F16" s="1" t="s">
        <v>99</v>
      </c>
      <c r="G16" s="1" t="s">
        <v>93</v>
      </c>
      <c r="H16" t="str">
        <f t="shared" si="0"/>
        <v>07/12/2022</v>
      </c>
    </row>
    <row r="17" spans="1:8" x14ac:dyDescent="0.25">
      <c r="A17">
        <v>1032</v>
      </c>
      <c r="B17">
        <v>0</v>
      </c>
      <c r="D17" s="1" t="s">
        <v>1757</v>
      </c>
      <c r="E17" s="1" t="s">
        <v>479</v>
      </c>
      <c r="F17" s="1" t="s">
        <v>99</v>
      </c>
      <c r="G17" s="1" t="s">
        <v>93</v>
      </c>
      <c r="H17" t="str">
        <f t="shared" si="0"/>
        <v>09/12/2022</v>
      </c>
    </row>
    <row r="18" spans="1:8" x14ac:dyDescent="0.25">
      <c r="A18">
        <v>1033</v>
      </c>
      <c r="B18">
        <v>141.61000000000001</v>
      </c>
      <c r="D18" s="1" t="s">
        <v>479</v>
      </c>
      <c r="E18" s="1" t="s">
        <v>479</v>
      </c>
      <c r="F18" s="1" t="s">
        <v>99</v>
      </c>
      <c r="G18" s="1" t="s">
        <v>93</v>
      </c>
      <c r="H18" t="str">
        <f t="shared" si="0"/>
        <v>12/12/2022</v>
      </c>
    </row>
    <row r="19" spans="1:8" x14ac:dyDescent="0.25">
      <c r="A19">
        <v>1034</v>
      </c>
      <c r="B19">
        <v>119.69</v>
      </c>
      <c r="D19" s="1" t="s">
        <v>1278</v>
      </c>
      <c r="E19" s="1" t="s">
        <v>479</v>
      </c>
      <c r="F19" s="1" t="s">
        <v>99</v>
      </c>
      <c r="G19" s="1" t="s">
        <v>93</v>
      </c>
      <c r="H19" t="str">
        <f t="shared" si="0"/>
        <v>13/12/2022</v>
      </c>
    </row>
    <row r="20" spans="1:8" x14ac:dyDescent="0.25">
      <c r="A20">
        <v>1035</v>
      </c>
      <c r="B20">
        <v>22.32</v>
      </c>
      <c r="D20" s="1" t="s">
        <v>1278</v>
      </c>
      <c r="E20" s="1" t="s">
        <v>479</v>
      </c>
      <c r="F20" s="1" t="s">
        <v>99</v>
      </c>
      <c r="G20" s="1" t="s">
        <v>93</v>
      </c>
      <c r="H20" t="str">
        <f t="shared" si="0"/>
        <v>13/12/2022</v>
      </c>
    </row>
    <row r="21" spans="1:8" x14ac:dyDescent="0.25">
      <c r="A21">
        <v>1036</v>
      </c>
      <c r="B21">
        <v>10.5</v>
      </c>
      <c r="D21" s="1" t="s">
        <v>1278</v>
      </c>
      <c r="E21" s="1" t="s">
        <v>479</v>
      </c>
      <c r="F21" s="1" t="s">
        <v>99</v>
      </c>
      <c r="G21" s="1" t="s">
        <v>93</v>
      </c>
      <c r="H21" t="str">
        <f t="shared" si="0"/>
        <v>13/12/2022</v>
      </c>
    </row>
    <row r="22" spans="1:8" x14ac:dyDescent="0.25">
      <c r="A22">
        <v>1037</v>
      </c>
      <c r="B22">
        <v>0</v>
      </c>
      <c r="D22" s="1" t="s">
        <v>1279</v>
      </c>
      <c r="E22" s="1" t="s">
        <v>479</v>
      </c>
      <c r="F22" s="1" t="s">
        <v>99</v>
      </c>
      <c r="G22" s="1" t="s">
        <v>93</v>
      </c>
      <c r="H22" t="str">
        <f t="shared" si="0"/>
        <v>14/12/2022</v>
      </c>
    </row>
    <row r="23" spans="1:8" x14ac:dyDescent="0.25">
      <c r="A23">
        <v>1038</v>
      </c>
      <c r="B23">
        <v>44.15</v>
      </c>
      <c r="D23" s="1" t="s">
        <v>1279</v>
      </c>
      <c r="E23" s="1" t="s">
        <v>479</v>
      </c>
      <c r="F23" s="1" t="s">
        <v>99</v>
      </c>
      <c r="G23" s="1" t="s">
        <v>93</v>
      </c>
      <c r="H23" t="str">
        <f t="shared" si="0"/>
        <v>14/12/2022</v>
      </c>
    </row>
    <row r="24" spans="1:8" x14ac:dyDescent="0.25">
      <c r="A24">
        <v>1039</v>
      </c>
      <c r="B24">
        <v>25</v>
      </c>
      <c r="D24" s="1" t="s">
        <v>1280</v>
      </c>
      <c r="E24" s="1" t="s">
        <v>479</v>
      </c>
      <c r="F24" s="1" t="s">
        <v>99</v>
      </c>
      <c r="G24" s="1" t="s">
        <v>93</v>
      </c>
      <c r="H24" t="str">
        <f t="shared" si="0"/>
        <v>16/12/2022</v>
      </c>
    </row>
    <row r="25" spans="1:8" x14ac:dyDescent="0.25">
      <c r="A25">
        <v>1040</v>
      </c>
      <c r="B25">
        <v>12</v>
      </c>
      <c r="D25" s="1" t="s">
        <v>1758</v>
      </c>
      <c r="E25" s="1" t="s">
        <v>479</v>
      </c>
      <c r="F25" s="1" t="s">
        <v>99</v>
      </c>
      <c r="G25" s="1" t="s">
        <v>93</v>
      </c>
      <c r="H25" t="str">
        <f t="shared" si="0"/>
        <v>19/12/2022</v>
      </c>
    </row>
    <row r="26" spans="1:8" x14ac:dyDescent="0.25">
      <c r="A26">
        <v>1041</v>
      </c>
      <c r="B26">
        <v>68</v>
      </c>
      <c r="D26" s="1" t="s">
        <v>1281</v>
      </c>
      <c r="E26" s="1" t="s">
        <v>479</v>
      </c>
      <c r="F26" s="1" t="s">
        <v>99</v>
      </c>
      <c r="G26" s="1" t="s">
        <v>93</v>
      </c>
      <c r="H26" t="str">
        <f t="shared" si="0"/>
        <v>20/12/2022</v>
      </c>
    </row>
    <row r="27" spans="1:8" x14ac:dyDescent="0.25">
      <c r="A27">
        <v>1042</v>
      </c>
      <c r="B27">
        <v>5</v>
      </c>
      <c r="D27" s="1" t="s">
        <v>2725</v>
      </c>
      <c r="E27" s="1" t="s">
        <v>479</v>
      </c>
      <c r="F27" s="1" t="s">
        <v>99</v>
      </c>
      <c r="G27" s="1" t="s">
        <v>93</v>
      </c>
      <c r="H27" t="str">
        <f t="shared" si="0"/>
        <v>21/12/2022</v>
      </c>
    </row>
    <row r="28" spans="1:8" x14ac:dyDescent="0.25">
      <c r="A28">
        <v>1043</v>
      </c>
      <c r="B28">
        <v>5</v>
      </c>
      <c r="D28" s="1" t="s">
        <v>2726</v>
      </c>
      <c r="E28" s="1" t="s">
        <v>479</v>
      </c>
      <c r="F28" s="1" t="s">
        <v>99</v>
      </c>
      <c r="G28" s="1" t="s">
        <v>93</v>
      </c>
      <c r="H28" t="str">
        <f t="shared" si="0"/>
        <v>23/12/2022</v>
      </c>
    </row>
    <row r="29" spans="1:8" x14ac:dyDescent="0.25">
      <c r="A29">
        <v>1044</v>
      </c>
      <c r="B29">
        <v>2.12</v>
      </c>
      <c r="D29" s="1" t="s">
        <v>2726</v>
      </c>
      <c r="E29" s="1" t="s">
        <v>479</v>
      </c>
      <c r="F29" s="1" t="s">
        <v>99</v>
      </c>
      <c r="G29" s="1" t="s">
        <v>93</v>
      </c>
      <c r="H29" t="str">
        <f t="shared" si="0"/>
        <v>23/12/2022</v>
      </c>
    </row>
    <row r="30" spans="1:8" x14ac:dyDescent="0.25">
      <c r="A30">
        <v>1045</v>
      </c>
      <c r="B30">
        <v>6</v>
      </c>
      <c r="D30" s="1" t="s">
        <v>1759</v>
      </c>
      <c r="E30" s="1" t="s">
        <v>479</v>
      </c>
      <c r="F30" s="1" t="s">
        <v>99</v>
      </c>
      <c r="G30" s="1" t="s">
        <v>93</v>
      </c>
      <c r="H30" t="str">
        <f t="shared" si="0"/>
        <v>27/12/2022</v>
      </c>
    </row>
    <row r="31" spans="1:8" x14ac:dyDescent="0.25">
      <c r="A31">
        <v>1046</v>
      </c>
      <c r="B31">
        <v>17.5</v>
      </c>
      <c r="D31" s="1" t="s">
        <v>1759</v>
      </c>
      <c r="E31" s="1" t="s">
        <v>479</v>
      </c>
      <c r="F31" s="1" t="s">
        <v>99</v>
      </c>
      <c r="G31" s="1" t="s">
        <v>93</v>
      </c>
      <c r="H31" t="str">
        <f t="shared" si="0"/>
        <v>27/12/2022</v>
      </c>
    </row>
    <row r="32" spans="1:8" x14ac:dyDescent="0.25">
      <c r="A32">
        <v>1047</v>
      </c>
      <c r="B32">
        <v>15.48</v>
      </c>
      <c r="D32" s="1" t="s">
        <v>1759</v>
      </c>
      <c r="E32" s="1" t="s">
        <v>479</v>
      </c>
      <c r="F32" s="1" t="s">
        <v>99</v>
      </c>
      <c r="G32" s="1" t="s">
        <v>93</v>
      </c>
      <c r="H32" t="str">
        <f t="shared" si="0"/>
        <v>27/12/2022</v>
      </c>
    </row>
    <row r="33" spans="1:8" x14ac:dyDescent="0.25">
      <c r="A33">
        <v>1048</v>
      </c>
      <c r="B33">
        <v>34</v>
      </c>
      <c r="D33" s="1" t="s">
        <v>1759</v>
      </c>
      <c r="E33" s="1" t="s">
        <v>479</v>
      </c>
      <c r="F33" s="1" t="s">
        <v>99</v>
      </c>
      <c r="G33" s="1" t="s">
        <v>93</v>
      </c>
      <c r="H33" t="str">
        <f t="shared" si="0"/>
        <v>27/12/2022</v>
      </c>
    </row>
    <row r="34" spans="1:8" x14ac:dyDescent="0.25">
      <c r="A34">
        <v>1049</v>
      </c>
      <c r="B34">
        <v>10.75</v>
      </c>
      <c r="D34" s="1" t="s">
        <v>1759</v>
      </c>
      <c r="E34" s="1" t="s">
        <v>479</v>
      </c>
      <c r="F34" s="1" t="s">
        <v>99</v>
      </c>
      <c r="G34" s="1" t="s">
        <v>93</v>
      </c>
      <c r="H34" t="str">
        <f t="shared" si="0"/>
        <v>27/12/2022</v>
      </c>
    </row>
    <row r="35" spans="1:8" x14ac:dyDescent="0.25">
      <c r="A35">
        <v>1050</v>
      </c>
      <c r="B35">
        <v>10.45</v>
      </c>
      <c r="D35" s="1" t="s">
        <v>382</v>
      </c>
      <c r="E35" s="1" t="s">
        <v>479</v>
      </c>
      <c r="F35" s="1" t="s">
        <v>99</v>
      </c>
      <c r="G35" s="1" t="s">
        <v>93</v>
      </c>
      <c r="H35" t="str">
        <f t="shared" si="0"/>
        <v>28/12/2022</v>
      </c>
    </row>
    <row r="36" spans="1:8" x14ac:dyDescent="0.25">
      <c r="A36">
        <v>1051</v>
      </c>
      <c r="B36">
        <v>68</v>
      </c>
      <c r="D36" s="1" t="s">
        <v>382</v>
      </c>
      <c r="E36" s="1" t="s">
        <v>479</v>
      </c>
      <c r="F36" s="1" t="s">
        <v>99</v>
      </c>
      <c r="G36" s="1" t="s">
        <v>93</v>
      </c>
      <c r="H36" t="str">
        <f t="shared" si="0"/>
        <v>28/12/2022</v>
      </c>
    </row>
    <row r="37" spans="1:8" x14ac:dyDescent="0.25">
      <c r="A37">
        <v>1052</v>
      </c>
      <c r="B37">
        <v>5</v>
      </c>
      <c r="D37" s="1" t="s">
        <v>382</v>
      </c>
      <c r="E37" s="1" t="s">
        <v>479</v>
      </c>
      <c r="F37" s="1" t="s">
        <v>99</v>
      </c>
      <c r="G37" s="1" t="s">
        <v>93</v>
      </c>
      <c r="H37" t="str">
        <f t="shared" si="0"/>
        <v>28/12/2022</v>
      </c>
    </row>
    <row r="38" spans="1:8" x14ac:dyDescent="0.25">
      <c r="A38">
        <v>1053</v>
      </c>
      <c r="B38">
        <v>13.6</v>
      </c>
      <c r="D38" s="1" t="s">
        <v>1760</v>
      </c>
      <c r="E38" s="1" t="s">
        <v>479</v>
      </c>
      <c r="F38" s="1" t="s">
        <v>99</v>
      </c>
      <c r="G38" s="1" t="s">
        <v>93</v>
      </c>
      <c r="H38" t="str">
        <f t="shared" si="0"/>
        <v>29/12/2022</v>
      </c>
    </row>
    <row r="39" spans="1:8" x14ac:dyDescent="0.25">
      <c r="A39">
        <v>1054</v>
      </c>
      <c r="B39">
        <v>48</v>
      </c>
      <c r="D39" s="1" t="s">
        <v>1760</v>
      </c>
      <c r="E39" s="1" t="s">
        <v>479</v>
      </c>
      <c r="F39" s="1" t="s">
        <v>99</v>
      </c>
      <c r="G39" s="1" t="s">
        <v>93</v>
      </c>
      <c r="H39" t="str">
        <f t="shared" si="0"/>
        <v>29/12/2022</v>
      </c>
    </row>
    <row r="40" spans="1:8" x14ac:dyDescent="0.25">
      <c r="A40">
        <v>1055</v>
      </c>
      <c r="B40">
        <v>30</v>
      </c>
      <c r="D40" s="1" t="s">
        <v>1760</v>
      </c>
      <c r="E40" s="1" t="s">
        <v>479</v>
      </c>
      <c r="F40" s="1" t="s">
        <v>99</v>
      </c>
      <c r="G40" s="1" t="s">
        <v>93</v>
      </c>
      <c r="H40" t="str">
        <f t="shared" si="0"/>
        <v>29/12/2022</v>
      </c>
    </row>
    <row r="41" spans="1:8" x14ac:dyDescent="0.25">
      <c r="A41">
        <v>1056</v>
      </c>
      <c r="B41">
        <v>2.96</v>
      </c>
      <c r="D41" s="1" t="s">
        <v>1760</v>
      </c>
      <c r="E41" s="1" t="s">
        <v>479</v>
      </c>
      <c r="F41" s="1" t="s">
        <v>99</v>
      </c>
      <c r="G41" s="1" t="s">
        <v>93</v>
      </c>
      <c r="H41" t="str">
        <f t="shared" si="0"/>
        <v>29/12/2022</v>
      </c>
    </row>
    <row r="42" spans="1:8" x14ac:dyDescent="0.25">
      <c r="A42">
        <v>1057</v>
      </c>
      <c r="B42">
        <v>3.22</v>
      </c>
      <c r="D42" s="1" t="s">
        <v>1533</v>
      </c>
      <c r="E42" s="1" t="s">
        <v>479</v>
      </c>
      <c r="F42" s="1" t="s">
        <v>99</v>
      </c>
      <c r="G42" s="1" t="s">
        <v>93</v>
      </c>
      <c r="H42" t="str">
        <f t="shared" si="0"/>
        <v>30/12/2022</v>
      </c>
    </row>
    <row r="43" spans="1:8" x14ac:dyDescent="0.25">
      <c r="A43">
        <v>1058</v>
      </c>
      <c r="B43">
        <v>6.06</v>
      </c>
      <c r="D43" s="1" t="s">
        <v>1533</v>
      </c>
      <c r="E43" s="1" t="s">
        <v>479</v>
      </c>
      <c r="F43" s="1" t="s">
        <v>99</v>
      </c>
      <c r="G43" s="1" t="s">
        <v>93</v>
      </c>
      <c r="H43" t="str">
        <f t="shared" si="0"/>
        <v>30/12/2022</v>
      </c>
    </row>
    <row r="44" spans="1:8" x14ac:dyDescent="0.25">
      <c r="A44">
        <v>1059</v>
      </c>
      <c r="B44">
        <v>8.66</v>
      </c>
      <c r="D44" s="1" t="s">
        <v>1533</v>
      </c>
      <c r="E44" s="1" t="s">
        <v>479</v>
      </c>
      <c r="F44" s="1" t="s">
        <v>99</v>
      </c>
      <c r="G44" s="1" t="s">
        <v>93</v>
      </c>
      <c r="H44" t="str">
        <f t="shared" si="0"/>
        <v>30/12/2022</v>
      </c>
    </row>
    <row r="45" spans="1:8" x14ac:dyDescent="0.25">
      <c r="A45">
        <v>1060</v>
      </c>
      <c r="B45">
        <v>5.83</v>
      </c>
      <c r="D45" s="1" t="s">
        <v>1533</v>
      </c>
      <c r="E45" s="1" t="s">
        <v>479</v>
      </c>
      <c r="F45" s="1" t="s">
        <v>99</v>
      </c>
      <c r="G45" s="1" t="s">
        <v>93</v>
      </c>
      <c r="H45" t="str">
        <f t="shared" si="0"/>
        <v>30/12/2022</v>
      </c>
    </row>
    <row r="46" spans="1:8" x14ac:dyDescent="0.25">
      <c r="A46">
        <v>1061</v>
      </c>
      <c r="B46">
        <v>9.5</v>
      </c>
      <c r="D46" s="1" t="s">
        <v>1533</v>
      </c>
      <c r="E46" s="1" t="s">
        <v>479</v>
      </c>
      <c r="F46" s="1" t="s">
        <v>99</v>
      </c>
      <c r="G46" s="1" t="s">
        <v>93</v>
      </c>
      <c r="H46" t="str">
        <f t="shared" si="0"/>
        <v>30/12/2022</v>
      </c>
    </row>
    <row r="47" spans="1:8" x14ac:dyDescent="0.25">
      <c r="A47">
        <v>1062</v>
      </c>
      <c r="B47">
        <v>1.86</v>
      </c>
      <c r="D47" s="1" t="s">
        <v>1533</v>
      </c>
      <c r="E47" s="1" t="s">
        <v>479</v>
      </c>
      <c r="F47" s="1" t="s">
        <v>99</v>
      </c>
      <c r="G47" s="1" t="s">
        <v>93</v>
      </c>
      <c r="H47" t="str">
        <f t="shared" si="0"/>
        <v>30/12/2022</v>
      </c>
    </row>
    <row r="48" spans="1:8" x14ac:dyDescent="0.25">
      <c r="A48">
        <v>1063</v>
      </c>
      <c r="B48">
        <v>6.94</v>
      </c>
      <c r="D48" s="1" t="s">
        <v>1533</v>
      </c>
      <c r="E48" s="1" t="s">
        <v>479</v>
      </c>
      <c r="F48" s="1" t="s">
        <v>99</v>
      </c>
      <c r="G48" s="1" t="s">
        <v>93</v>
      </c>
      <c r="H48" t="str">
        <f t="shared" si="0"/>
        <v>30/12/2022</v>
      </c>
    </row>
    <row r="49" spans="1:8" x14ac:dyDescent="0.25">
      <c r="A49">
        <v>1064</v>
      </c>
      <c r="B49">
        <v>11</v>
      </c>
      <c r="D49" s="1" t="s">
        <v>1533</v>
      </c>
      <c r="E49" s="1" t="s">
        <v>479</v>
      </c>
      <c r="F49" s="1" t="s">
        <v>99</v>
      </c>
      <c r="G49" s="1" t="s">
        <v>93</v>
      </c>
      <c r="H49" t="str">
        <f t="shared" si="0"/>
        <v>30/12/2022</v>
      </c>
    </row>
    <row r="50" spans="1:8" x14ac:dyDescent="0.25">
      <c r="A50">
        <v>1065</v>
      </c>
      <c r="B50">
        <v>47.1</v>
      </c>
      <c r="D50" s="1" t="s">
        <v>2732</v>
      </c>
      <c r="E50" s="1" t="s">
        <v>479</v>
      </c>
      <c r="F50" s="1" t="s">
        <v>99</v>
      </c>
      <c r="G50" s="1" t="s">
        <v>93</v>
      </c>
      <c r="H50" t="str">
        <f t="shared" si="0"/>
        <v>31/12/2022</v>
      </c>
    </row>
    <row r="51" spans="1:8" x14ac:dyDescent="0.25">
      <c r="D51" s="1"/>
      <c r="E51" s="1"/>
      <c r="F51" s="1"/>
      <c r="G51" s="1"/>
    </row>
    <row r="52" spans="1:8" x14ac:dyDescent="0.25">
      <c r="D52" s="1"/>
      <c r="E52" s="1"/>
      <c r="F52" s="1"/>
      <c r="G52" s="1"/>
    </row>
    <row r="53" spans="1:8" x14ac:dyDescent="0.25">
      <c r="D53" s="1"/>
      <c r="E53" s="1"/>
      <c r="F53" s="1"/>
      <c r="G53" s="1"/>
    </row>
    <row r="54" spans="1:8" x14ac:dyDescent="0.25">
      <c r="D54" s="1"/>
      <c r="E54" s="1"/>
      <c r="F54" s="1"/>
      <c r="G54" s="1"/>
    </row>
    <row r="55" spans="1:8" x14ac:dyDescent="0.25">
      <c r="D55" s="1"/>
      <c r="E55" s="1"/>
      <c r="F55" s="1"/>
      <c r="G55" s="1"/>
    </row>
    <row r="56" spans="1:8" x14ac:dyDescent="0.25">
      <c r="D56" s="1"/>
      <c r="E56" s="1"/>
      <c r="F56" s="1"/>
      <c r="G56" s="1"/>
    </row>
    <row r="57" spans="1:8" x14ac:dyDescent="0.25">
      <c r="D57" s="1"/>
      <c r="E57" s="1"/>
      <c r="F57" s="1"/>
      <c r="G57" s="1"/>
    </row>
    <row r="58" spans="1:8" x14ac:dyDescent="0.25">
      <c r="D58" s="1"/>
      <c r="E58" s="1"/>
      <c r="F58" s="1"/>
      <c r="G58" s="1"/>
    </row>
    <row r="59" spans="1:8" x14ac:dyDescent="0.25">
      <c r="D59" s="1"/>
      <c r="E59" s="1"/>
      <c r="F59" s="1"/>
      <c r="G59" s="1"/>
    </row>
    <row r="60" spans="1:8" x14ac:dyDescent="0.25">
      <c r="D60" s="1"/>
      <c r="E60" s="1"/>
      <c r="F60" s="1"/>
      <c r="G60" s="1"/>
    </row>
    <row r="61" spans="1:8" x14ac:dyDescent="0.25">
      <c r="D61" s="1"/>
      <c r="E61" s="1"/>
      <c r="F61" s="1"/>
      <c r="G61" s="1"/>
    </row>
    <row r="62" spans="1:8" x14ac:dyDescent="0.25">
      <c r="D62" s="1"/>
      <c r="E62" s="1"/>
      <c r="F62" s="1"/>
      <c r="G62" s="1"/>
    </row>
    <row r="63" spans="1:8" x14ac:dyDescent="0.25">
      <c r="D63" s="1"/>
      <c r="E63" s="1"/>
      <c r="F63" s="1"/>
      <c r="G63" s="1"/>
    </row>
    <row r="64" spans="1:8" x14ac:dyDescent="0.25">
      <c r="D64" s="1"/>
      <c r="E64" s="1"/>
      <c r="F64" s="1"/>
      <c r="G64" s="1"/>
    </row>
    <row r="65" spans="4:7" x14ac:dyDescent="0.25">
      <c r="D65" s="1"/>
      <c r="E65" s="1"/>
      <c r="F65" s="1"/>
      <c r="G65" s="1"/>
    </row>
    <row r="66" spans="4:7" x14ac:dyDescent="0.25">
      <c r="D66" s="1"/>
      <c r="E66" s="1"/>
      <c r="F66" s="1"/>
      <c r="G66" s="1"/>
    </row>
    <row r="67" spans="4:7" x14ac:dyDescent="0.25">
      <c r="D67" s="1"/>
      <c r="E67" s="1"/>
      <c r="F67" s="1"/>
      <c r="G67" s="1"/>
    </row>
    <row r="68" spans="4:7" x14ac:dyDescent="0.25">
      <c r="D68" s="1"/>
      <c r="E68" s="1"/>
      <c r="F68" s="1"/>
      <c r="G68" s="1"/>
    </row>
    <row r="69" spans="4:7" x14ac:dyDescent="0.25">
      <c r="D69" s="1"/>
      <c r="E69" s="1"/>
      <c r="F69" s="1"/>
      <c r="G69" s="1"/>
    </row>
    <row r="70" spans="4:7" x14ac:dyDescent="0.25">
      <c r="D70" s="1"/>
      <c r="E70" s="1"/>
      <c r="F70" s="1"/>
      <c r="G70" s="1"/>
    </row>
    <row r="71" spans="4:7" x14ac:dyDescent="0.25">
      <c r="D71" s="1"/>
      <c r="E71" s="1"/>
      <c r="F71" s="1"/>
      <c r="G71" s="1"/>
    </row>
    <row r="72" spans="4:7" x14ac:dyDescent="0.25">
      <c r="D72" s="1"/>
      <c r="E72" s="1"/>
      <c r="F72" s="1"/>
      <c r="G72" s="1"/>
    </row>
    <row r="73" spans="4:7" x14ac:dyDescent="0.25">
      <c r="D73" s="1"/>
      <c r="E73" s="1"/>
      <c r="F73" s="1"/>
      <c r="G73" s="1"/>
    </row>
    <row r="74" spans="4:7" x14ac:dyDescent="0.25">
      <c r="D74" s="1"/>
      <c r="E74" s="1"/>
      <c r="F74" s="1"/>
      <c r="G74" s="1"/>
    </row>
    <row r="75" spans="4:7" x14ac:dyDescent="0.25">
      <c r="D75" s="1"/>
      <c r="E75" s="1"/>
      <c r="F75" s="1"/>
      <c r="G75" s="1"/>
    </row>
    <row r="76" spans="4:7" x14ac:dyDescent="0.25">
      <c r="D76" s="1"/>
      <c r="E76" s="1"/>
      <c r="F76" s="1"/>
      <c r="G76" s="1"/>
    </row>
    <row r="77" spans="4:7" x14ac:dyDescent="0.25">
      <c r="D77" s="1"/>
      <c r="E77" s="1"/>
      <c r="F77" s="1"/>
      <c r="G77" s="1"/>
    </row>
    <row r="78" spans="4:7" x14ac:dyDescent="0.25">
      <c r="D78" s="1"/>
      <c r="E78" s="1"/>
      <c r="F78" s="1"/>
      <c r="G78" s="1"/>
    </row>
    <row r="79" spans="4:7" x14ac:dyDescent="0.25">
      <c r="D79" s="1"/>
      <c r="E79" s="1"/>
      <c r="F79" s="1"/>
      <c r="G79" s="1"/>
    </row>
    <row r="80" spans="4:7" x14ac:dyDescent="0.25">
      <c r="D80" s="1"/>
      <c r="E80" s="1"/>
      <c r="F80" s="1"/>
      <c r="G80" s="1"/>
    </row>
    <row r="81" spans="4:7" x14ac:dyDescent="0.25">
      <c r="D81" s="1"/>
      <c r="E81" s="1"/>
      <c r="F81" s="1"/>
      <c r="G81" s="1"/>
    </row>
    <row r="82" spans="4:7" x14ac:dyDescent="0.25">
      <c r="D82" s="1"/>
      <c r="E82" s="1"/>
      <c r="F82" s="1"/>
      <c r="G82" s="1"/>
    </row>
    <row r="83" spans="4:7" x14ac:dyDescent="0.25">
      <c r="D83" s="1"/>
      <c r="E83" s="1"/>
      <c r="F83" s="1"/>
      <c r="G83" s="1"/>
    </row>
    <row r="84" spans="4:7" x14ac:dyDescent="0.25">
      <c r="D84" s="1"/>
      <c r="E84" s="1"/>
      <c r="F84" s="1"/>
      <c r="G84" s="1"/>
    </row>
    <row r="85" spans="4:7" x14ac:dyDescent="0.25">
      <c r="D85" s="1"/>
      <c r="E85" s="1"/>
      <c r="F85" s="1"/>
      <c r="G85" s="1"/>
    </row>
    <row r="86" spans="4:7" x14ac:dyDescent="0.25">
      <c r="D86" s="1"/>
      <c r="E86" s="1"/>
      <c r="F86" s="1"/>
      <c r="G86" s="1"/>
    </row>
    <row r="87" spans="4:7" x14ac:dyDescent="0.25">
      <c r="D87" s="1"/>
      <c r="E87" s="1"/>
      <c r="F87" s="1"/>
      <c r="G87" s="1"/>
    </row>
    <row r="88" spans="4:7" x14ac:dyDescent="0.25">
      <c r="E88" s="1"/>
      <c r="F88" s="1"/>
      <c r="G88" s="1"/>
    </row>
    <row r="89" spans="4:7" x14ac:dyDescent="0.25">
      <c r="E89" s="1"/>
      <c r="F89" s="1"/>
      <c r="G89" s="1"/>
    </row>
    <row r="90" spans="4:7" x14ac:dyDescent="0.25">
      <c r="E90" s="1"/>
      <c r="F90" s="1"/>
      <c r="G90" s="1"/>
    </row>
    <row r="91" spans="4:7" x14ac:dyDescent="0.25">
      <c r="E91" s="1"/>
      <c r="F91" s="1"/>
      <c r="G91" s="1"/>
    </row>
    <row r="92" spans="4:7" x14ac:dyDescent="0.25">
      <c r="E92" s="1"/>
      <c r="F92" s="1"/>
      <c r="G92" s="1"/>
    </row>
    <row r="93" spans="4:7" x14ac:dyDescent="0.25">
      <c r="E93" s="1"/>
      <c r="F93" s="1"/>
      <c r="G93" s="1"/>
    </row>
    <row r="94" spans="4:7" x14ac:dyDescent="0.25">
      <c r="E94" s="1"/>
      <c r="F94" s="1"/>
      <c r="G94" s="1"/>
    </row>
    <row r="95" spans="4:7" x14ac:dyDescent="0.25">
      <c r="E95" s="1"/>
      <c r="F95" s="1"/>
      <c r="G95" s="1"/>
    </row>
    <row r="96" spans="4:7" x14ac:dyDescent="0.25">
      <c r="E96" s="1"/>
      <c r="F96" s="1"/>
      <c r="G96" s="1"/>
    </row>
    <row r="97" spans="5:7" x14ac:dyDescent="0.25">
      <c r="E97" s="1"/>
      <c r="F97" s="1"/>
      <c r="G97" s="1"/>
    </row>
    <row r="98" spans="5:7" x14ac:dyDescent="0.25">
      <c r="E98" s="1"/>
      <c r="F98" s="1"/>
      <c r="G98" s="1"/>
    </row>
    <row r="99" spans="5:7" x14ac:dyDescent="0.25">
      <c r="E99" s="1"/>
      <c r="F99" s="1"/>
      <c r="G99" s="1"/>
    </row>
    <row r="100" spans="5:7" x14ac:dyDescent="0.25">
      <c r="E100" s="1"/>
      <c r="F100" s="1"/>
      <c r="G100" s="1"/>
    </row>
    <row r="101" spans="5:7" x14ac:dyDescent="0.25">
      <c r="E101" s="1"/>
      <c r="F101" s="1"/>
      <c r="G101" s="1"/>
    </row>
    <row r="102" spans="5:7" x14ac:dyDescent="0.25">
      <c r="E102" s="1"/>
      <c r="F102" s="1"/>
      <c r="G102" s="1"/>
    </row>
    <row r="103" spans="5:7" x14ac:dyDescent="0.25">
      <c r="E103" s="1"/>
      <c r="F103" s="1"/>
      <c r="G103" s="1"/>
    </row>
    <row r="104" spans="5:7" x14ac:dyDescent="0.25">
      <c r="E104" s="1"/>
      <c r="F104" s="1"/>
      <c r="G104" s="1"/>
    </row>
    <row r="105" spans="5:7" x14ac:dyDescent="0.25">
      <c r="E105" s="1"/>
      <c r="F105" s="1"/>
      <c r="G105" s="1"/>
    </row>
    <row r="106" spans="5:7" x14ac:dyDescent="0.25">
      <c r="E106" s="1"/>
      <c r="F106" s="1"/>
      <c r="G106" s="1"/>
    </row>
    <row r="107" spans="5:7" x14ac:dyDescent="0.25">
      <c r="E107" s="1"/>
      <c r="F107" s="1"/>
      <c r="G107" s="1"/>
    </row>
    <row r="108" spans="5:7" x14ac:dyDescent="0.25">
      <c r="E108" s="1"/>
      <c r="F108" s="1"/>
      <c r="G108" s="1"/>
    </row>
    <row r="109" spans="5:7" x14ac:dyDescent="0.25">
      <c r="E109" s="1"/>
      <c r="F109" s="1"/>
      <c r="G109" s="1"/>
    </row>
    <row r="110" spans="5:7" x14ac:dyDescent="0.25">
      <c r="E110" s="1"/>
      <c r="F110" s="1"/>
      <c r="G110" s="1"/>
    </row>
    <row r="111" spans="5:7" x14ac:dyDescent="0.25">
      <c r="E111" s="1"/>
      <c r="F111" s="1"/>
      <c r="G111" s="1"/>
    </row>
    <row r="112" spans="5:7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  <row r="132" spans="5:7" x14ac:dyDescent="0.25">
      <c r="E132" s="1"/>
      <c r="F132" s="1"/>
      <c r="G132" s="1"/>
    </row>
    <row r="133" spans="5:7" x14ac:dyDescent="0.25">
      <c r="E133" s="1"/>
      <c r="F133" s="1"/>
      <c r="G133" s="1"/>
    </row>
    <row r="134" spans="5:7" x14ac:dyDescent="0.25">
      <c r="E134" s="1"/>
      <c r="F134" s="1"/>
      <c r="G134" s="1"/>
    </row>
    <row r="135" spans="5:7" x14ac:dyDescent="0.25">
      <c r="E135" s="1"/>
      <c r="F135" s="1"/>
      <c r="G135" s="1"/>
    </row>
    <row r="136" spans="5:7" x14ac:dyDescent="0.25">
      <c r="E136" s="1"/>
      <c r="F136" s="1"/>
      <c r="G136" s="1"/>
    </row>
    <row r="137" spans="5:7" x14ac:dyDescent="0.25">
      <c r="E137" s="1"/>
      <c r="F137" s="1"/>
      <c r="G137" s="1"/>
    </row>
    <row r="138" spans="5:7" x14ac:dyDescent="0.25">
      <c r="E138" s="1"/>
      <c r="F138" s="1"/>
      <c r="G138" s="1"/>
    </row>
    <row r="139" spans="5:7" x14ac:dyDescent="0.25">
      <c r="E139" s="1"/>
      <c r="F139" s="1"/>
      <c r="G139" s="1"/>
    </row>
    <row r="140" spans="5:7" x14ac:dyDescent="0.25">
      <c r="E140" s="1"/>
      <c r="F140" s="1"/>
      <c r="G140" s="1"/>
    </row>
    <row r="141" spans="5:7" x14ac:dyDescent="0.25">
      <c r="E141" s="1"/>
      <c r="F141" s="1"/>
      <c r="G141" s="1"/>
    </row>
    <row r="142" spans="5:7" x14ac:dyDescent="0.25">
      <c r="E142" s="1"/>
      <c r="F142" s="1"/>
      <c r="G142" s="1"/>
    </row>
    <row r="143" spans="5:7" x14ac:dyDescent="0.25">
      <c r="E143" s="1"/>
      <c r="F143" s="1"/>
      <c r="G143" s="1"/>
    </row>
    <row r="144" spans="5:7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2:7" x14ac:dyDescent="0.25">
      <c r="E161" s="1"/>
      <c r="F161" s="1"/>
      <c r="G161" s="1"/>
    </row>
    <row r="162" spans="2:7" x14ac:dyDescent="0.25">
      <c r="E162" s="1"/>
      <c r="F162" s="1"/>
      <c r="G162" s="1"/>
    </row>
    <row r="163" spans="2:7" x14ac:dyDescent="0.25">
      <c r="E163" s="1"/>
      <c r="F163" s="1"/>
      <c r="G163" s="1"/>
    </row>
    <row r="164" spans="2:7" x14ac:dyDescent="0.25">
      <c r="E164" s="1"/>
      <c r="F164" s="1"/>
      <c r="G164" s="1"/>
    </row>
    <row r="165" spans="2:7" x14ac:dyDescent="0.25">
      <c r="E165" s="1"/>
      <c r="F165" s="1"/>
      <c r="G165" s="1"/>
    </row>
    <row r="167" spans="2:7" x14ac:dyDescent="0.25">
      <c r="B167">
        <f>SUM(B2:B166)</f>
        <v>1269.7699999999998</v>
      </c>
    </row>
    <row r="299" spans="6:6" x14ac:dyDescent="0.25">
      <c r="F299" s="31"/>
    </row>
    <row r="638" spans="4:5" x14ac:dyDescent="0.25">
      <c r="D638"/>
      <c r="E638">
        <f>+C638-D638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2"/>
  <sheetViews>
    <sheetView zoomScaleNormal="100" workbookViewId="0">
      <selection activeCell="H25" sqref="H25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58"/>
    <col min="8" max="8" width="13.28515625" style="58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869</v>
      </c>
      <c r="E1" s="1" t="s">
        <v>83</v>
      </c>
      <c r="F1" s="1" t="s">
        <v>870</v>
      </c>
      <c r="G1" s="58" t="s">
        <v>871</v>
      </c>
      <c r="H1" s="58" t="s">
        <v>872</v>
      </c>
      <c r="I1" s="1" t="s">
        <v>18</v>
      </c>
    </row>
    <row r="2" spans="1:9" hidden="1" x14ac:dyDescent="0.25">
      <c r="A2" t="s">
        <v>639</v>
      </c>
      <c r="B2" s="1" t="s">
        <v>365</v>
      </c>
      <c r="C2" s="1" t="s">
        <v>658</v>
      </c>
      <c r="D2" s="1" t="s">
        <v>381</v>
      </c>
      <c r="E2" s="1" t="s">
        <v>874</v>
      </c>
      <c r="F2" s="1" t="s">
        <v>876</v>
      </c>
      <c r="G2" s="58">
        <v>691.94</v>
      </c>
      <c r="H2" s="58">
        <v>6.92</v>
      </c>
      <c r="I2" s="1" t="s">
        <v>873</v>
      </c>
    </row>
    <row r="3" spans="1:9" hidden="1" x14ac:dyDescent="0.25">
      <c r="A3" t="s">
        <v>639</v>
      </c>
      <c r="B3" s="1" t="s">
        <v>365</v>
      </c>
      <c r="C3" s="1" t="s">
        <v>658</v>
      </c>
      <c r="D3" s="1" t="s">
        <v>381</v>
      </c>
      <c r="E3" s="1" t="s">
        <v>874</v>
      </c>
      <c r="F3" s="1" t="s">
        <v>877</v>
      </c>
      <c r="G3" s="58">
        <v>230</v>
      </c>
      <c r="H3" s="58">
        <v>2.2999999999999998</v>
      </c>
      <c r="I3" s="1" t="s">
        <v>873</v>
      </c>
    </row>
    <row r="4" spans="1:9" hidden="1" x14ac:dyDescent="0.25">
      <c r="A4" t="s">
        <v>639</v>
      </c>
      <c r="B4" s="1" t="s">
        <v>365</v>
      </c>
      <c r="C4" s="1" t="s">
        <v>677</v>
      </c>
      <c r="D4" s="1" t="s">
        <v>381</v>
      </c>
      <c r="E4" s="1" t="s">
        <v>874</v>
      </c>
      <c r="F4" s="1" t="s">
        <v>878</v>
      </c>
      <c r="G4" s="58">
        <v>288</v>
      </c>
      <c r="H4" s="58">
        <v>2.88</v>
      </c>
      <c r="I4" s="1" t="s">
        <v>873</v>
      </c>
    </row>
    <row r="5" spans="1:9" hidden="1" x14ac:dyDescent="0.25">
      <c r="A5" t="s">
        <v>639</v>
      </c>
      <c r="B5" s="1" t="s">
        <v>113</v>
      </c>
      <c r="C5" s="1" t="s">
        <v>661</v>
      </c>
      <c r="D5" s="1" t="s">
        <v>381</v>
      </c>
      <c r="E5" s="1" t="s">
        <v>879</v>
      </c>
      <c r="F5" s="1" t="s">
        <v>880</v>
      </c>
      <c r="G5" s="58">
        <v>280</v>
      </c>
      <c r="H5" s="58">
        <v>2.8</v>
      </c>
      <c r="I5" s="1" t="s">
        <v>873</v>
      </c>
    </row>
    <row r="6" spans="1:9" hidden="1" x14ac:dyDescent="0.25">
      <c r="A6" t="s">
        <v>639</v>
      </c>
      <c r="B6" s="1" t="s">
        <v>113</v>
      </c>
      <c r="C6" s="1" t="s">
        <v>631</v>
      </c>
      <c r="D6" s="1" t="s">
        <v>381</v>
      </c>
      <c r="E6" s="1" t="s">
        <v>879</v>
      </c>
      <c r="F6" s="1" t="s">
        <v>881</v>
      </c>
      <c r="G6" s="58">
        <v>180</v>
      </c>
      <c r="H6" s="58">
        <v>1.8</v>
      </c>
      <c r="I6" s="1" t="s">
        <v>873</v>
      </c>
    </row>
    <row r="7" spans="1:9" hidden="1" x14ac:dyDescent="0.25">
      <c r="A7" t="s">
        <v>639</v>
      </c>
      <c r="B7" s="1" t="s">
        <v>113</v>
      </c>
      <c r="C7" s="1" t="s">
        <v>631</v>
      </c>
      <c r="D7" s="1" t="s">
        <v>381</v>
      </c>
      <c r="E7" s="1" t="s">
        <v>879</v>
      </c>
      <c r="F7" s="1" t="s">
        <v>882</v>
      </c>
      <c r="G7" s="58">
        <v>135</v>
      </c>
      <c r="H7" s="58">
        <v>1.35</v>
      </c>
      <c r="I7" s="1" t="s">
        <v>873</v>
      </c>
    </row>
    <row r="8" spans="1:9" hidden="1" x14ac:dyDescent="0.25">
      <c r="A8" t="s">
        <v>639</v>
      </c>
      <c r="B8" s="1" t="s">
        <v>147</v>
      </c>
      <c r="C8" s="1" t="s">
        <v>662</v>
      </c>
      <c r="D8" s="1" t="s">
        <v>381</v>
      </c>
      <c r="E8" s="1" t="s">
        <v>875</v>
      </c>
      <c r="F8" s="1" t="s">
        <v>883</v>
      </c>
      <c r="G8" s="58">
        <v>120</v>
      </c>
      <c r="H8" s="58">
        <v>1.2</v>
      </c>
      <c r="I8" s="1" t="s">
        <v>873</v>
      </c>
    </row>
    <row r="9" spans="1:9" hidden="1" x14ac:dyDescent="0.25">
      <c r="A9" t="s">
        <v>639</v>
      </c>
      <c r="B9" s="1" t="s">
        <v>100</v>
      </c>
      <c r="C9" s="1" t="s">
        <v>676</v>
      </c>
      <c r="D9" s="1" t="s">
        <v>381</v>
      </c>
      <c r="E9" s="1" t="s">
        <v>875</v>
      </c>
      <c r="F9" s="1" t="s">
        <v>884</v>
      </c>
      <c r="G9" s="58">
        <v>266</v>
      </c>
      <c r="H9" s="58">
        <v>2.66</v>
      </c>
      <c r="I9" s="1" t="s">
        <v>873</v>
      </c>
    </row>
    <row r="10" spans="1:9" hidden="1" x14ac:dyDescent="0.25">
      <c r="A10" t="s">
        <v>639</v>
      </c>
      <c r="B10" s="1" t="s">
        <v>100</v>
      </c>
      <c r="C10" s="1" t="s">
        <v>677</v>
      </c>
      <c r="D10" s="1" t="s">
        <v>381</v>
      </c>
      <c r="E10" s="1" t="s">
        <v>875</v>
      </c>
      <c r="F10" s="1" t="s">
        <v>885</v>
      </c>
      <c r="G10" s="58">
        <v>1655.1</v>
      </c>
      <c r="H10" s="58">
        <v>16.559999999999999</v>
      </c>
      <c r="I10" s="1" t="s">
        <v>873</v>
      </c>
    </row>
    <row r="11" spans="1:9" hidden="1" x14ac:dyDescent="0.25">
      <c r="A11" t="s">
        <v>1571</v>
      </c>
      <c r="B11" s="1" t="s">
        <v>100</v>
      </c>
      <c r="C11" s="1" t="s">
        <v>1286</v>
      </c>
      <c r="D11" s="1" t="s">
        <v>381</v>
      </c>
      <c r="E11" s="1" t="s">
        <v>875</v>
      </c>
      <c r="F11" s="1" t="s">
        <v>1765</v>
      </c>
      <c r="G11" s="58">
        <v>175</v>
      </c>
      <c r="H11" s="58">
        <v>1.75</v>
      </c>
      <c r="I11" s="1" t="s">
        <v>873</v>
      </c>
    </row>
    <row r="12" spans="1:9" hidden="1" x14ac:dyDescent="0.25">
      <c r="A12" t="s">
        <v>1571</v>
      </c>
      <c r="B12" s="1" t="s">
        <v>100</v>
      </c>
      <c r="C12" s="1" t="s">
        <v>1253</v>
      </c>
      <c r="D12" s="1" t="s">
        <v>381</v>
      </c>
      <c r="E12" s="1" t="s">
        <v>875</v>
      </c>
      <c r="F12" s="1" t="s">
        <v>1766</v>
      </c>
      <c r="G12" s="58">
        <v>1526</v>
      </c>
      <c r="H12" s="58">
        <v>15.26</v>
      </c>
      <c r="I12" s="1" t="s">
        <v>873</v>
      </c>
    </row>
    <row r="13" spans="1:9" hidden="1" x14ac:dyDescent="0.25">
      <c r="A13" t="s">
        <v>1571</v>
      </c>
      <c r="B13" s="1" t="s">
        <v>100</v>
      </c>
      <c r="C13" s="1" t="s">
        <v>1500</v>
      </c>
      <c r="D13" s="1" t="s">
        <v>381</v>
      </c>
      <c r="E13" s="1" t="s">
        <v>875</v>
      </c>
      <c r="F13" s="1" t="s">
        <v>1767</v>
      </c>
      <c r="G13" s="58">
        <v>1238</v>
      </c>
      <c r="H13" s="58">
        <v>12.38</v>
      </c>
      <c r="I13" s="1" t="s">
        <v>873</v>
      </c>
    </row>
    <row r="14" spans="1:9" hidden="1" x14ac:dyDescent="0.25">
      <c r="A14" t="s">
        <v>1571</v>
      </c>
      <c r="B14" s="1" t="s">
        <v>100</v>
      </c>
      <c r="C14" s="1" t="s">
        <v>1588</v>
      </c>
      <c r="D14" s="1" t="s">
        <v>381</v>
      </c>
      <c r="E14" s="1" t="s">
        <v>875</v>
      </c>
      <c r="F14" s="1" t="s">
        <v>1768</v>
      </c>
      <c r="G14" s="58">
        <v>775</v>
      </c>
      <c r="H14" s="58">
        <v>7.75</v>
      </c>
      <c r="I14" s="1" t="s">
        <v>873</v>
      </c>
    </row>
    <row r="15" spans="1:9" hidden="1" x14ac:dyDescent="0.25">
      <c r="A15" t="s">
        <v>1571</v>
      </c>
      <c r="B15" s="1" t="s">
        <v>365</v>
      </c>
      <c r="C15" s="1" t="s">
        <v>1572</v>
      </c>
      <c r="D15" s="1" t="s">
        <v>381</v>
      </c>
      <c r="E15" s="1" t="s">
        <v>1769</v>
      </c>
      <c r="F15" s="1" t="s">
        <v>1770</v>
      </c>
      <c r="G15" s="58">
        <v>640</v>
      </c>
      <c r="H15" s="58">
        <v>6.4</v>
      </c>
      <c r="I15" s="1" t="s">
        <v>873</v>
      </c>
    </row>
    <row r="16" spans="1:9" hidden="1" x14ac:dyDescent="0.25">
      <c r="A16" t="s">
        <v>1571</v>
      </c>
      <c r="B16" s="1" t="s">
        <v>365</v>
      </c>
      <c r="C16" s="1" t="s">
        <v>1338</v>
      </c>
      <c r="D16" s="1" t="s">
        <v>381</v>
      </c>
      <c r="E16" s="1" t="s">
        <v>1769</v>
      </c>
      <c r="F16" s="1" t="s">
        <v>1771</v>
      </c>
      <c r="G16" s="58">
        <v>1500</v>
      </c>
      <c r="H16" s="58">
        <v>15</v>
      </c>
      <c r="I16" s="1" t="s">
        <v>873</v>
      </c>
    </row>
    <row r="17" spans="1:9" hidden="1" x14ac:dyDescent="0.25">
      <c r="A17" t="s">
        <v>1571</v>
      </c>
      <c r="B17" s="1" t="s">
        <v>365</v>
      </c>
      <c r="C17" s="1" t="s">
        <v>1285</v>
      </c>
      <c r="D17" s="1" t="s">
        <v>381</v>
      </c>
      <c r="E17" s="1" t="s">
        <v>1769</v>
      </c>
      <c r="F17" s="1" t="s">
        <v>1533</v>
      </c>
      <c r="G17" s="58">
        <v>144</v>
      </c>
      <c r="H17" s="58">
        <v>1.44</v>
      </c>
      <c r="I17" s="1" t="s">
        <v>873</v>
      </c>
    </row>
    <row r="18" spans="1:9" hidden="1" x14ac:dyDescent="0.25">
      <c r="A18" t="s">
        <v>1571</v>
      </c>
      <c r="B18" s="1" t="s">
        <v>365</v>
      </c>
      <c r="C18" s="1" t="s">
        <v>1154</v>
      </c>
      <c r="D18" s="1" t="s">
        <v>381</v>
      </c>
      <c r="E18" s="1" t="s">
        <v>1769</v>
      </c>
      <c r="F18" s="1" t="s">
        <v>1772</v>
      </c>
      <c r="G18" s="58">
        <v>1684.54</v>
      </c>
      <c r="H18" s="58">
        <v>16.850000000000001</v>
      </c>
      <c r="I18" s="1" t="s">
        <v>873</v>
      </c>
    </row>
    <row r="19" spans="1:9" hidden="1" x14ac:dyDescent="0.25">
      <c r="A19" t="s">
        <v>1571</v>
      </c>
      <c r="B19" s="1" t="s">
        <v>147</v>
      </c>
      <c r="C19" s="1" t="s">
        <v>1338</v>
      </c>
      <c r="D19" s="1" t="s">
        <v>381</v>
      </c>
      <c r="E19" s="1" t="s">
        <v>1769</v>
      </c>
      <c r="F19" s="1" t="s">
        <v>1773</v>
      </c>
      <c r="G19" s="58">
        <v>195</v>
      </c>
      <c r="H19" s="58">
        <v>1.95</v>
      </c>
      <c r="I19" s="1" t="s">
        <v>873</v>
      </c>
    </row>
    <row r="20" spans="1:9" hidden="1" x14ac:dyDescent="0.25">
      <c r="A20" t="s">
        <v>1571</v>
      </c>
      <c r="B20" s="1" t="s">
        <v>147</v>
      </c>
      <c r="C20" s="1" t="s">
        <v>1544</v>
      </c>
      <c r="D20" s="1" t="s">
        <v>381</v>
      </c>
      <c r="E20" s="1" t="s">
        <v>1769</v>
      </c>
      <c r="F20" s="1" t="s">
        <v>1774</v>
      </c>
      <c r="G20" s="58">
        <v>175</v>
      </c>
      <c r="H20" s="58">
        <v>1.75</v>
      </c>
      <c r="I20" s="1" t="s">
        <v>873</v>
      </c>
    </row>
    <row r="21" spans="1:9" hidden="1" x14ac:dyDescent="0.25">
      <c r="A21" t="s">
        <v>1571</v>
      </c>
      <c r="B21" s="1" t="s">
        <v>147</v>
      </c>
      <c r="C21" s="1" t="s">
        <v>1253</v>
      </c>
      <c r="D21" s="1" t="s">
        <v>381</v>
      </c>
      <c r="E21" s="1" t="s">
        <v>1769</v>
      </c>
      <c r="F21" s="1" t="s">
        <v>1775</v>
      </c>
      <c r="G21" s="58">
        <v>650</v>
      </c>
      <c r="H21" s="58">
        <v>6.5</v>
      </c>
      <c r="I21" s="1" t="s">
        <v>873</v>
      </c>
    </row>
    <row r="22" spans="1:9" hidden="1" x14ac:dyDescent="0.25">
      <c r="A22" t="s">
        <v>1571</v>
      </c>
      <c r="B22" s="1" t="s">
        <v>113</v>
      </c>
      <c r="C22" s="1" t="s">
        <v>1540</v>
      </c>
      <c r="D22" s="1" t="s">
        <v>381</v>
      </c>
      <c r="E22" s="1" t="s">
        <v>1769</v>
      </c>
      <c r="F22" s="1" t="s">
        <v>1776</v>
      </c>
      <c r="G22" s="58">
        <v>550</v>
      </c>
      <c r="H22" s="58">
        <v>5.5</v>
      </c>
      <c r="I22" s="1" t="s">
        <v>873</v>
      </c>
    </row>
    <row r="23" spans="1:9" x14ac:dyDescent="0.25">
      <c r="A23" t="s">
        <v>2696</v>
      </c>
      <c r="B23" s="1" t="s">
        <v>365</v>
      </c>
      <c r="C23" s="1" t="s">
        <v>2724</v>
      </c>
      <c r="D23" s="1" t="s">
        <v>381</v>
      </c>
      <c r="E23" s="1" t="s">
        <v>1769</v>
      </c>
      <c r="F23" s="1" t="s">
        <v>2734</v>
      </c>
      <c r="G23" s="58">
        <v>1124</v>
      </c>
      <c r="H23" s="58">
        <v>11.24</v>
      </c>
      <c r="I23" s="1" t="s">
        <v>873</v>
      </c>
    </row>
    <row r="24" spans="1:9" x14ac:dyDescent="0.25">
      <c r="A24" t="s">
        <v>2696</v>
      </c>
      <c r="B24" s="1" t="s">
        <v>2735</v>
      </c>
      <c r="C24" s="1" t="s">
        <v>2707</v>
      </c>
      <c r="D24" s="1" t="s">
        <v>381</v>
      </c>
      <c r="E24" s="1" t="s">
        <v>1769</v>
      </c>
      <c r="F24" s="1" t="s">
        <v>2736</v>
      </c>
      <c r="G24" s="58">
        <v>101.15</v>
      </c>
      <c r="H24" s="58">
        <v>1.01</v>
      </c>
      <c r="I24" s="1" t="s">
        <v>873</v>
      </c>
    </row>
    <row r="25" spans="1:9" x14ac:dyDescent="0.25">
      <c r="A25" t="s">
        <v>2696</v>
      </c>
      <c r="B25" s="1" t="s">
        <v>100</v>
      </c>
      <c r="C25" s="1" t="s">
        <v>2714</v>
      </c>
      <c r="D25" s="1" t="s">
        <v>381</v>
      </c>
      <c r="E25" s="1" t="s">
        <v>875</v>
      </c>
      <c r="F25" s="1" t="s">
        <v>2737</v>
      </c>
      <c r="G25" s="58">
        <v>175</v>
      </c>
      <c r="H25" s="58">
        <v>1.75</v>
      </c>
      <c r="I25" s="1" t="s">
        <v>873</v>
      </c>
    </row>
    <row r="26" spans="1:9" x14ac:dyDescent="0.25">
      <c r="A26" t="s">
        <v>2696</v>
      </c>
      <c r="B26" s="1" t="s">
        <v>365</v>
      </c>
      <c r="C26" s="1" t="s">
        <v>2715</v>
      </c>
      <c r="D26" s="1" t="s">
        <v>381</v>
      </c>
      <c r="E26" s="1" t="s">
        <v>1769</v>
      </c>
      <c r="F26" s="1" t="s">
        <v>2738</v>
      </c>
      <c r="G26" s="58">
        <v>1484.5</v>
      </c>
      <c r="H26" s="58">
        <v>14.85</v>
      </c>
      <c r="I26" s="1" t="s">
        <v>873</v>
      </c>
    </row>
    <row r="27" spans="1:9" x14ac:dyDescent="0.25">
      <c r="A27" t="s">
        <v>2696</v>
      </c>
      <c r="B27" s="1" t="s">
        <v>100</v>
      </c>
      <c r="C27" s="1" t="s">
        <v>2051</v>
      </c>
      <c r="D27" s="1" t="s">
        <v>381</v>
      </c>
      <c r="E27" s="1" t="s">
        <v>875</v>
      </c>
      <c r="F27" s="1" t="s">
        <v>2739</v>
      </c>
      <c r="G27" s="58">
        <v>1156</v>
      </c>
      <c r="H27" s="58">
        <v>11.56</v>
      </c>
      <c r="I27" s="1" t="s">
        <v>873</v>
      </c>
    </row>
    <row r="28" spans="1:9" x14ac:dyDescent="0.25">
      <c r="A28" t="s">
        <v>2696</v>
      </c>
      <c r="B28" s="1" t="s">
        <v>147</v>
      </c>
      <c r="C28" s="1" t="s">
        <v>2047</v>
      </c>
      <c r="D28" s="1" t="s">
        <v>381</v>
      </c>
      <c r="E28" s="1" t="s">
        <v>1769</v>
      </c>
      <c r="F28" s="1" t="s">
        <v>2740</v>
      </c>
      <c r="G28" s="58">
        <v>350</v>
      </c>
      <c r="H28" s="58">
        <v>3.5</v>
      </c>
      <c r="I28" s="1" t="s">
        <v>873</v>
      </c>
    </row>
    <row r="29" spans="1:9" x14ac:dyDescent="0.25">
      <c r="A29" t="s">
        <v>2696</v>
      </c>
      <c r="B29" s="1" t="s">
        <v>365</v>
      </c>
      <c r="C29" s="1" t="s">
        <v>2035</v>
      </c>
      <c r="D29" s="1" t="s">
        <v>381</v>
      </c>
      <c r="E29" s="1" t="s">
        <v>1769</v>
      </c>
      <c r="F29" s="1" t="s">
        <v>2741</v>
      </c>
      <c r="G29" s="58">
        <v>1130</v>
      </c>
      <c r="H29" s="58">
        <v>11.3</v>
      </c>
      <c r="I29" s="1" t="s">
        <v>873</v>
      </c>
    </row>
    <row r="30" spans="1:9" x14ac:dyDescent="0.25">
      <c r="A30" t="s">
        <v>2696</v>
      </c>
      <c r="B30" s="1" t="s">
        <v>365</v>
      </c>
      <c r="C30" s="1" t="s">
        <v>2035</v>
      </c>
      <c r="D30" s="1" t="s">
        <v>381</v>
      </c>
      <c r="E30" s="1" t="s">
        <v>1769</v>
      </c>
      <c r="F30" s="1" t="s">
        <v>2742</v>
      </c>
      <c r="G30" s="58">
        <v>131.41999999999999</v>
      </c>
      <c r="H30" s="58">
        <v>1.31</v>
      </c>
      <c r="I30" s="1" t="s">
        <v>873</v>
      </c>
    </row>
    <row r="31" spans="1:9" x14ac:dyDescent="0.25">
      <c r="A31" t="s">
        <v>2696</v>
      </c>
      <c r="B31" s="1" t="s">
        <v>100</v>
      </c>
      <c r="C31" s="1" t="s">
        <v>2034</v>
      </c>
      <c r="D31" s="1" t="s">
        <v>381</v>
      </c>
      <c r="E31" s="1" t="s">
        <v>875</v>
      </c>
      <c r="F31" s="1" t="s">
        <v>2743</v>
      </c>
      <c r="G31" s="58">
        <v>2650</v>
      </c>
      <c r="H31" s="58">
        <v>26.5</v>
      </c>
      <c r="I31" s="1" t="s">
        <v>873</v>
      </c>
    </row>
    <row r="32" spans="1:9" x14ac:dyDescent="0.25">
      <c r="B32"/>
      <c r="C32"/>
      <c r="D32"/>
      <c r="E32"/>
      <c r="F32"/>
      <c r="G32" s="58">
        <f>SUBTOTAL(109,Tabla4[MONTO])</f>
        <v>8302.07</v>
      </c>
      <c r="H32" s="58">
        <f>SUBTOTAL(109,Tabla4[RETENCION])</f>
        <v>83.02000000000001</v>
      </c>
      <c r="I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planilla y viaticos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2022-04-18T15:33:33Z</cp:lastPrinted>
  <dcterms:created xsi:type="dcterms:W3CDTF">2021-04-05T22:54:25Z</dcterms:created>
  <dcterms:modified xsi:type="dcterms:W3CDTF">2023-04-28T21:33:47Z</dcterms:modified>
</cp:coreProperties>
</file>