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05" yWindow="-105" windowWidth="15465" windowHeight="8235" tabRatio="696" activeTab="9"/>
  </bookViews>
  <sheets>
    <sheet name="Compras" sheetId="6" r:id="rId1"/>
    <sheet name="Libro de Compras" sheetId="7" r:id="rId2"/>
    <sheet name="Contribuyente" sheetId="5" r:id="rId3"/>
    <sheet name="Libro de Contribuyente" sheetId="8" r:id="rId4"/>
    <sheet name="base de clientes" sheetId="3" r:id="rId5"/>
    <sheet name="Consumidor" sheetId="9" r:id="rId6"/>
    <sheet name="Libro de Consumidor" sheetId="10" r:id="rId7"/>
    <sheet name="Hoja1" sheetId="11" r:id="rId8"/>
    <sheet name="RET 1%" sheetId="12" r:id="rId9"/>
    <sheet name="DECLARACION" sheetId="16" r:id="rId10"/>
  </sheets>
  <externalReferences>
    <externalReference r:id="rId11"/>
    <externalReference r:id="rId12"/>
  </externalReferences>
  <definedNames>
    <definedName name="_xlnm._FilterDatabase" localSheetId="7" hidden="1">Hoja1!$A$1:$G$1</definedName>
    <definedName name="_xlnm._FilterDatabase" localSheetId="6" hidden="1">'Libro de Consumidor'!#REF!</definedName>
    <definedName name="_xlnm._FilterDatabase" localSheetId="8" hidden="1">'RET 1%'!$A$1:$J$16</definedName>
    <definedName name="_xlnm.Print_Area" localSheetId="2">Contribuyente!$A$1:$E$24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47" i="10" l="1"/>
  <c r="U146" i="10"/>
  <c r="U145" i="10"/>
  <c r="U144" i="10"/>
  <c r="U143" i="10"/>
  <c r="U142" i="10"/>
  <c r="U141" i="10"/>
  <c r="U140" i="10"/>
  <c r="U139" i="10"/>
  <c r="U138" i="10"/>
  <c r="U137" i="10"/>
  <c r="U136" i="10"/>
  <c r="U135" i="10"/>
  <c r="U134" i="10"/>
  <c r="U133" i="10"/>
  <c r="U132" i="10"/>
  <c r="U131" i="10"/>
  <c r="U130" i="10"/>
  <c r="U129" i="10"/>
  <c r="U128" i="10"/>
  <c r="U127" i="10"/>
  <c r="U126" i="10"/>
  <c r="U125" i="10"/>
  <c r="U124" i="10"/>
  <c r="U123" i="10"/>
  <c r="U122" i="10"/>
  <c r="U121" i="10"/>
  <c r="U120" i="10"/>
  <c r="U119" i="10"/>
  <c r="U118" i="10"/>
  <c r="U117" i="10"/>
  <c r="U116" i="10"/>
  <c r="U115" i="10"/>
  <c r="U114" i="10"/>
  <c r="U113" i="10"/>
  <c r="U112" i="10"/>
  <c r="U111" i="10"/>
  <c r="U110" i="10"/>
  <c r="U109" i="10"/>
  <c r="U108" i="10"/>
  <c r="U107" i="10"/>
  <c r="U106" i="10"/>
  <c r="U105" i="10"/>
  <c r="U104" i="10"/>
  <c r="U103" i="10"/>
  <c r="U102" i="10"/>
  <c r="U101" i="10"/>
  <c r="G3" i="5" l="1"/>
  <c r="F3" i="5"/>
  <c r="J3" i="5" s="1"/>
  <c r="D3" i="5" s="1"/>
  <c r="K8" i="16" l="1"/>
  <c r="H9" i="16"/>
  <c r="H10" i="16"/>
  <c r="H8" i="16"/>
  <c r="H11" i="16"/>
  <c r="E11" i="16"/>
  <c r="E10" i="16"/>
  <c r="E9" i="16"/>
  <c r="E8" i="16"/>
  <c r="H12" i="16" l="1"/>
  <c r="E12" i="16"/>
  <c r="H17" i="16" s="1"/>
  <c r="U100" i="10"/>
  <c r="U99" i="10"/>
  <c r="U98" i="10"/>
  <c r="U97" i="10"/>
  <c r="U96" i="10"/>
  <c r="U95" i="10"/>
  <c r="U94" i="10"/>
  <c r="U93" i="10"/>
  <c r="U92" i="10"/>
  <c r="U91" i="10"/>
  <c r="U90" i="10"/>
  <c r="U89" i="10"/>
  <c r="U88" i="10"/>
  <c r="U87" i="10"/>
  <c r="U86" i="10"/>
  <c r="U85" i="10"/>
  <c r="U84" i="10"/>
  <c r="U83" i="10"/>
  <c r="U82" i="10"/>
  <c r="U81" i="10"/>
  <c r="U80" i="10"/>
  <c r="U79" i="10"/>
  <c r="U78" i="10"/>
  <c r="U77" i="10"/>
  <c r="U76" i="10"/>
  <c r="U75" i="10"/>
  <c r="U74" i="10"/>
  <c r="U73" i="10"/>
  <c r="U72" i="10"/>
  <c r="U71" i="10"/>
  <c r="U70" i="10"/>
  <c r="U69" i="10"/>
  <c r="U68" i="10"/>
  <c r="U67" i="10"/>
  <c r="U66" i="10"/>
  <c r="U65" i="10"/>
  <c r="U64" i="10"/>
  <c r="U63" i="10"/>
  <c r="U62" i="10"/>
  <c r="U61" i="10"/>
  <c r="U60" i="10"/>
  <c r="U59" i="10"/>
  <c r="U58" i="10"/>
  <c r="U57" i="10"/>
  <c r="U56" i="10"/>
  <c r="U55" i="10"/>
  <c r="U54" i="10"/>
  <c r="U53" i="10"/>
  <c r="U52" i="10"/>
  <c r="U51" i="10"/>
  <c r="U50" i="10"/>
  <c r="U49" i="10"/>
  <c r="U48" i="10"/>
  <c r="K9" i="16" l="1"/>
  <c r="H16" i="16" l="1"/>
  <c r="H18" i="16" s="1"/>
  <c r="L347" i="7"/>
  <c r="P347" i="7" l="1"/>
  <c r="D15" i="5" l="1"/>
  <c r="D10" i="5"/>
  <c r="D9" i="6" l="1"/>
  <c r="D9" i="5" l="1"/>
  <c r="O552" i="8" l="1"/>
  <c r="G12" i="5"/>
  <c r="F4" i="6" l="1"/>
  <c r="B89" i="11" l="1"/>
  <c r="G48" i="11" l="1"/>
  <c r="G47" i="11"/>
  <c r="G46" i="11"/>
  <c r="G45" i="11"/>
  <c r="G44" i="11"/>
  <c r="G43" i="11"/>
  <c r="G42" i="11"/>
  <c r="G41" i="11"/>
  <c r="G40" i="11"/>
  <c r="G39" i="11"/>
  <c r="H17" i="12" l="1"/>
  <c r="G17" i="12"/>
  <c r="G38" i="11" l="1"/>
  <c r="G37" i="11"/>
  <c r="G36" i="11"/>
  <c r="G35" i="11"/>
  <c r="G34" i="11"/>
  <c r="G33" i="11"/>
  <c r="G32" i="11"/>
  <c r="G2" i="11" l="1"/>
  <c r="G11" i="5" l="1"/>
  <c r="D19" i="5"/>
  <c r="D11" i="5" l="1"/>
  <c r="G3" i="11" l="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 l="1"/>
  <c r="M347" i="7" l="1"/>
  <c r="C638" i="11" l="1"/>
  <c r="D638" i="11" l="1"/>
  <c r="R148" i="10" l="1"/>
  <c r="U148" i="10" l="1"/>
  <c r="O148" i="10"/>
  <c r="V148" i="10"/>
  <c r="U552" i="8"/>
  <c r="R552" i="8"/>
  <c r="Q552" i="8"/>
  <c r="W552" i="8"/>
  <c r="O347" i="7"/>
  <c r="K347" i="7"/>
  <c r="H347" i="7"/>
  <c r="R347" i="7"/>
  <c r="G4" i="6"/>
  <c r="J4" i="6" l="1"/>
  <c r="D4" i="6" s="1"/>
  <c r="D9" i="9" l="1"/>
  <c r="D10" i="9" s="1"/>
  <c r="D11" i="9" s="1"/>
  <c r="D22" i="9" l="1"/>
  <c r="D18" i="5" l="1"/>
  <c r="D17" i="6" l="1"/>
  <c r="D18" i="6" s="1"/>
</calcChain>
</file>

<file path=xl/comments1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2.xml><?xml version="1.0" encoding="utf-8"?>
<comments xmlns="http://schemas.openxmlformats.org/spreadsheetml/2006/main">
  <authors>
    <author>despacho rivas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3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01 FACTURA
02 FACTURA SIMPLIFICADA
10 TIQUETE
11 FAC EXPORTACION</t>
        </r>
      </text>
    </comment>
  </commentList>
</comments>
</file>

<file path=xl/sharedStrings.xml><?xml version="1.0" encoding="utf-8"?>
<sst xmlns="http://schemas.openxmlformats.org/spreadsheetml/2006/main" count="10083" uniqueCount="1374">
  <si>
    <t>03</t>
  </si>
  <si>
    <t>1</t>
  </si>
  <si>
    <t>FECHA</t>
  </si>
  <si>
    <t>CLASE DE DOC</t>
  </si>
  <si>
    <t>TIPO DE DOC</t>
  </si>
  <si>
    <t>CORRELATIVO</t>
  </si>
  <si>
    <t>NIT PROV</t>
  </si>
  <si>
    <t>C. EXENTAS</t>
  </si>
  <si>
    <t>I. EXENTAS</t>
  </si>
  <si>
    <t>IMPOR EX</t>
  </si>
  <si>
    <t>C. GRAVADA</t>
  </si>
  <si>
    <t>INTER GRAVA</t>
  </si>
  <si>
    <t>IMPOR SERV</t>
  </si>
  <si>
    <t>IMPOR BIENES</t>
  </si>
  <si>
    <t>IVA</t>
  </si>
  <si>
    <t>TOTAL C.</t>
  </si>
  <si>
    <t>ANEXO 3</t>
  </si>
  <si>
    <t>MES</t>
  </si>
  <si>
    <t>ANEXO</t>
  </si>
  <si>
    <t>TOTAL VENTA</t>
  </si>
  <si>
    <t>D. FISCAL A 3</t>
  </si>
  <si>
    <t>V CTA DE 3</t>
  </si>
  <si>
    <t>D.FISCAL</t>
  </si>
  <si>
    <t>V. GRAVADA</t>
  </si>
  <si>
    <t>NIT DE CLIENTE</t>
  </si>
  <si>
    <t>CONTROL</t>
  </si>
  <si>
    <t>N° DOC</t>
  </si>
  <si>
    <t xml:space="preserve">SERIE </t>
  </si>
  <si>
    <t>N° DE RESOLUCION</t>
  </si>
  <si>
    <t>ANULADO</t>
  </si>
  <si>
    <t>MARIA ELENA ZUNIGA VDA DE ALVARENGA</t>
  </si>
  <si>
    <t>01081704541019</t>
  </si>
  <si>
    <t>BUFISA S.A DE C.V.</t>
  </si>
  <si>
    <t>06141905780037</t>
  </si>
  <si>
    <t>DAVID ANTONIO MOLINA SILVA</t>
  </si>
  <si>
    <t>06140807711154</t>
  </si>
  <si>
    <t>GRUPO VOLCANO, S.A DE C.V.</t>
  </si>
  <si>
    <t>06141202151072</t>
  </si>
  <si>
    <t>JUAN ANTONIO MONTERROSA HERNANDEZ</t>
  </si>
  <si>
    <t>03150707841020</t>
  </si>
  <si>
    <t>BLANCA LUZ BELLOSO DE GARCIA</t>
  </si>
  <si>
    <t>03062709630017</t>
  </si>
  <si>
    <t>DINORA MAGAÑA</t>
  </si>
  <si>
    <t>02020807510018</t>
  </si>
  <si>
    <t>UDP POLICLINICA</t>
  </si>
  <si>
    <t>02101901101017</t>
  </si>
  <si>
    <t>AVELARDO ESPINOZA RIVAS</t>
  </si>
  <si>
    <t>03150502711027</t>
  </si>
  <si>
    <t>CASAS AMERICANAS S.A DE C.V.</t>
  </si>
  <si>
    <t>06142702021058</t>
  </si>
  <si>
    <t>LOTICOMER S.A DE C.V.</t>
  </si>
  <si>
    <t>06143006101060</t>
  </si>
  <si>
    <t>ANA PATRICIA SALAVERRIA DE ESCOBAR</t>
  </si>
  <si>
    <t>96000310480018</t>
  </si>
  <si>
    <t>JOSE MARIA GUTIERREZ FLORES</t>
  </si>
  <si>
    <t>14012611611014</t>
  </si>
  <si>
    <t>RIGOBERTO SERRANO QUINTANILLA</t>
  </si>
  <si>
    <t>03152006881020</t>
  </si>
  <si>
    <t>CELESTINO PEREZ JACOBO</t>
  </si>
  <si>
    <t>01100608711013</t>
  </si>
  <si>
    <t>MARIA DEL SOCORRO ANCHETA</t>
  </si>
  <si>
    <t>02032202631017</t>
  </si>
  <si>
    <t>FRANCISCO JESUS MELARA SORIANO</t>
  </si>
  <si>
    <t>01081604851010</t>
  </si>
  <si>
    <t>MIGUEL HENRIQUEZ CHAVEZ</t>
  </si>
  <si>
    <t>03152810640022</t>
  </si>
  <si>
    <t>FRANCISCO ALEXANDER TOBAR CASTILLO</t>
  </si>
  <si>
    <t>03152212861010</t>
  </si>
  <si>
    <t>PROVEEDOR</t>
  </si>
  <si>
    <t>NIT</t>
  </si>
  <si>
    <t>2</t>
  </si>
  <si>
    <t>V CTA A 3ERO</t>
  </si>
  <si>
    <t>V ZONA FRAN</t>
  </si>
  <si>
    <t>EX SERVICE</t>
  </si>
  <si>
    <t>EX OUT CA</t>
  </si>
  <si>
    <t>EX IN CA</t>
  </si>
  <si>
    <t>V GRAVADAS</t>
  </si>
  <si>
    <t>V NO SUJETAS</t>
  </si>
  <si>
    <t>VENTAS NO</t>
  </si>
  <si>
    <t>V EXENTA</t>
  </si>
  <si>
    <t>VACIO</t>
  </si>
  <si>
    <t>FINAL</t>
  </si>
  <si>
    <t>CORRELTIVO</t>
  </si>
  <si>
    <t>SERIE</t>
  </si>
  <si>
    <t>RESOLUCION</t>
  </si>
  <si>
    <t>N PROVEEDOR</t>
  </si>
  <si>
    <t>NOMBRE DE CLIENTE</t>
  </si>
  <si>
    <t>VENTA NO SUJETA</t>
  </si>
  <si>
    <t>VENTA EXENTA</t>
  </si>
  <si>
    <t>VENTA TOTAL</t>
  </si>
  <si>
    <t>CORRELTIVO2</t>
  </si>
  <si>
    <t>FINAL3</t>
  </si>
  <si>
    <t>01</t>
  </si>
  <si>
    <t>/</t>
  </si>
  <si>
    <t>Total</t>
  </si>
  <si>
    <t>DUI</t>
  </si>
  <si>
    <t>ENERO</t>
  </si>
  <si>
    <t>ACTUALICE</t>
  </si>
  <si>
    <t>06140101680020</t>
  </si>
  <si>
    <t>EL GRANJERO S.A DE C.V.</t>
  </si>
  <si>
    <t>05121506660010</t>
  </si>
  <si>
    <t>JOSE ANGEL VALENCIA PEREZ</t>
  </si>
  <si>
    <t>03061811941018</t>
  </si>
  <si>
    <t>KEVIN ROLANDO SOFOCLES RECINOS</t>
  </si>
  <si>
    <t>06141910840030</t>
  </si>
  <si>
    <t>CONSTRUCTORA DISA S.A DE C.V.</t>
  </si>
  <si>
    <t>03122006771016</t>
  </si>
  <si>
    <t>MIRIAM HARDEE ESCOBAR</t>
  </si>
  <si>
    <t>06141208131022</t>
  </si>
  <si>
    <t>MOTORES Y VEHICULOS S.A DE C.V.</t>
  </si>
  <si>
    <t>MEGABLOCK S.A DE C.V.</t>
  </si>
  <si>
    <t>06143006991022</t>
  </si>
  <si>
    <t>AMERICAN PETROLEUM DE EL SALVADOR</t>
  </si>
  <si>
    <t>06142506941050</t>
  </si>
  <si>
    <t>LEOS S.A DE C.V.</t>
  </si>
  <si>
    <t>02100808071012</t>
  </si>
  <si>
    <t>SYMTEK S.A DE C.V.</t>
  </si>
  <si>
    <t>03151505691015</t>
  </si>
  <si>
    <t>ROBERTO ELIAS RODRIGUEZ</t>
  </si>
  <si>
    <t>06141703001046</t>
  </si>
  <si>
    <t>COOP DE CAFETALEROS SIGLO XXI</t>
  </si>
  <si>
    <t>06143005191030</t>
  </si>
  <si>
    <t>PRODUCTOS DE BIOMASA S.A DE C.V.</t>
  </si>
  <si>
    <t>GASPRO DE EL SALVADOR S.A DE C.V.</t>
  </si>
  <si>
    <t>05071611851017</t>
  </si>
  <si>
    <t>ERICK ARMANDO BARAHONA</t>
  </si>
  <si>
    <t>06142112951025</t>
  </si>
  <si>
    <t>ACNEPRO S.A DE C.V.</t>
  </si>
  <si>
    <t>06142910640026</t>
  </si>
  <si>
    <t>SARAN S.A DE C.V.</t>
  </si>
  <si>
    <t>MANUEL DE JESUS AGUIRRE ACOSTA</t>
  </si>
  <si>
    <t>06142610790018</t>
  </si>
  <si>
    <t>CORPORIN S.A DE C.V.</t>
  </si>
  <si>
    <t>06141112201046</t>
  </si>
  <si>
    <t>MCCORMICK TRACTORES DE CENTROAMERICA</t>
  </si>
  <si>
    <t>LUIS ALBERTO HERNANDEZ ALDANA</t>
  </si>
  <si>
    <t>05151409041015</t>
  </si>
  <si>
    <t>GORCO LIMITADO S.A DE C.V.</t>
  </si>
  <si>
    <t>02103009931016</t>
  </si>
  <si>
    <t>TEJEMET S.A DE C.V.</t>
  </si>
  <si>
    <t>06140102840029</t>
  </si>
  <si>
    <t>NOBS HIDRODIFUCION</t>
  </si>
  <si>
    <t>MILTON RAFAEL PANIAGUA AGUILAR</t>
  </si>
  <si>
    <t>06142307860012</t>
  </si>
  <si>
    <t>TECNUTRAL S.A DE C.V</t>
  </si>
  <si>
    <t>OSCAR HERIBERTO QUINTANILLA HERNANDEZ</t>
  </si>
  <si>
    <t>00</t>
  </si>
  <si>
    <t>06143105790034</t>
  </si>
  <si>
    <t>CAFECOYO S.A DE C.V.</t>
  </si>
  <si>
    <t>06140702971037</t>
  </si>
  <si>
    <t>IMPORTADORA DE FRUTAS S.A DE C.V.</t>
  </si>
  <si>
    <t>06141909001034</t>
  </si>
  <si>
    <t>RAMIREZ VENTURA S.A DE C.V</t>
  </si>
  <si>
    <t>06141703710012</t>
  </si>
  <si>
    <t>BORGONOVO POHL S.A DE C.V.</t>
  </si>
  <si>
    <t>06142706881019</t>
  </si>
  <si>
    <t>DEL TROPICFOOD S.A DE C.V.</t>
  </si>
  <si>
    <t>06142711201018</t>
  </si>
  <si>
    <t>DISTRIBUIDORA DE EQUIPOS Y SERVICIOS</t>
  </si>
  <si>
    <t>06141210001020</t>
  </si>
  <si>
    <t>AGROINDUSTRIA CENTROAMERICANA</t>
  </si>
  <si>
    <t>06143101750030</t>
  </si>
  <si>
    <t>PEDRERA PROTERSA S.A DE C.V.</t>
  </si>
  <si>
    <t>06142607780022</t>
  </si>
  <si>
    <t>ASFALTOS DE CENTROAMERICA S.A DE C.V.</t>
  </si>
  <si>
    <t>06141502131049</t>
  </si>
  <si>
    <t>LLANTAS Y ACCESORIOS</t>
  </si>
  <si>
    <t>05150706911014</t>
  </si>
  <si>
    <t>EXPORTADORA PACAS MARTINEZ</t>
  </si>
  <si>
    <t>06140702921021</t>
  </si>
  <si>
    <t>CASA BAZZYNI S.A DE C.V.</t>
  </si>
  <si>
    <t>03150106851053</t>
  </si>
  <si>
    <t>MARGOTH YANIRA GARCIA DE RIVERA</t>
  </si>
  <si>
    <t>ESTEFANY CAROLINA HENRIQUEZ</t>
  </si>
  <si>
    <t>05032111191015</t>
  </si>
  <si>
    <t>UNIKO S.A DE C.V</t>
  </si>
  <si>
    <t>06140407151028</t>
  </si>
  <si>
    <t>MAPLESA S.A DE C.V.</t>
  </si>
  <si>
    <t>06142707820017</t>
  </si>
  <si>
    <t>PROSELA S.A DE C.V.</t>
  </si>
  <si>
    <t>03020812921012</t>
  </si>
  <si>
    <t>CRISTIAN GERARDO ORELLANA CACERES</t>
  </si>
  <si>
    <t>05072910600025</t>
  </si>
  <si>
    <t>RICARDO GARCIA SERMEÑO</t>
  </si>
  <si>
    <t>06142105931027</t>
  </si>
  <si>
    <t>ECONSA</t>
  </si>
  <si>
    <t>05030802660021</t>
  </si>
  <si>
    <t>EDWIN EDGARDO SANDOVAL</t>
  </si>
  <si>
    <t>05110608781011</t>
  </si>
  <si>
    <t>ADALBERTO JOSE CORDOBA</t>
  </si>
  <si>
    <t>RENE ARTURO DE PAZ</t>
  </si>
  <si>
    <t>06142709991044</t>
  </si>
  <si>
    <t>ALISAL S.A DE C.V.</t>
  </si>
  <si>
    <t>06141501740017</t>
  </si>
  <si>
    <t>METALURGICA SARTI S.A DE C.V</t>
  </si>
  <si>
    <t>06141201051040</t>
  </si>
  <si>
    <t>TALLER INDUSTRIAL MENA SALVADOREÑA</t>
  </si>
  <si>
    <t>PABLO ERNERTO MIGUEL VALLADARES</t>
  </si>
  <si>
    <t>06141106081047</t>
  </si>
  <si>
    <t>TRANSPORTE ARGUETA REYES</t>
  </si>
  <si>
    <t>02102102191026</t>
  </si>
  <si>
    <t>KMA CENTROAMERICANA S.A DE C.V.</t>
  </si>
  <si>
    <t>06143108121014</t>
  </si>
  <si>
    <t>INDUSTRIAS SUPERIOR</t>
  </si>
  <si>
    <t>02101208201024</t>
  </si>
  <si>
    <t>RAYMUNDO COMPANY S.A DE C.V.</t>
  </si>
  <si>
    <t>06140909821256</t>
  </si>
  <si>
    <t>KARLA STEPHANIA MELENDEZ TEJADA</t>
  </si>
  <si>
    <t>05021309761010</t>
  </si>
  <si>
    <t>JUAN CARLOS RAMIREZ ALVARADO</t>
  </si>
  <si>
    <t>05110204741024</t>
  </si>
  <si>
    <t xml:space="preserve">ALFONSO ERNESTO ALFARO </t>
  </si>
  <si>
    <t>02101906711018</t>
  </si>
  <si>
    <t>ELIOTY GIUSEPPE REYES CARRANZA</t>
  </si>
  <si>
    <t>06142811660011</t>
  </si>
  <si>
    <t xml:space="preserve">MIRANDA LUPONE SOL Y COMPAÑÍA </t>
  </si>
  <si>
    <t>14062105441019</t>
  </si>
  <si>
    <t>MANUEL ANTONIO SOSA VILLATORO</t>
  </si>
  <si>
    <t>02103003091024</t>
  </si>
  <si>
    <t>GENERAL FERRETERA DE EL SALVADOR</t>
  </si>
  <si>
    <t>06142910081021</t>
  </si>
  <si>
    <t>ALMAPA S.A DE C.V.</t>
  </si>
  <si>
    <t>06142411091067</t>
  </si>
  <si>
    <t>CIVIL INFRAESTRUCTURA S.A DE C.V.</t>
  </si>
  <si>
    <t>06141504161069</t>
  </si>
  <si>
    <t>GLOBAL SERVICE EL SALVADOR</t>
  </si>
  <si>
    <t>06141912850049</t>
  </si>
  <si>
    <t>INGENIERIA Y TECNICA</t>
  </si>
  <si>
    <t>GREYSI LISETH BONILLA RIVERA</t>
  </si>
  <si>
    <t>06142005181012</t>
  </si>
  <si>
    <t>TIRE EXPRESS S.A DE C.V.</t>
  </si>
  <si>
    <t>06140105081012</t>
  </si>
  <si>
    <t>POP TRESCIENTOS SESENTA S.A DE C.V.</t>
  </si>
  <si>
    <t>10100807601019</t>
  </si>
  <si>
    <t>SERGIO ISABEL NAVARRO</t>
  </si>
  <si>
    <t>04152911751010</t>
  </si>
  <si>
    <t>DOLORES RODRIGUEZ PINEDA</t>
  </si>
  <si>
    <t>05111112021013</t>
  </si>
  <si>
    <t>CONSULTEF S.A DE C.V.</t>
  </si>
  <si>
    <t>06141606161047</t>
  </si>
  <si>
    <t>PRODUCTOS AGROALIMENTICIOS</t>
  </si>
  <si>
    <t>HERNAN RAMOS</t>
  </si>
  <si>
    <t>06141611181021</t>
  </si>
  <si>
    <t>TALLERES EL ADONAI S.A DE C.V.</t>
  </si>
  <si>
    <t>12090606831018</t>
  </si>
  <si>
    <t>AGUSTIN VENTURA BATRES GONZALES</t>
  </si>
  <si>
    <t>06141401051095</t>
  </si>
  <si>
    <t>SUSSHI CORPORACION S.A DE C.V.</t>
  </si>
  <si>
    <t>05111402961010</t>
  </si>
  <si>
    <t>FIBRAS MMASR S.A DE C.V.</t>
  </si>
  <si>
    <t>05132009891023</t>
  </si>
  <si>
    <t>JONATHAN DAWINND PALACIOS</t>
  </si>
  <si>
    <t>06142801121048</t>
  </si>
  <si>
    <t>DINAMIC POWER ADD FULL ENERGY</t>
  </si>
  <si>
    <t>RAFAEL ANTONIO RIVAS PALACIOS</t>
  </si>
  <si>
    <t>06142211850019</t>
  </si>
  <si>
    <t>TRANSPORTES MARTINEZ S.A DE C.V.</t>
  </si>
  <si>
    <t>JULIO ALBERTO ESPINOSA CASTELLON</t>
  </si>
  <si>
    <t>06140102911014</t>
  </si>
  <si>
    <t>INSUMOS Y PRODUCTOS S.A DE C.V.</t>
  </si>
  <si>
    <t>06140211590164</t>
  </si>
  <si>
    <t>JOSE TOMAS GALVEZ SANTOS</t>
  </si>
  <si>
    <t>06141910981034</t>
  </si>
  <si>
    <t>TECNITEL S.A DE C.V.</t>
  </si>
  <si>
    <t>JAIME DE JESUS ROMERO</t>
  </si>
  <si>
    <t>06141109021045</t>
  </si>
  <si>
    <t>GALDAMEZ MARTINEZ CONSTRUCTORES</t>
  </si>
  <si>
    <t>ISMAEL ANTONIO PEREZ</t>
  </si>
  <si>
    <t>06142006121072</t>
  </si>
  <si>
    <t>CARNES DE EL SALVADOR S.A DE C.V</t>
  </si>
  <si>
    <t>JEREMIAS ARTIGA DE PAZ</t>
  </si>
  <si>
    <t>06141909021019</t>
  </si>
  <si>
    <t>ARROCERA JERUSALEM</t>
  </si>
  <si>
    <t>05040506800014</t>
  </si>
  <si>
    <t>ACOPASA DE RL</t>
  </si>
  <si>
    <t>05111109201019</t>
  </si>
  <si>
    <t>TALLERES Y REPUESTOS HERNANDEZ S.A DE C.V.</t>
  </si>
  <si>
    <t>06141810011038</t>
  </si>
  <si>
    <t>DIAGRI S.A DE C.V.</t>
  </si>
  <si>
    <t>07090202620016</t>
  </si>
  <si>
    <t>OTHMARO ANTONIO LANDAVERDE</t>
  </si>
  <si>
    <t>05110507121010</t>
  </si>
  <si>
    <t>TRANSTEX S.A DE C.V.</t>
  </si>
  <si>
    <t>06140407131051</t>
  </si>
  <si>
    <t>TRANSPORTE ANDRADE S.A DE C.V.</t>
  </si>
  <si>
    <t>06140403931037</t>
  </si>
  <si>
    <t>TECNIAVES S.A DE C.V.</t>
  </si>
  <si>
    <t>12172203961015</t>
  </si>
  <si>
    <t>COMERCIAL JULITO S.A DE C.V.</t>
  </si>
  <si>
    <t>LUIS MARIO MURILLO MAGARIN</t>
  </si>
  <si>
    <t>06140401971015</t>
  </si>
  <si>
    <t>SERVYTRANS S.A DE C.V.</t>
  </si>
  <si>
    <t>10102703490013</t>
  </si>
  <si>
    <t>ALDO VINICIO PARDUCCI MELENDEZ</t>
  </si>
  <si>
    <t>06140507161047</t>
  </si>
  <si>
    <t>DISTRIBUIDORA DE ALIMENTOS BASICOS</t>
  </si>
  <si>
    <t>05201506841015</t>
  </si>
  <si>
    <t>GERMAN ADALBERTO RAMIREZ</t>
  </si>
  <si>
    <t>06142907091032</t>
  </si>
  <si>
    <t>MANTENIMEINTO Y REPARACIONES</t>
  </si>
  <si>
    <t>96151110001022</t>
  </si>
  <si>
    <t>AXEL EDUARDO ARROLLO ENRIQUEZ</t>
  </si>
  <si>
    <t>05100610841018</t>
  </si>
  <si>
    <t>WILLIAM ALEXANDER DE LEON</t>
  </si>
  <si>
    <t>01081903731013</t>
  </si>
  <si>
    <t xml:space="preserve">JOSE ANTONIO ZEPEDA </t>
  </si>
  <si>
    <t>05112302011010</t>
  </si>
  <si>
    <t>INDUSTRIAS BELLI S.A DE C.V.</t>
  </si>
  <si>
    <t>08212103620016</t>
  </si>
  <si>
    <t>DIEGO LUIS TROYA GOMEZ</t>
  </si>
  <si>
    <t>06141001051037</t>
  </si>
  <si>
    <t>TRANSPORTES DANY</t>
  </si>
  <si>
    <t>06142611121076</t>
  </si>
  <si>
    <t>FIBRATECNICA S.A DE C.V.</t>
  </si>
  <si>
    <t>06141404161045</t>
  </si>
  <si>
    <t>JM CONSTRUCCIONES S.A DE C.V.</t>
  </si>
  <si>
    <t>06140711111040</t>
  </si>
  <si>
    <t>SUPLIDORES DE BIOMASA S.A DE C.V.</t>
  </si>
  <si>
    <t>06141711171023</t>
  </si>
  <si>
    <t>VE EL SALVDOR S.A DE C.V.</t>
  </si>
  <si>
    <t>05042401751036</t>
  </si>
  <si>
    <t>WILLIAM OTONIEL VELSQUEZ</t>
  </si>
  <si>
    <t>05110108680010</t>
  </si>
  <si>
    <t>GILBERTO MOLINA ARGUETA</t>
  </si>
  <si>
    <t>05172806801015</t>
  </si>
  <si>
    <t>SUPRA DEVELOPMENT S.A DE C.V.</t>
  </si>
  <si>
    <t>06142206831147</t>
  </si>
  <si>
    <t>DENISSE REBECA BEATRIZ PEREZ</t>
  </si>
  <si>
    <t>06142006031020</t>
  </si>
  <si>
    <t>FERRUSAL S.A DE C.V.</t>
  </si>
  <si>
    <t>05023112781020</t>
  </si>
  <si>
    <t>JUAN ESTEBAN ARDON</t>
  </si>
  <si>
    <t>06141911141080</t>
  </si>
  <si>
    <t>GRUPO MIGUEL S.A DE C.V.</t>
  </si>
  <si>
    <t>06141606101052</t>
  </si>
  <si>
    <t>CORPORACION FERGU S.A DE C.V.</t>
  </si>
  <si>
    <t>05030412811016</t>
  </si>
  <si>
    <t>SERGIO BALMORE GUARDADO PINEDA</t>
  </si>
  <si>
    <t>06140106911035</t>
  </si>
  <si>
    <t>ELSYS CAKE S.A DE C.V.</t>
  </si>
  <si>
    <t>05020802741013</t>
  </si>
  <si>
    <t>OTO BLADIMIR CALDERON ALDANA</t>
  </si>
  <si>
    <t>05183105191010</t>
  </si>
  <si>
    <t>MULTISERVICIOS FLORES MEJIA</t>
  </si>
  <si>
    <t>06140507061018</t>
  </si>
  <si>
    <t>INVERSIONES Y PROYECTOS CUSCATLAN</t>
  </si>
  <si>
    <t>06142901811173</t>
  </si>
  <si>
    <t>JOSE IRVING GRANADOS ARQUETA</t>
  </si>
  <si>
    <t>15041RESCR705822019</t>
  </si>
  <si>
    <t>19BL000C</t>
  </si>
  <si>
    <t>94830811951030</t>
  </si>
  <si>
    <t>MELISSA MARIBEL BARTON</t>
  </si>
  <si>
    <t>06142704091010</t>
  </si>
  <si>
    <t>06140308061017</t>
  </si>
  <si>
    <t>REFRITRANS EL SALVADOR S.A DE C.V.</t>
  </si>
  <si>
    <t>05110506971010</t>
  </si>
  <si>
    <t>LEAL CONSTRUCTORA S.A DE C.V.</t>
  </si>
  <si>
    <t>07</t>
  </si>
  <si>
    <t>25</t>
  </si>
  <si>
    <t>15041RESCR363802014</t>
  </si>
  <si>
    <t>14LB000F</t>
  </si>
  <si>
    <t>12</t>
  </si>
  <si>
    <t>06142405041058</t>
  </si>
  <si>
    <t>DISTRIBUIDORA DE QUIMICOS Y COLORANTES</t>
  </si>
  <si>
    <t>06141504081111</t>
  </si>
  <si>
    <t>EL PORTILLO INVERSIONES S.A DE C.V</t>
  </si>
  <si>
    <t>027287453</t>
  </si>
  <si>
    <t>015308447</t>
  </si>
  <si>
    <t>019493155</t>
  </si>
  <si>
    <t>TONI EVENOR PAIZ</t>
  </si>
  <si>
    <t>034382256</t>
  </si>
  <si>
    <t>ISABEL GRANDOS ARIAS</t>
  </si>
  <si>
    <t>014808347</t>
  </si>
  <si>
    <t>HUGO NELSON RUIZ</t>
  </si>
  <si>
    <t>06141601031021</t>
  </si>
  <si>
    <t>TOBAR S.A DE C.V.</t>
  </si>
  <si>
    <t>02</t>
  </si>
  <si>
    <t>02102010211020</t>
  </si>
  <si>
    <t>GRUPO YUDICE S.A DE C.V.</t>
  </si>
  <si>
    <t>013825710</t>
  </si>
  <si>
    <t>OVIDIO SERRANO</t>
  </si>
  <si>
    <t>06141603161089</t>
  </si>
  <si>
    <t>SERVICIOS Y SOPORTE DE INGENIERIA</t>
  </si>
  <si>
    <t>014026775</t>
  </si>
  <si>
    <t>06142811001040</t>
  </si>
  <si>
    <t>INVERSIONES COMERCIALES ESCOBAR</t>
  </si>
  <si>
    <t>012022466</t>
  </si>
  <si>
    <t>004920383</t>
  </si>
  <si>
    <t>MIGUEL ERNESTO GUERRERO</t>
  </si>
  <si>
    <t>05012006941016</t>
  </si>
  <si>
    <t>ASOC. DE TRABAJADORES DE AVIPO S.A DE C.V.</t>
  </si>
  <si>
    <t>022831053</t>
  </si>
  <si>
    <t>JAVIER DANILO RUIZ MORALES</t>
  </si>
  <si>
    <t>06141904071047</t>
  </si>
  <si>
    <t>GENERADORA ELECTRICA CENTRAL S.A DE C.V.</t>
  </si>
  <si>
    <t>06141803191012</t>
  </si>
  <si>
    <t xml:space="preserve">SUMINISTROS PROFESIONALES S.A DE C.V. </t>
  </si>
  <si>
    <t>06142607071013</t>
  </si>
  <si>
    <t>TICAMEX EL SALVADOR</t>
  </si>
  <si>
    <t>06140909211040</t>
  </si>
  <si>
    <t>TRANSPORTE BARAHONA</t>
  </si>
  <si>
    <t>033160481</t>
  </si>
  <si>
    <t>RINO PIRRRO SUDASASSI PEÑA</t>
  </si>
  <si>
    <t>06141008901028</t>
  </si>
  <si>
    <t>TRANSPORTE PESADO S.A DE C.V.</t>
  </si>
  <si>
    <t>06142410071038</t>
  </si>
  <si>
    <t>ASTRUM CONSULTORES S.A DE C.V.</t>
  </si>
  <si>
    <t>006721688</t>
  </si>
  <si>
    <t>007924239</t>
  </si>
  <si>
    <t>JAIME ARMANDO VARGAS</t>
  </si>
  <si>
    <t>05112011201025</t>
  </si>
  <si>
    <t>GRUPO ICA S.A DE C.V.</t>
  </si>
  <si>
    <t>06081809731024</t>
  </si>
  <si>
    <t>EDWIN CRUZ TORRES</t>
  </si>
  <si>
    <t>TIPO</t>
  </si>
  <si>
    <t>DOC</t>
  </si>
  <si>
    <t>MONTO</t>
  </si>
  <si>
    <t>RETENCION</t>
  </si>
  <si>
    <t>7</t>
  </si>
  <si>
    <t>21DS000E</t>
  </si>
  <si>
    <t>1845</t>
  </si>
  <si>
    <t>1844</t>
  </si>
  <si>
    <t>1901</t>
  </si>
  <si>
    <t>931</t>
  </si>
  <si>
    <t>06142611121026</t>
  </si>
  <si>
    <t>FIBRA TECNICA S.A DE C.V.</t>
  </si>
  <si>
    <t>016086284</t>
  </si>
  <si>
    <t>ANDRES ADILIO MURILLO</t>
  </si>
  <si>
    <t>028601153</t>
  </si>
  <si>
    <t>07020105841031</t>
  </si>
  <si>
    <t>CARBAJAL GARCIA JOSE BENITO</t>
  </si>
  <si>
    <t>049211698</t>
  </si>
  <si>
    <t>033944102</t>
  </si>
  <si>
    <t>093783798</t>
  </si>
  <si>
    <t>030957300</t>
  </si>
  <si>
    <t>CARLOS RAFAEL AMAYA</t>
  </si>
  <si>
    <t>026494099</t>
  </si>
  <si>
    <t>NEFTALI DE JESUS GONZALEZ</t>
  </si>
  <si>
    <t>058035122</t>
  </si>
  <si>
    <t>WILLIAM ANTONIO HERNANDEZ</t>
  </si>
  <si>
    <t>005599745</t>
  </si>
  <si>
    <t>VICTORIA CASTELLANOS DE GUZMAN</t>
  </si>
  <si>
    <t>028801153</t>
  </si>
  <si>
    <t>009046176</t>
  </si>
  <si>
    <t>002938916</t>
  </si>
  <si>
    <t>042875699</t>
  </si>
  <si>
    <t>06142410191033</t>
  </si>
  <si>
    <t>KIKIRIKI DE EL SALVADOR</t>
  </si>
  <si>
    <t>06142702971021</t>
  </si>
  <si>
    <t>ANDA LUCIA S.A DE C.V.</t>
  </si>
  <si>
    <t>039110214</t>
  </si>
  <si>
    <t>06141610921048</t>
  </si>
  <si>
    <t>MUEBLES ENCIMA S.A DE C.V.</t>
  </si>
  <si>
    <t>06140711770052</t>
  </si>
  <si>
    <t>T.P. S.A DE C.V.</t>
  </si>
  <si>
    <t>017032199</t>
  </si>
  <si>
    <t>MARIA PAULA HERNANDEZ</t>
  </si>
  <si>
    <t>06140712091027</t>
  </si>
  <si>
    <t>JAUJA S.A DE C.V.</t>
  </si>
  <si>
    <t>06170905781019</t>
  </si>
  <si>
    <t>LUIS EDENILSON MEDINA CHAVEZ</t>
  </si>
  <si>
    <t>06140812211097</t>
  </si>
  <si>
    <t>RC MAKER DISPLAYS S.A DE C.V.</t>
  </si>
  <si>
    <t>04260501690012</t>
  </si>
  <si>
    <t>ISMAEL RAMIREZ MARTINEZ</t>
  </si>
  <si>
    <t>06141512211105</t>
  </si>
  <si>
    <t>GRUPO PALACIOS S.A DE C.V.</t>
  </si>
  <si>
    <t>06141310881010</t>
  </si>
  <si>
    <t>TRANSPORT S.A DE C.V.</t>
  </si>
  <si>
    <t>INNOVACIONES DE METAL S.A DE C.V.</t>
  </si>
  <si>
    <t>06140306211042</t>
  </si>
  <si>
    <t>CONSTRUCTORA ASC S.A DE C.V.</t>
  </si>
  <si>
    <t>032054695</t>
  </si>
  <si>
    <t>ROBERTO DE JESUS PLEITES</t>
  </si>
  <si>
    <t>06</t>
  </si>
  <si>
    <t>13</t>
  </si>
  <si>
    <t>004854540</t>
  </si>
  <si>
    <t>06140510991050</t>
  </si>
  <si>
    <t>006962933</t>
  </si>
  <si>
    <t>MIGUEL ANGEL ESTRADA MORAN</t>
  </si>
  <si>
    <t>06142903931036</t>
  </si>
  <si>
    <t>PRODUCTOS HELADOS S.A DE C.V.</t>
  </si>
  <si>
    <t>06143110081038</t>
  </si>
  <si>
    <t>MAGADI S.A DE C.V.</t>
  </si>
  <si>
    <t>05150606071013</t>
  </si>
  <si>
    <t>SOLUCIONES LOGISTICA MECANICAS S.A DE C.V.</t>
  </si>
  <si>
    <t>003466043</t>
  </si>
  <si>
    <t>SAMUEL PORTILLO LUNA</t>
  </si>
  <si>
    <t>000414568</t>
  </si>
  <si>
    <t>011057581</t>
  </si>
  <si>
    <t>WILFREDO ARNULFO ALFARO RODRIGUEZ</t>
  </si>
  <si>
    <t>039150337</t>
  </si>
  <si>
    <t>OMAR ALFREDO RAMOS</t>
  </si>
  <si>
    <t>08</t>
  </si>
  <si>
    <t>22</t>
  </si>
  <si>
    <t>CCF</t>
  </si>
  <si>
    <t>TOTAL</t>
  </si>
  <si>
    <t>019598052</t>
  </si>
  <si>
    <t>JOSE ELI MONTERROZA OSEGUEDA</t>
  </si>
  <si>
    <t>09</t>
  </si>
  <si>
    <t>22SD000E</t>
  </si>
  <si>
    <t>06142211161085</t>
  </si>
  <si>
    <t>AVICOLA MEJIA, S.A DE C.V.</t>
  </si>
  <si>
    <t>06140207081025</t>
  </si>
  <si>
    <t>DAMA, S.A DE C.V.</t>
  </si>
  <si>
    <t>026946509</t>
  </si>
  <si>
    <t xml:space="preserve">RAFAEL GERARDO CACERES CHAVEZ </t>
  </si>
  <si>
    <t>022836516</t>
  </si>
  <si>
    <t>SANCHES DE CARCAMO, MONICA LILIANA</t>
  </si>
  <si>
    <t>06032407751016</t>
  </si>
  <si>
    <t xml:space="preserve">PANIAGUA AGUILAR, MILTON RAFAEL </t>
  </si>
  <si>
    <t>06142409131061</t>
  </si>
  <si>
    <t>MULTISERVICIOS FER, S.A DE C.V.</t>
  </si>
  <si>
    <t>05182910731016</t>
  </si>
  <si>
    <t>BELTRAN VARGAS, NARCISO</t>
  </si>
  <si>
    <t>05151401211027</t>
  </si>
  <si>
    <t>L.M.F, S.A DE C.V.</t>
  </si>
  <si>
    <t>004941567</t>
  </si>
  <si>
    <t>LOPEZ ESCOBAR, MILTON WILFREDO</t>
  </si>
  <si>
    <t>ANA LUZ PORTILLO GONZALEZ</t>
  </si>
  <si>
    <t>06140305211042</t>
  </si>
  <si>
    <t>06142604191034</t>
  </si>
  <si>
    <t>CONSTRUCTORA ASC, S.A DE C.V.</t>
  </si>
  <si>
    <t xml:space="preserve">GONZALEZ Y ROQUE AUTO SERVICE </t>
  </si>
  <si>
    <t>D</t>
  </si>
  <si>
    <t>06142702061033</t>
  </si>
  <si>
    <t>INVERSIONES FUENTES CASTRO, S.A DE C.V.</t>
  </si>
  <si>
    <t>005564708</t>
  </si>
  <si>
    <t xml:space="preserve">ALFARO VILLEDA, RAUL AMILCAR </t>
  </si>
  <si>
    <t>06141603891028</t>
  </si>
  <si>
    <t>SERDI S.A DE C.V.</t>
  </si>
  <si>
    <t>06142502211049</t>
  </si>
  <si>
    <t>CARS CENTER, S.A DE C.V.</t>
  </si>
  <si>
    <t>009243778</t>
  </si>
  <si>
    <t xml:space="preserve">HERMES ANTONIO GUARDADO ALVARENGA </t>
  </si>
  <si>
    <t>016777673</t>
  </si>
  <si>
    <t>ISAAC BATREZ</t>
  </si>
  <si>
    <t>014026776</t>
  </si>
  <si>
    <t xml:space="preserve">MANUEL DE JESUS AGUIRRE </t>
  </si>
  <si>
    <t>06141301981080</t>
  </si>
  <si>
    <t>CRETA, S.A DE C.V.</t>
  </si>
  <si>
    <t>03010907741016</t>
  </si>
  <si>
    <t>06141003211058</t>
  </si>
  <si>
    <t>032423365</t>
  </si>
  <si>
    <t>LOGISTICA COMERCIAL WP, S.A DE C.V.</t>
  </si>
  <si>
    <t xml:space="preserve">JUAN MARTIR RIVAS </t>
  </si>
  <si>
    <t>03/01/2023</t>
  </si>
  <si>
    <t>04/01/2023</t>
  </si>
  <si>
    <t>06/01/2023</t>
  </si>
  <si>
    <t>07/01/2023</t>
  </si>
  <si>
    <t>10/01/2023</t>
  </si>
  <si>
    <t>11/01/2023</t>
  </si>
  <si>
    <t>13/01/2023</t>
  </si>
  <si>
    <t>14/01/2023</t>
  </si>
  <si>
    <t>17/01/2023</t>
  </si>
  <si>
    <t>18/01/2023</t>
  </si>
  <si>
    <t>19/01/2023</t>
  </si>
  <si>
    <t>20/01/2023</t>
  </si>
  <si>
    <t>24/01/2023</t>
  </si>
  <si>
    <t>27/01/2023</t>
  </si>
  <si>
    <t>28/01/2023</t>
  </si>
  <si>
    <t>30/01/2023</t>
  </si>
  <si>
    <t>31/01/2023</t>
  </si>
  <si>
    <t>4345</t>
  </si>
  <si>
    <t>4346</t>
  </si>
  <si>
    <t>4347</t>
  </si>
  <si>
    <t>4348</t>
  </si>
  <si>
    <t>4349</t>
  </si>
  <si>
    <t>4350</t>
  </si>
  <si>
    <t>4351</t>
  </si>
  <si>
    <t>06141501151046</t>
  </si>
  <si>
    <t>OPERADOR LOGISTICO DE CARGA, S.A DE C.V.</t>
  </si>
  <si>
    <t>4352</t>
  </si>
  <si>
    <t>06141106161059</t>
  </si>
  <si>
    <t>LTE RENTA EQUIPOS, S.A DE C.V.</t>
  </si>
  <si>
    <t>05/01/2023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</si>
  <si>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</si>
  <si>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</si>
  <si>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</si>
  <si>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</si>
  <si>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</si>
  <si>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</si>
  <si>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</si>
  <si>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</si>
  <si>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</si>
  <si>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021254402</t>
  </si>
  <si>
    <t xml:space="preserve">ABRAHAM CANIZALEZ LINAREZ </t>
  </si>
  <si>
    <t>4362</t>
  </si>
  <si>
    <t>4363</t>
  </si>
  <si>
    <t>06141911991033</t>
  </si>
  <si>
    <t xml:space="preserve">SERVICIO DE MANTEMIMIENTO AUTOMOTRIZ </t>
  </si>
  <si>
    <t>4364</t>
  </si>
  <si>
    <t>4365</t>
  </si>
  <si>
    <t>4366</t>
  </si>
  <si>
    <t>4367</t>
  </si>
  <si>
    <t>1368</t>
  </si>
  <si>
    <t>4369</t>
  </si>
  <si>
    <t>4370</t>
  </si>
  <si>
    <t>4371</t>
  </si>
  <si>
    <t>4372</t>
  </si>
  <si>
    <t>4373</t>
  </si>
  <si>
    <t>009312909</t>
  </si>
  <si>
    <t xml:space="preserve">DAMARIS YOLANDA ARIAS ZEPEDA </t>
  </si>
  <si>
    <t>4374</t>
  </si>
  <si>
    <t>4375</t>
  </si>
  <si>
    <t>4376</t>
  </si>
  <si>
    <t>4377</t>
  </si>
  <si>
    <t>4378</t>
  </si>
  <si>
    <t>4379</t>
  </si>
  <si>
    <t>4380</t>
  </si>
  <si>
    <t>06142810221039</t>
  </si>
  <si>
    <t>IDS INDUSTRY, S.A DE C.V.</t>
  </si>
  <si>
    <t>09/01/2023</t>
  </si>
  <si>
    <t>4381</t>
  </si>
  <si>
    <t>4382</t>
  </si>
  <si>
    <t>4383</t>
  </si>
  <si>
    <t>4384</t>
  </si>
  <si>
    <t>4385</t>
  </si>
  <si>
    <t>4386</t>
  </si>
  <si>
    <t>4387</t>
  </si>
  <si>
    <t>4388</t>
  </si>
  <si>
    <t>7389</t>
  </si>
  <si>
    <t>4390</t>
  </si>
  <si>
    <t>4391</t>
  </si>
  <si>
    <t>4392</t>
  </si>
  <si>
    <t>4393</t>
  </si>
  <si>
    <t>4394</t>
  </si>
  <si>
    <t>4395</t>
  </si>
  <si>
    <t>4396</t>
  </si>
  <si>
    <t>4397</t>
  </si>
  <si>
    <t>4398</t>
  </si>
  <si>
    <t>4399</t>
  </si>
  <si>
    <t>4400</t>
  </si>
  <si>
    <t>12/01/2023</t>
  </si>
  <si>
    <t>4401</t>
  </si>
  <si>
    <t>4402</t>
  </si>
  <si>
    <t>4403</t>
  </si>
  <si>
    <t>4404</t>
  </si>
  <si>
    <t>4405</t>
  </si>
  <si>
    <t>4406</t>
  </si>
  <si>
    <t>4407</t>
  </si>
  <si>
    <t>4408</t>
  </si>
  <si>
    <t>05030806221017</t>
  </si>
  <si>
    <t>SERVICIOS DIVERSOS INDUSTRIALES,S.A DEC.V.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</si>
  <si>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</si>
  <si>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</si>
  <si>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</si>
  <si>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</si>
  <si>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</si>
  <si>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</si>
  <si>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</si>
  <si>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</si>
  <si>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</si>
  <si>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</si>
  <si>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</si>
  <si>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16/01/2023</t>
  </si>
  <si>
    <t>4420</t>
  </si>
  <si>
    <t>4421</t>
  </si>
  <si>
    <t>4422</t>
  </si>
  <si>
    <t>4423</t>
  </si>
  <si>
    <t>4424</t>
  </si>
  <si>
    <t>4425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</si>
  <si>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</si>
  <si>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</si>
  <si>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</si>
  <si>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</si>
  <si>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</si>
  <si>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</si>
  <si>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</si>
  <si>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</si>
  <si>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</si>
  <si>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</si>
  <si>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</si>
  <si>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</si>
  <si>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</si>
  <si>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</si>
  <si>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</si>
  <si>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</si>
  <si>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</si>
  <si>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</si>
  <si>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</si>
  <si>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</si>
  <si>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</si>
  <si>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</si>
  <si>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</si>
  <si>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</si>
  <si>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</si>
  <si>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4451</t>
  </si>
  <si>
    <t>4452</t>
  </si>
  <si>
    <t>06141511981454</t>
  </si>
  <si>
    <t xml:space="preserve">UIS ERNESTO CARPIO </t>
  </si>
  <si>
    <t>4453</t>
  </si>
  <si>
    <t>4454</t>
  </si>
  <si>
    <t>05010703161018</t>
  </si>
  <si>
    <t>4455</t>
  </si>
  <si>
    <t>4456</t>
  </si>
  <si>
    <t>4457</t>
  </si>
  <si>
    <t>4458</t>
  </si>
  <si>
    <t>4459</t>
  </si>
  <si>
    <t>4460</t>
  </si>
  <si>
    <t>21/01/2023</t>
  </si>
  <si>
    <t>4461</t>
  </si>
  <si>
    <t>4462</t>
  </si>
  <si>
    <t>4463</t>
  </si>
  <si>
    <t>4464</t>
  </si>
  <si>
    <t>4465</t>
  </si>
  <si>
    <t>4466</t>
  </si>
  <si>
    <t>4467</t>
  </si>
  <si>
    <t>4468</t>
  </si>
  <si>
    <t>23/01/2023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</si>
  <si>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</si>
  <si>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</si>
  <si>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</si>
  <si>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</si>
  <si>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</si>
  <si>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</si>
  <si>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</si>
  <si>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</si>
  <si>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</si>
  <si>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</si>
  <si>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</si>
  <si>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</si>
  <si>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</si>
  <si>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</si>
  <si>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</si>
  <si>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</si>
  <si>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</si>
  <si>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</si>
  <si>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</si>
  <si>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</si>
  <si>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4489</t>
  </si>
  <si>
    <t>4490</t>
  </si>
  <si>
    <t>25/01/2023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</si>
  <si>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</si>
  <si>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</si>
  <si>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</si>
  <si>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</si>
  <si>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</si>
  <si>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</si>
  <si>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</si>
  <si>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</si>
  <si>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</si>
  <si>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4500</t>
  </si>
  <si>
    <t>26/01/2023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</si>
  <si>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</si>
  <si>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</si>
  <si>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</si>
  <si>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</si>
  <si>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</si>
  <si>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</si>
  <si>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</si>
  <si>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</si>
  <si>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</si>
  <si>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</si>
  <si>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</si>
  <si>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</si>
  <si>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4513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</si>
  <si>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</si>
  <si>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</si>
  <si>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</si>
  <si>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</si>
  <si>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</si>
  <si>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</si>
  <si>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</si>
  <si>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</si>
  <si>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</si>
  <si>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4523</t>
  </si>
  <si>
    <t>4524</t>
  </si>
  <si>
    <t>4525</t>
  </si>
  <si>
    <t>4526</t>
  </si>
  <si>
    <t>4527</t>
  </si>
  <si>
    <t>4528</t>
  </si>
  <si>
    <t>4529</t>
  </si>
  <si>
    <t>4531</t>
  </si>
  <si>
    <t>4530</t>
  </si>
  <si>
    <t>4532</t>
  </si>
  <si>
    <t>4533</t>
  </si>
  <si>
    <t>4534</t>
  </si>
  <si>
    <t>05032201151020</t>
  </si>
  <si>
    <t>ELECTRICOS OMEGA S.A DE C.V.</t>
  </si>
  <si>
    <t>14052604531015</t>
  </si>
  <si>
    <t>MARCOS REYES PALACIOS</t>
  </si>
  <si>
    <t>02101911710016</t>
  </si>
  <si>
    <t>ALMACENES VIDRI, S.A DE C.V.</t>
  </si>
  <si>
    <t>02101809761019</t>
  </si>
  <si>
    <t>ALEJANDRO FRANCISCO MONTOYA GIRON</t>
  </si>
  <si>
    <t>06141302201042</t>
  </si>
  <si>
    <t>DGAS EL SALVADOR, S.A DE C.V.</t>
  </si>
  <si>
    <t>06141705790011</t>
  </si>
  <si>
    <t>INVERCALMA S.A DE C.V.</t>
  </si>
  <si>
    <t>06140607161028</t>
  </si>
  <si>
    <t>PROVEEDORA DE RODAMIENTOS S.A DE C.V.</t>
  </si>
  <si>
    <t>06141402560013</t>
  </si>
  <si>
    <t>FERRETERIA LA PALMA S.A DE C.V.</t>
  </si>
  <si>
    <t>04161506530021</t>
  </si>
  <si>
    <t>NOELIA TEJADA DE REYES</t>
  </si>
  <si>
    <t>06140302870017</t>
  </si>
  <si>
    <t>ACEROS Y SALES SALVADOREÑOS S.A DE C.V.</t>
  </si>
  <si>
    <t>05192207731018</t>
  </si>
  <si>
    <t>GERARDO ANTONIO MARTINEZ AMAYA</t>
  </si>
  <si>
    <t>06142810991047</t>
  </si>
  <si>
    <t>INCAPROSA, S.A DE C.V.</t>
  </si>
  <si>
    <t>06140410011032</t>
  </si>
  <si>
    <t>ACERO NOPA STEEL S.A DE C.V.</t>
  </si>
  <si>
    <t>GASPRO EL SALVADOR S.A DE C.V.</t>
  </si>
  <si>
    <t>12172509901024</t>
  </si>
  <si>
    <t>REPUESTOS Y SERVICIOS AUTOMOTRICES, S.A DE C.V.</t>
  </si>
  <si>
    <t>06141205111012</t>
  </si>
  <si>
    <t>CORPORACION LEMUS S.A DE C.V.</t>
  </si>
  <si>
    <t>06142202770023</t>
  </si>
  <si>
    <t>INFRA DE EL SALVADOR, S.A DE C.V.</t>
  </si>
  <si>
    <t>06142807810010</t>
  </si>
  <si>
    <t>TRANVA S.A DE C.V.</t>
  </si>
  <si>
    <t>06142303911015</t>
  </si>
  <si>
    <t>TELEMOVIL EL SALVADOR S.A DE C.V.</t>
  </si>
  <si>
    <t>06141611951013</t>
  </si>
  <si>
    <t>DISTRIBUIDORA DE ELECTRICIDAD DELSUR</t>
  </si>
  <si>
    <t>05030502570014</t>
  </si>
  <si>
    <t>LAURA LOPEZ PEREZ</t>
  </si>
  <si>
    <t>02023112741019</t>
  </si>
  <si>
    <t>OLGA ELIZABETH RIVAS DE ORELLANA</t>
  </si>
  <si>
    <t>06141601800012</t>
  </si>
  <si>
    <t>LA CASA DEL SOLDADOR S.A DE C.V.</t>
  </si>
  <si>
    <t>02103101971016</t>
  </si>
  <si>
    <t>DISTRIBUIDORA SALVADOREÑA DE COMBUSTIBLE, S.A DE C.V.</t>
  </si>
  <si>
    <t>06142201071012</t>
  </si>
  <si>
    <t>IMGRAL S.A DE C.V.</t>
  </si>
  <si>
    <t>04312511630011</t>
  </si>
  <si>
    <t xml:space="preserve">MARIA LIDUVINA CARDOZA </t>
  </si>
  <si>
    <t>06142407500017</t>
  </si>
  <si>
    <t>GUILLERMO E. MIGUEL B.</t>
  </si>
  <si>
    <t>94832511061010</t>
  </si>
  <si>
    <t>GTLOGISTISTICS, S.A DE C.V.</t>
  </si>
  <si>
    <t>06142510720020</t>
  </si>
  <si>
    <t>PROVEEDORES INDUSTRIALES S.A DE C.V.</t>
  </si>
  <si>
    <t>05021701781010</t>
  </si>
  <si>
    <t>RENE IVAN LOPEZ ALAS</t>
  </si>
  <si>
    <t>06140108580017</t>
  </si>
  <si>
    <t>FREUND S.A DE C.V.</t>
  </si>
  <si>
    <t>06140807770026</t>
  </si>
  <si>
    <t>MAPRIMA S.A DE C.V.</t>
  </si>
  <si>
    <t>02041312520016</t>
  </si>
  <si>
    <t>DANIEL CASTANEDA</t>
  </si>
  <si>
    <t>11020404600018</t>
  </si>
  <si>
    <t>JOSE VICTORINO ARIAS DIAZ</t>
  </si>
  <si>
    <t>06141403161033</t>
  </si>
  <si>
    <t>ECSA OPERADORA EL SALVADOR S.A DE C.V.</t>
  </si>
  <si>
    <t>06141901081012</t>
  </si>
  <si>
    <t>CENTRAL LOGISTICS, S.A DE C.V.</t>
  </si>
  <si>
    <t>06141606691119</t>
  </si>
  <si>
    <t>CARLOS ROBERTO HERNANDEZ</t>
  </si>
  <si>
    <t>02102506011013</t>
  </si>
  <si>
    <t>SERVI REPUESTOS S.A DE C.V.</t>
  </si>
  <si>
    <t>06141511720027</t>
  </si>
  <si>
    <t xml:space="preserve">SUPER REPUESTOS EL SALVADOR </t>
  </si>
  <si>
    <t>22/12/2022</t>
  </si>
  <si>
    <t>08/01/2023</t>
  </si>
  <si>
    <t>15/01/2023</t>
  </si>
  <si>
    <t>22/01/2023</t>
  </si>
  <si>
    <t>29/01/2023</t>
  </si>
  <si>
    <t>fecha</t>
  </si>
  <si>
    <t>FEBRERO</t>
  </si>
  <si>
    <t>01/02/2023</t>
  </si>
  <si>
    <t>4535</t>
  </si>
  <si>
    <t>4536</t>
  </si>
  <si>
    <t>4537</t>
  </si>
  <si>
    <t>4538</t>
  </si>
  <si>
    <t>4539</t>
  </si>
  <si>
    <t>4540</t>
  </si>
  <si>
    <t>4541</t>
  </si>
  <si>
    <t>02/02/2023</t>
  </si>
  <si>
    <t>4542</t>
  </si>
  <si>
    <t>4543</t>
  </si>
  <si>
    <t>4544</t>
  </si>
  <si>
    <t>4545</t>
  </si>
  <si>
    <t>4546</t>
  </si>
  <si>
    <t>06141308141025</t>
  </si>
  <si>
    <t>SOLUCIONES ENERGETICAS INTEGRADAS S.A DE C.V.</t>
  </si>
  <si>
    <t>4547</t>
  </si>
  <si>
    <t>04/02/2023</t>
  </si>
  <si>
    <t>4548</t>
  </si>
  <si>
    <t>4549</t>
  </si>
  <si>
    <t>06143001141063</t>
  </si>
  <si>
    <t>MULTINACIONAL FREIGHT LOGISTIC S.A DE C.V.</t>
  </si>
  <si>
    <t>4550</t>
  </si>
  <si>
    <t>4551</t>
  </si>
  <si>
    <t>4552</t>
  </si>
  <si>
    <t>4553</t>
  </si>
  <si>
    <t>4554</t>
  </si>
  <si>
    <t>4556</t>
  </si>
  <si>
    <t>4557</t>
  </si>
  <si>
    <t>4558</t>
  </si>
  <si>
    <t>07/02/2023</t>
  </si>
  <si>
    <t>4559</t>
  </si>
  <si>
    <t>4560</t>
  </si>
  <si>
    <t>4561</t>
  </si>
  <si>
    <t>4562</t>
  </si>
  <si>
    <t>4563</t>
  </si>
  <si>
    <t>4564</t>
  </si>
  <si>
    <t>4565</t>
  </si>
  <si>
    <t>4566</t>
  </si>
  <si>
    <t>4567</t>
  </si>
  <si>
    <t>4568</t>
  </si>
  <si>
    <t>4569</t>
  </si>
  <si>
    <t>4570</t>
  </si>
  <si>
    <t>09/02/2023</t>
  </si>
  <si>
    <t>4571</t>
  </si>
  <si>
    <t>4572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</si>
  <si>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</si>
  <si>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</si>
  <si>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</si>
  <si>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</si>
  <si>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</si>
  <si>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</si>
  <si>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</si>
  <si>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</si>
  <si>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</si>
  <si>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013453238</t>
  </si>
  <si>
    <t>4582</t>
  </si>
  <si>
    <t>4583</t>
  </si>
  <si>
    <t>4584</t>
  </si>
  <si>
    <t>4585</t>
  </si>
  <si>
    <t>4586</t>
  </si>
  <si>
    <t>11/02/2023</t>
  </si>
  <si>
    <t>4587</t>
  </si>
  <si>
    <t>4588</t>
  </si>
  <si>
    <t>13/02/2023</t>
  </si>
  <si>
    <t>4589</t>
  </si>
  <si>
    <t>4590</t>
  </si>
  <si>
    <t>4591</t>
  </si>
  <si>
    <t>4592</t>
  </si>
  <si>
    <t>4593</t>
  </si>
  <si>
    <t>4594</t>
  </si>
  <si>
    <t>4595</t>
  </si>
  <si>
    <t>06142012201029</t>
  </si>
  <si>
    <t>LOGISTICS 3D S.A DE C.V.</t>
  </si>
  <si>
    <t>4596</t>
  </si>
  <si>
    <t>4597</t>
  </si>
  <si>
    <t>4598</t>
  </si>
  <si>
    <t>4599</t>
  </si>
  <si>
    <t>4600</t>
  </si>
  <si>
    <t>4601</t>
  </si>
  <si>
    <t>4602</t>
  </si>
  <si>
    <t>4603</t>
  </si>
  <si>
    <t>4604</t>
  </si>
  <si>
    <t>4605</t>
  </si>
  <si>
    <t>4606</t>
  </si>
  <si>
    <t>06140906221126</t>
  </si>
  <si>
    <t>HERMANOS AREVALO S.A DE C.V.</t>
  </si>
  <si>
    <t>4607</t>
  </si>
  <si>
    <t>4608</t>
  </si>
  <si>
    <t>15/02/2023</t>
  </si>
  <si>
    <t>4609</t>
  </si>
  <si>
    <t>020449910</t>
  </si>
  <si>
    <t>JOSE ALEXANDER RAMIREZ RUIZ</t>
  </si>
  <si>
    <t>4610</t>
  </si>
  <si>
    <t>4611</t>
  </si>
  <si>
    <t>4612</t>
  </si>
  <si>
    <t>4613</t>
  </si>
  <si>
    <t>4614</t>
  </si>
  <si>
    <t>4615</t>
  </si>
  <si>
    <t>4616</t>
  </si>
  <si>
    <t>4617</t>
  </si>
  <si>
    <t>045870115</t>
  </si>
  <si>
    <t>EDWIN EDGARDO GARCIA SANDOVAL</t>
  </si>
  <si>
    <t>4618</t>
  </si>
  <si>
    <t>4619</t>
  </si>
  <si>
    <t>4620</t>
  </si>
  <si>
    <t>4621</t>
  </si>
  <si>
    <t>4622</t>
  </si>
  <si>
    <t>4623</t>
  </si>
  <si>
    <t>17/02/2023</t>
  </si>
  <si>
    <t>4624</t>
  </si>
  <si>
    <t>4625</t>
  </si>
  <si>
    <t>4626</t>
  </si>
  <si>
    <t>4627</t>
  </si>
  <si>
    <t>4628</t>
  </si>
  <si>
    <t>4629</t>
  </si>
  <si>
    <t>4630</t>
  </si>
  <si>
    <t>4631</t>
  </si>
  <si>
    <t>4632</t>
  </si>
  <si>
    <t>4633</t>
  </si>
  <si>
    <t>4634</t>
  </si>
  <si>
    <t>20/02/2023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</si>
  <si>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</si>
  <si>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</si>
  <si>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</si>
  <si>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</si>
  <si>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</si>
  <si>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</si>
  <si>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</si>
  <si>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</si>
  <si>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</si>
  <si>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22/02/2023</t>
  </si>
  <si>
    <t>4644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</si>
  <si>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</si>
  <si>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</si>
  <si>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</si>
  <si>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</si>
  <si>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</si>
  <si>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</si>
  <si>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</si>
  <si>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</si>
  <si>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</si>
  <si>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</si>
  <si>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</si>
  <si>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</si>
  <si>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</si>
  <si>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</si>
  <si>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</si>
  <si>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</si>
  <si>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</si>
  <si>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4662</t>
  </si>
  <si>
    <t>4663</t>
  </si>
  <si>
    <t>4664</t>
  </si>
  <si>
    <t>24/02/2023</t>
  </si>
  <si>
    <t>4665</t>
  </si>
  <si>
    <t>SERVIREPUESTOS S.A DE C.V.</t>
  </si>
  <si>
    <t>4666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</si>
  <si>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</si>
  <si>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</si>
  <si>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</si>
  <si>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</si>
  <si>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</si>
  <si>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</si>
  <si>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</si>
  <si>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</si>
  <si>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</si>
  <si>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</si>
  <si>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</si>
  <si>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4978</t>
  </si>
  <si>
    <t>27/02/2023</t>
  </si>
  <si>
    <t>4679</t>
  </si>
  <si>
    <t>4680</t>
  </si>
  <si>
    <t>4681</t>
  </si>
  <si>
    <t>4682</t>
  </si>
  <si>
    <t>4683</t>
  </si>
  <si>
    <t>4684</t>
  </si>
  <si>
    <t>4685</t>
  </si>
  <si>
    <t>4686</t>
  </si>
  <si>
    <t>4687</t>
  </si>
  <si>
    <t>4688</t>
  </si>
  <si>
    <t>4689</t>
  </si>
  <si>
    <t>4690</t>
  </si>
  <si>
    <t>4691</t>
  </si>
  <si>
    <t>4692</t>
  </si>
  <si>
    <t>4693</t>
  </si>
  <si>
    <t>4694</t>
  </si>
  <si>
    <t>4695</t>
  </si>
  <si>
    <t>4696</t>
  </si>
  <si>
    <t>4697</t>
  </si>
  <si>
    <t>2023</t>
  </si>
  <si>
    <t>17</t>
  </si>
  <si>
    <t>21</t>
  </si>
  <si>
    <t>23</t>
  </si>
  <si>
    <t>24</t>
  </si>
  <si>
    <t>03/02/2023</t>
  </si>
  <si>
    <t>06/02/2023</t>
  </si>
  <si>
    <t>08/02/2023</t>
  </si>
  <si>
    <t>10/02/2023</t>
  </si>
  <si>
    <t>14/02/2023</t>
  </si>
  <si>
    <t>16/02/2023</t>
  </si>
  <si>
    <t>21/02/2023</t>
  </si>
  <si>
    <t>23/02/2023</t>
  </si>
  <si>
    <t>25/02/2023</t>
  </si>
  <si>
    <t>28/02/2023</t>
  </si>
  <si>
    <t>06141312850038</t>
  </si>
  <si>
    <t>IMPRESSA S.A DE C.V.</t>
  </si>
  <si>
    <t>06140204810014</t>
  </si>
  <si>
    <t>MUNFRE S.A DE C.V.</t>
  </si>
  <si>
    <t>12/02/2023</t>
  </si>
  <si>
    <t>06140510560017</t>
  </si>
  <si>
    <t>PROYECTOS INDUSTRIALES S.A DE C.V.</t>
  </si>
  <si>
    <t>18/02/2023</t>
  </si>
  <si>
    <t>06142006031022</t>
  </si>
  <si>
    <t>06140108140066</t>
  </si>
  <si>
    <t>DIRECCION GENERAL DE TESORERIA</t>
  </si>
  <si>
    <t>05043110741013</t>
  </si>
  <si>
    <t>OSCAR HUMBERTO RIVAS INTERIANO</t>
  </si>
  <si>
    <t>RESUMEN DEL MES</t>
  </si>
  <si>
    <t>VENTAS DEL MES</t>
  </si>
  <si>
    <t>COMPRAS DEL  MES</t>
  </si>
  <si>
    <t>RETENCIONES DEL 1%</t>
  </si>
  <si>
    <t>COMPRAS EXENTAS</t>
  </si>
  <si>
    <t xml:space="preserve">RETENCION </t>
  </si>
  <si>
    <t>CONSUMIDOR</t>
  </si>
  <si>
    <t>COMPRAS</t>
  </si>
  <si>
    <t>PROPORCIONALIDAD</t>
  </si>
  <si>
    <t>EXPORT</t>
  </si>
  <si>
    <t>EXENTAS</t>
  </si>
  <si>
    <t>IMPUESTOS DEL MES A PAGAR</t>
  </si>
  <si>
    <t>IVA A PAGAR</t>
  </si>
  <si>
    <t>PAGO A CUENTA</t>
  </si>
  <si>
    <t>TOTAL PAGO DE IMPUESTOS</t>
  </si>
  <si>
    <t>IMPORT EXENTAS</t>
  </si>
  <si>
    <t>IMPORT GRAVADAS</t>
  </si>
  <si>
    <t>MARZO</t>
  </si>
  <si>
    <t>4698</t>
  </si>
  <si>
    <t>01/03/2023</t>
  </si>
  <si>
    <t>4699</t>
  </si>
  <si>
    <t>4700</t>
  </si>
  <si>
    <t>4701</t>
  </si>
  <si>
    <t>4702</t>
  </si>
  <si>
    <t>008041898</t>
  </si>
  <si>
    <t>JORGE ALBERTO MENJIVAR</t>
  </si>
  <si>
    <t>4703</t>
  </si>
  <si>
    <t>4704</t>
  </si>
  <si>
    <t>4705</t>
  </si>
  <si>
    <t>4706</t>
  </si>
  <si>
    <t>4707</t>
  </si>
  <si>
    <t>4708</t>
  </si>
  <si>
    <t>4709</t>
  </si>
  <si>
    <t>02/03/2023</t>
  </si>
  <si>
    <t>4710</t>
  </si>
  <si>
    <t>041133684</t>
  </si>
  <si>
    <t>OSCAR ALEXANDER SANCHEZ HERNANDEZ</t>
  </si>
  <si>
    <t>4711</t>
  </si>
  <si>
    <t>4712</t>
  </si>
  <si>
    <t>INVERSIONES CALMA S.A DE C.V.</t>
  </si>
  <si>
    <t>4713</t>
  </si>
  <si>
    <t>4714</t>
  </si>
  <si>
    <t>002018693</t>
  </si>
  <si>
    <t>4715</t>
  </si>
  <si>
    <t>4716</t>
  </si>
  <si>
    <t>4717</t>
  </si>
  <si>
    <t>4718</t>
  </si>
  <si>
    <t>4719</t>
  </si>
  <si>
    <t>4720</t>
  </si>
  <si>
    <t>4721</t>
  </si>
  <si>
    <t>4722</t>
  </si>
  <si>
    <t>04/03/2023</t>
  </si>
  <si>
    <t>4723</t>
  </si>
  <si>
    <t>4724</t>
  </si>
  <si>
    <t>4725</t>
  </si>
  <si>
    <t>4726</t>
  </si>
  <si>
    <t>4727</t>
  </si>
  <si>
    <t>4728</t>
  </si>
  <si>
    <t>4729</t>
  </si>
  <si>
    <t>4730</t>
  </si>
  <si>
    <t>06/03/2023</t>
  </si>
  <si>
    <t>4731</t>
  </si>
  <si>
    <t>4732</t>
  </si>
  <si>
    <t>4733</t>
  </si>
  <si>
    <t>006278627</t>
  </si>
  <si>
    <t>CARLOS EDUARDO TORRES OLIVO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</si>
  <si>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</si>
  <si>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</si>
  <si>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</si>
  <si>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</si>
  <si>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</si>
  <si>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</si>
  <si>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</si>
  <si>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</si>
  <si>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</si>
  <si>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</si>
  <si>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</si>
  <si>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</si>
  <si>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</si>
  <si>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06141607121014</t>
  </si>
  <si>
    <t>RENIG S.A DE C.V.</t>
  </si>
  <si>
    <t>08/03/2023</t>
  </si>
  <si>
    <t>4747</t>
  </si>
  <si>
    <t>4748</t>
  </si>
  <si>
    <t>4749</t>
  </si>
  <si>
    <t>4750</t>
  </si>
  <si>
    <t>4751</t>
  </si>
  <si>
    <t>4752</t>
  </si>
  <si>
    <t>4753</t>
  </si>
  <si>
    <t>4754</t>
  </si>
  <si>
    <t>4755</t>
  </si>
  <si>
    <t>4756</t>
  </si>
  <si>
    <t>10/03/2023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</si>
  <si>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</si>
  <si>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</si>
  <si>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</si>
  <si>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</si>
  <si>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</si>
  <si>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</si>
  <si>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</si>
  <si>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</si>
  <si>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</si>
  <si>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</si>
  <si>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</si>
  <si>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</si>
  <si>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</si>
  <si>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</si>
  <si>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13/03/2023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</si>
  <si>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</si>
  <si>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</si>
  <si>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</si>
  <si>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</si>
  <si>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</si>
  <si>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</si>
  <si>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</si>
  <si>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</si>
  <si>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</si>
  <si>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</si>
  <si>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</si>
  <si>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</si>
  <si>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</si>
  <si>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</si>
  <si>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</si>
  <si>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</si>
  <si>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</si>
  <si>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</si>
  <si>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</si>
  <si>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</si>
  <si>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</si>
  <si>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</si>
  <si>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15/03/2023</t>
  </si>
  <si>
    <t>4793</t>
  </si>
  <si>
    <t>4794</t>
  </si>
  <si>
    <t>4795</t>
  </si>
  <si>
    <t>4796</t>
  </si>
  <si>
    <t>4797</t>
  </si>
  <si>
    <t>4798</t>
  </si>
  <si>
    <t>4799</t>
  </si>
  <si>
    <t>4800</t>
  </si>
  <si>
    <t>4801</t>
  </si>
  <si>
    <t>4802</t>
  </si>
  <si>
    <t>4803</t>
  </si>
  <si>
    <t>4804</t>
  </si>
  <si>
    <t>4805</t>
  </si>
  <si>
    <t>4806</t>
  </si>
  <si>
    <t>4807</t>
  </si>
  <si>
    <t>4808</t>
  </si>
  <si>
    <t>17/03/2023</t>
  </si>
  <si>
    <t>4809</t>
  </si>
  <si>
    <t>4810</t>
  </si>
  <si>
    <t>4811</t>
  </si>
  <si>
    <t>4812</t>
  </si>
  <si>
    <t>4813</t>
  </si>
  <si>
    <t>20/03/2023</t>
  </si>
  <si>
    <t>4814</t>
  </si>
  <si>
    <t>4815</t>
  </si>
  <si>
    <t>4816</t>
  </si>
  <si>
    <t>4817</t>
  </si>
  <si>
    <t>032437160</t>
  </si>
  <si>
    <t>EDGAR DAGOBERTO CUNZA GOMEZ</t>
  </si>
  <si>
    <t>4818</t>
  </si>
  <si>
    <t>4819</t>
  </si>
  <si>
    <t>4820</t>
  </si>
  <si>
    <t>4821</t>
  </si>
  <si>
    <t>4822</t>
  </si>
  <si>
    <t>4823</t>
  </si>
  <si>
    <t>4824</t>
  </si>
  <si>
    <t>4825</t>
  </si>
  <si>
    <t>4826</t>
  </si>
  <si>
    <t>4827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</si>
  <si>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</si>
  <si>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</si>
  <si>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</si>
  <si>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</si>
  <si>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</si>
  <si>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</si>
  <si>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</si>
  <si>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</si>
  <si>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</si>
  <si>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</si>
  <si>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</si>
  <si>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22/03/2023</t>
  </si>
  <si>
    <t>4839</t>
  </si>
  <si>
    <t>4840</t>
  </si>
  <si>
    <t>4841</t>
  </si>
  <si>
    <t>4842</t>
  </si>
  <si>
    <t>4843</t>
  </si>
  <si>
    <t>4844</t>
  </si>
  <si>
    <t>4845</t>
  </si>
  <si>
    <t>4846</t>
  </si>
  <si>
    <t>4847</t>
  </si>
  <si>
    <t>4848</t>
  </si>
  <si>
    <t>4849</t>
  </si>
  <si>
    <t>4850</t>
  </si>
  <si>
    <t>4851</t>
  </si>
  <si>
    <t>4852</t>
  </si>
  <si>
    <t>24/03/2023</t>
  </si>
  <si>
    <t>4853</t>
  </si>
  <si>
    <t>4854</t>
  </si>
  <si>
    <t>4855</t>
  </si>
  <si>
    <t>4856</t>
  </si>
  <si>
    <t>4857</t>
  </si>
  <si>
    <t>4858</t>
  </si>
  <si>
    <t>4859</t>
  </si>
  <si>
    <t>4860</t>
  </si>
  <si>
    <t>4861</t>
  </si>
  <si>
    <t>4862</t>
  </si>
  <si>
    <t>27/03/2023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</si>
  <si>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</si>
  <si>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</si>
  <si>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</si>
  <si>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</si>
  <si>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</si>
  <si>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</si>
  <si>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</si>
  <si>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</si>
  <si>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</si>
  <si>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</si>
  <si>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</si>
  <si>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3003</t>
  </si>
  <si>
    <t>4874</t>
  </si>
  <si>
    <t>30/03/2023</t>
  </si>
  <si>
    <t>4875</t>
  </si>
  <si>
    <t>4876</t>
  </si>
  <si>
    <t>4877</t>
  </si>
  <si>
    <t>4878</t>
  </si>
  <si>
    <t>4879</t>
  </si>
  <si>
    <t>4880</t>
  </si>
  <si>
    <t>4881</t>
  </si>
  <si>
    <t>4882</t>
  </si>
  <si>
    <t>4883</t>
  </si>
  <si>
    <t>4884</t>
  </si>
  <si>
    <t>4885</t>
  </si>
  <si>
    <t>4886</t>
  </si>
  <si>
    <t>4888</t>
  </si>
  <si>
    <t>4889</t>
  </si>
  <si>
    <t>4890</t>
  </si>
  <si>
    <t>4891</t>
  </si>
  <si>
    <t>4892</t>
  </si>
  <si>
    <t>4893</t>
  </si>
  <si>
    <t>4894</t>
  </si>
  <si>
    <t>03/03/2023</t>
  </si>
  <si>
    <t>05/03/2023</t>
  </si>
  <si>
    <t>07/03/2023</t>
  </si>
  <si>
    <t>05032807091015</t>
  </si>
  <si>
    <t>09/03/2023</t>
  </si>
  <si>
    <t>VARRELL S.A DE C.V.</t>
  </si>
  <si>
    <t>06142101111025</t>
  </si>
  <si>
    <t>11/03/2023</t>
  </si>
  <si>
    <t>RODAMIENTOS DE CENTROAMERICAS S.A DE C.V.</t>
  </si>
  <si>
    <t>GRUPO FERRESAL Y JM CONSTRUCCIONES</t>
  </si>
  <si>
    <t>14/03/2023</t>
  </si>
  <si>
    <t>16/03/2023</t>
  </si>
  <si>
    <t>06140207670045</t>
  </si>
  <si>
    <t>MARIO ALBERTO MIRANDA FONSECA</t>
  </si>
  <si>
    <t>06141307760018</t>
  </si>
  <si>
    <t>REPRESENTACIONES DIVERSAS S.A DE C.V.</t>
  </si>
  <si>
    <t>06142805011034</t>
  </si>
  <si>
    <t>REPUESTOS IZALCO S.A DE C.V.</t>
  </si>
  <si>
    <t>18/03/2023</t>
  </si>
  <si>
    <t>19/03/2023</t>
  </si>
  <si>
    <t>06141204840017</t>
  </si>
  <si>
    <t>RECINOS SCHONBORN S.A DE C.V.</t>
  </si>
  <si>
    <t>06142004991029</t>
  </si>
  <si>
    <t>PINTURAS DEL SUR DE EL SALVADOR S.A DE C.V.</t>
  </si>
  <si>
    <t>21/03/2023</t>
  </si>
  <si>
    <t>23/03/2023</t>
  </si>
  <si>
    <t>TRANPORTES PESADOS S.A DE C.V.</t>
  </si>
  <si>
    <t>25/03/2023</t>
  </si>
  <si>
    <t>26/03/2023</t>
  </si>
  <si>
    <t>14081402711011</t>
  </si>
  <si>
    <t>SERVICENTRO PUMA PRESIDENCIAL</t>
  </si>
  <si>
    <t>28/03/2023</t>
  </si>
  <si>
    <t>29/03/2023</t>
  </si>
  <si>
    <t>06140706891011</t>
  </si>
  <si>
    <t>PROYECTOS DE METAL MECANICA S.A DE C.V.</t>
  </si>
  <si>
    <t>31/03/2023</t>
  </si>
  <si>
    <t>04</t>
  </si>
  <si>
    <t>20</t>
  </si>
  <si>
    <t>27</t>
  </si>
  <si>
    <t>29</t>
  </si>
  <si>
    <t>31</t>
  </si>
  <si>
    <t>2929</t>
  </si>
  <si>
    <t>1746</t>
  </si>
  <si>
    <t>1750</t>
  </si>
  <si>
    <t>910</t>
  </si>
  <si>
    <t>909</t>
  </si>
  <si>
    <t>935</t>
  </si>
  <si>
    <t>943</t>
  </si>
  <si>
    <t>966</t>
  </si>
  <si>
    <t>968</t>
  </si>
  <si>
    <t>967</t>
  </si>
  <si>
    <t>990</t>
  </si>
  <si>
    <t>2203</t>
  </si>
  <si>
    <t>Columna1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</si>
</sst>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yy"/>
  </numFmts>
  <fonts count="19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Berlin Sans FB Demi"/>
      <family val="2"/>
    </font>
    <font>
      <b/>
      <sz val="10"/>
      <color theme="1"/>
      <name val="Berlin Sans FB Demi"/>
      <family val="2"/>
    </font>
    <font>
      <sz val="11"/>
      <color theme="1"/>
      <name val="Berlin Sans FB Demi"/>
      <family val="2"/>
    </font>
    <font>
      <b/>
      <sz val="9"/>
      <color rgb="FF333333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Berlin Sans FB Demi"/>
      <family val="2"/>
    </font>
    <font>
      <sz val="11"/>
      <color theme="0"/>
      <name val="Berlin Sans FB Demi"/>
      <family val="2"/>
    </font>
    <font>
      <b/>
      <sz val="10"/>
      <color theme="0"/>
      <name val="Berlin Sans FB Dem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hair">
        <color indexed="64"/>
      </bottom>
      <diagonal/>
    </border>
    <border>
      <left style="medium">
        <color theme="0"/>
      </left>
      <right style="medium">
        <color theme="0"/>
      </right>
      <top style="hair">
        <color indexed="64"/>
      </top>
      <bottom style="hair">
        <color indexed="64"/>
      </bottom>
      <diagonal/>
    </border>
    <border>
      <left style="medium">
        <color theme="0"/>
      </left>
      <right style="medium">
        <color theme="0"/>
      </right>
      <top style="hair">
        <color indexed="64"/>
      </top>
      <bottom/>
      <diagonal/>
    </border>
    <border>
      <left style="medium">
        <color theme="0"/>
      </left>
      <right style="medium">
        <color theme="0"/>
      </right>
      <top style="hair">
        <color indexed="64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91">
    <xf numFmtId="0" fontId="0" fillId="0" borderId="0" xfId="0"/>
    <xf numFmtId="49" fontId="0" fillId="0" borderId="0" xfId="0" applyNumberFormat="1"/>
    <xf numFmtId="0" fontId="0" fillId="0" borderId="0" xfId="0" applyNumberFormat="1"/>
    <xf numFmtId="44" fontId="0" fillId="0" borderId="0" xfId="1" applyFont="1"/>
    <xf numFmtId="0" fontId="0" fillId="0" borderId="0" xfId="0" applyAlignment="1"/>
    <xf numFmtId="0" fontId="4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49" fontId="4" fillId="0" borderId="2" xfId="0" applyNumberFormat="1" applyFont="1" applyBorder="1" applyAlignment="1">
      <alignment horizontal="right"/>
    </xf>
    <xf numFmtId="44" fontId="6" fillId="0" borderId="2" xfId="1" applyFont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49" fontId="6" fillId="2" borderId="2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right"/>
    </xf>
    <xf numFmtId="44" fontId="6" fillId="2" borderId="2" xfId="1" applyFont="1" applyFill="1" applyBorder="1" applyAlignment="1">
      <alignment horizontal="right"/>
    </xf>
    <xf numFmtId="49" fontId="6" fillId="0" borderId="2" xfId="0" applyNumberFormat="1" applyFont="1" applyBorder="1" applyAlignment="1">
      <alignment horizontal="right"/>
    </xf>
    <xf numFmtId="0" fontId="6" fillId="2" borderId="2" xfId="0" applyFont="1" applyFill="1" applyBorder="1" applyAlignment="1"/>
    <xf numFmtId="0" fontId="6" fillId="0" borderId="2" xfId="1" applyNumberFormat="1" applyFont="1" applyFill="1" applyBorder="1" applyAlignment="1"/>
    <xf numFmtId="44" fontId="6" fillId="0" borderId="2" xfId="1" applyFont="1" applyFill="1" applyBorder="1" applyAlignment="1">
      <alignment horizontal="right"/>
    </xf>
    <xf numFmtId="0" fontId="6" fillId="0" borderId="2" xfId="1" applyNumberFormat="1" applyFont="1" applyBorder="1" applyAlignment="1"/>
    <xf numFmtId="44" fontId="6" fillId="0" borderId="2" xfId="1" applyNumberFormat="1" applyFont="1" applyBorder="1" applyAlignment="1">
      <alignment horizontal="right"/>
    </xf>
    <xf numFmtId="49" fontId="6" fillId="0" borderId="3" xfId="1" applyNumberFormat="1" applyFont="1" applyBorder="1" applyAlignment="1">
      <alignment horizontal="right"/>
    </xf>
    <xf numFmtId="49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6" fillId="0" borderId="2" xfId="1" applyNumberFormat="1" applyFont="1" applyFill="1" applyBorder="1" applyAlignment="1">
      <alignment horizontal="right"/>
    </xf>
    <xf numFmtId="0" fontId="6" fillId="0" borderId="2" xfId="0" applyFont="1" applyBorder="1" applyAlignment="1">
      <alignment horizontal="center"/>
    </xf>
    <xf numFmtId="0" fontId="0" fillId="0" borderId="4" xfId="0" applyFont="1" applyBorder="1"/>
    <xf numFmtId="0" fontId="7" fillId="3" borderId="4" xfId="0" applyFont="1" applyFill="1" applyBorder="1"/>
    <xf numFmtId="49" fontId="8" fillId="0" borderId="0" xfId="0" applyNumberFormat="1" applyFont="1" applyAlignment="1">
      <alignment horizontal="right"/>
    </xf>
    <xf numFmtId="0" fontId="9" fillId="0" borderId="0" xfId="0" applyFont="1"/>
    <xf numFmtId="49" fontId="9" fillId="0" borderId="0" xfId="0" applyNumberFormat="1" applyFont="1"/>
    <xf numFmtId="44" fontId="0" fillId="0" borderId="0" xfId="0" applyNumberFormat="1"/>
    <xf numFmtId="44" fontId="6" fillId="0" borderId="5" xfId="1" applyFont="1" applyBorder="1" applyAlignment="1">
      <alignment horizontal="center"/>
    </xf>
    <xf numFmtId="0" fontId="0" fillId="4" borderId="0" xfId="0" applyFill="1"/>
    <xf numFmtId="0" fontId="0" fillId="4" borderId="0" xfId="0" applyFill="1" applyAlignment="1"/>
    <xf numFmtId="0" fontId="10" fillId="4" borderId="0" xfId="0" applyFont="1" applyFill="1" applyBorder="1" applyAlignment="1">
      <alignment horizontal="right"/>
    </xf>
    <xf numFmtId="0" fontId="9" fillId="4" borderId="0" xfId="0" applyFont="1" applyFill="1"/>
    <xf numFmtId="0" fontId="12" fillId="4" borderId="0" xfId="0" applyFont="1" applyFill="1" applyBorder="1" applyAlignment="1">
      <alignment horizontal="right"/>
    </xf>
    <xf numFmtId="0" fontId="10" fillId="4" borderId="6" xfId="0" applyFont="1" applyFill="1" applyBorder="1" applyAlignment="1">
      <alignment horizontal="center"/>
    </xf>
    <xf numFmtId="49" fontId="11" fillId="4" borderId="7" xfId="0" applyNumberFormat="1" applyFont="1" applyFill="1" applyBorder="1" applyAlignment="1">
      <alignment horizontal="center"/>
    </xf>
    <xf numFmtId="49" fontId="11" fillId="4" borderId="7" xfId="0" applyNumberFormat="1" applyFont="1" applyFill="1" applyBorder="1" applyAlignment="1">
      <alignment horizontal="right"/>
    </xf>
    <xf numFmtId="44" fontId="11" fillId="4" borderId="7" xfId="1" applyFont="1" applyFill="1" applyBorder="1" applyAlignment="1">
      <alignment horizontal="center"/>
    </xf>
    <xf numFmtId="44" fontId="11" fillId="4" borderId="7" xfId="1" applyFont="1" applyFill="1" applyBorder="1" applyAlignment="1">
      <alignment horizontal="right"/>
    </xf>
    <xf numFmtId="44" fontId="11" fillId="4" borderId="8" xfId="1" applyFont="1" applyFill="1" applyBorder="1" applyAlignment="1">
      <alignment horizontal="center"/>
    </xf>
    <xf numFmtId="44" fontId="11" fillId="4" borderId="9" xfId="1" applyFont="1" applyFill="1" applyBorder="1" applyAlignment="1">
      <alignment horizontal="right"/>
    </xf>
    <xf numFmtId="49" fontId="11" fillId="5" borderId="7" xfId="0" applyNumberFormat="1" applyFont="1" applyFill="1" applyBorder="1" applyAlignment="1">
      <alignment horizontal="center"/>
    </xf>
    <xf numFmtId="49" fontId="11" fillId="5" borderId="7" xfId="1" applyNumberFormat="1" applyFont="1" applyFill="1" applyBorder="1" applyAlignment="1">
      <alignment horizontal="center"/>
    </xf>
    <xf numFmtId="44" fontId="11" fillId="5" borderId="7" xfId="1" applyFont="1" applyFill="1" applyBorder="1" applyAlignment="1">
      <alignment horizontal="right"/>
    </xf>
    <xf numFmtId="49" fontId="9" fillId="4" borderId="10" xfId="0" applyNumberFormat="1" applyFont="1" applyFill="1" applyBorder="1" applyProtection="1">
      <protection locked="0"/>
    </xf>
    <xf numFmtId="0" fontId="9" fillId="4" borderId="10" xfId="0" applyFont="1" applyFill="1" applyBorder="1" applyProtection="1">
      <protection hidden="1"/>
    </xf>
    <xf numFmtId="49" fontId="9" fillId="4" borderId="11" xfId="0" applyNumberFormat="1" applyFont="1" applyFill="1" applyBorder="1" applyProtection="1">
      <protection locked="0"/>
    </xf>
    <xf numFmtId="0" fontId="8" fillId="4" borderId="0" xfId="0" applyFont="1" applyFill="1" applyAlignment="1" applyProtection="1">
      <alignment horizontal="right"/>
      <protection locked="0"/>
    </xf>
    <xf numFmtId="0" fontId="8" fillId="4" borderId="12" xfId="0" applyFont="1" applyFill="1" applyBorder="1" applyAlignment="1" applyProtection="1">
      <alignment horizontal="right"/>
      <protection locked="0"/>
    </xf>
    <xf numFmtId="0" fontId="8" fillId="4" borderId="0" xfId="0" applyFont="1" applyFill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/>
    <xf numFmtId="0" fontId="11" fillId="4" borderId="7" xfId="1" applyNumberFormat="1" applyFont="1" applyFill="1" applyBorder="1" applyAlignment="1">
      <alignment horizontal="center"/>
    </xf>
    <xf numFmtId="0" fontId="4" fillId="0" borderId="2" xfId="0" applyNumberFormat="1" applyFont="1" applyBorder="1" applyAlignment="1">
      <alignment horizontal="right"/>
    </xf>
    <xf numFmtId="14" fontId="0" fillId="0" borderId="0" xfId="0" applyNumberFormat="1" applyAlignment="1">
      <alignment horizontal="left"/>
    </xf>
    <xf numFmtId="0" fontId="6" fillId="0" borderId="3" xfId="0" applyNumberFormat="1" applyFont="1" applyBorder="1" applyAlignment="1">
      <alignment horizontal="right"/>
    </xf>
    <xf numFmtId="16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44" fontId="13" fillId="0" borderId="0" xfId="1" applyFont="1"/>
    <xf numFmtId="49" fontId="0" fillId="0" borderId="0" xfId="1" applyNumberFormat="1" applyFont="1" applyAlignment="1">
      <alignment horizontal="right"/>
    </xf>
    <xf numFmtId="0" fontId="0" fillId="0" borderId="0" xfId="0" applyAlignment="1">
      <alignment horizontal="left"/>
    </xf>
    <xf numFmtId="0" fontId="14" fillId="0" borderId="0" xfId="0" applyFont="1" applyFill="1" applyBorder="1" applyAlignment="1">
      <alignment horizontal="center" vertical="center"/>
    </xf>
    <xf numFmtId="0" fontId="14" fillId="7" borderId="0" xfId="0" applyFont="1" applyFill="1"/>
    <xf numFmtId="0" fontId="14" fillId="0" borderId="0" xfId="0" applyFont="1"/>
    <xf numFmtId="0" fontId="0" fillId="0" borderId="19" xfId="0" applyBorder="1"/>
    <xf numFmtId="44" fontId="0" fillId="0" borderId="19" xfId="1" applyFont="1" applyBorder="1"/>
    <xf numFmtId="0" fontId="15" fillId="0" borderId="19" xfId="0" applyFont="1" applyBorder="1"/>
    <xf numFmtId="0" fontId="14" fillId="0" borderId="21" xfId="0" applyFont="1" applyBorder="1"/>
    <xf numFmtId="44" fontId="14" fillId="0" borderId="22" xfId="0" applyNumberFormat="1" applyFont="1" applyBorder="1"/>
    <xf numFmtId="0" fontId="14" fillId="0" borderId="23" xfId="0" applyFont="1" applyBorder="1"/>
    <xf numFmtId="44" fontId="0" fillId="0" borderId="19" xfId="0" applyNumberFormat="1" applyBorder="1"/>
    <xf numFmtId="0" fontId="16" fillId="0" borderId="21" xfId="0" applyFont="1" applyBorder="1"/>
    <xf numFmtId="0" fontId="4" fillId="0" borderId="2" xfId="0" applyNumberFormat="1" applyFont="1" applyBorder="1" applyAlignment="1">
      <alignment horizontal="center"/>
    </xf>
    <xf numFmtId="49" fontId="14" fillId="4" borderId="0" xfId="0" applyNumberFormat="1" applyFont="1" applyFill="1" applyAlignment="1">
      <alignment horizontal="right"/>
    </xf>
    <xf numFmtId="0" fontId="0" fillId="4" borderId="0" xfId="0" applyFont="1" applyFill="1"/>
    <xf numFmtId="49" fontId="0" fillId="4" borderId="0" xfId="0" applyNumberFormat="1" applyFont="1" applyFill="1"/>
    <xf numFmtId="0" fontId="11" fillId="5" borderId="7" xfId="0" applyNumberFormat="1" applyFont="1" applyFill="1" applyBorder="1" applyAlignment="1">
      <alignment horizontal="center"/>
    </xf>
    <xf numFmtId="44" fontId="17" fillId="0" borderId="0" xfId="1" applyFont="1"/>
    <xf numFmtId="0" fontId="14" fillId="6" borderId="13" xfId="0" applyFont="1" applyFill="1" applyBorder="1" applyAlignment="1">
      <alignment horizontal="center" vertical="center"/>
    </xf>
    <xf numFmtId="0" fontId="14" fillId="6" borderId="14" xfId="0" applyFont="1" applyFill="1" applyBorder="1" applyAlignment="1">
      <alignment horizontal="center" vertical="center"/>
    </xf>
    <xf numFmtId="0" fontId="14" fillId="6" borderId="15" xfId="0" applyFont="1" applyFill="1" applyBorder="1" applyAlignment="1">
      <alignment horizontal="center" vertical="center"/>
    </xf>
    <xf numFmtId="0" fontId="14" fillId="6" borderId="16" xfId="0" applyFont="1" applyFill="1" applyBorder="1" applyAlignment="1">
      <alignment horizontal="center" vertical="center"/>
    </xf>
    <xf numFmtId="0" fontId="14" fillId="6" borderId="18" xfId="0" applyFont="1" applyFill="1" applyBorder="1" applyAlignment="1">
      <alignment horizontal="center" vertical="center"/>
    </xf>
    <xf numFmtId="0" fontId="14" fillId="6" borderId="17" xfId="0" applyFont="1" applyFill="1" applyBorder="1" applyAlignment="1">
      <alignment horizontal="center" vertical="center"/>
    </xf>
    <xf numFmtId="0" fontId="14" fillId="0" borderId="19" xfId="0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4" fillId="0" borderId="24" xfId="0" applyFont="1" applyBorder="1" applyAlignment="1">
      <alignment horizontal="center"/>
    </xf>
    <xf numFmtId="0" fontId="14" fillId="0" borderId="25" xfId="0" applyFont="1" applyBorder="1" applyAlignment="1">
      <alignment horizontal="center"/>
    </xf>
    <xf numFmtId="44" fontId="18" fillId="0" borderId="0" xfId="1" applyFont="1"/>
  </cellXfs>
  <cellStyles count="2">
    <cellStyle name="Moneda" xfId="1" builtinId="4"/>
    <cellStyle name="Normal" xfId="0" builtinId="0"/>
  </cellStyles>
  <dxfs count="71">
    <dxf>
      <numFmt numFmtId="2" formatCode="0.00"/>
    </dxf>
    <dxf>
      <numFmt numFmtId="2" formatCode="0.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34" formatCode="_-&quot;$&quot;* #,##0.00_-;\-&quot;$&quot;* #,##0.00_-;_-&quot;$&quot;* &quot;-&quot;??_-;_-@_-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dd/mm/yyyy"/>
      <alignment horizontal="left" vertical="bottom" textRotation="0" wrapText="0" indent="0" justifyLastLine="0" shrinkToFit="0" readingOrder="0"/>
    </dxf>
    <dxf>
      <numFmt numFmtId="30" formatCode="@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9" formatCode="d/m/yyyy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../../../../PLANTILLAS%20IVA%20F-07v9.10.xlsm" TargetMode="External"/><Relationship Id="rId1" Type="http://schemas.openxmlformats.org/officeDocument/2006/relationships/hyperlink" Target="BASE%20DE%20CLIENTES%20IVA%202021.xls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104775</xdr:rowOff>
    </xdr:from>
    <xdr:to>
      <xdr:col>4</xdr:col>
      <xdr:colOff>161925</xdr:colOff>
      <xdr:row>20</xdr:row>
      <xdr:rowOff>161925</xdr:rowOff>
    </xdr:to>
    <xdr:sp macro="" textlink="">
      <xdr:nvSpPr>
        <xdr:cNvPr id="4" name="3 Rectángulo redondeado"/>
        <xdr:cNvSpPr/>
      </xdr:nvSpPr>
      <xdr:spPr>
        <a:xfrm>
          <a:off x="600075" y="295275"/>
          <a:ext cx="2962275" cy="3486150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425822</xdr:colOff>
      <xdr:row>21</xdr:row>
      <xdr:rowOff>134472</xdr:rowOff>
    </xdr:from>
    <xdr:to>
      <xdr:col>3</xdr:col>
      <xdr:colOff>1322293</xdr:colOff>
      <xdr:row>22</xdr:row>
      <xdr:rowOff>168089</xdr:rowOff>
    </xdr:to>
    <xdr:sp macro="[2]!GuardarDatos" textlink="">
      <xdr:nvSpPr>
        <xdr:cNvPr id="6" name="5 Bisel"/>
        <xdr:cNvSpPr/>
      </xdr:nvSpPr>
      <xdr:spPr>
        <a:xfrm>
          <a:off x="2364440" y="3944472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1</xdr:col>
      <xdr:colOff>168087</xdr:colOff>
      <xdr:row>21</xdr:row>
      <xdr:rowOff>123265</xdr:rowOff>
    </xdr:from>
    <xdr:to>
      <xdr:col>2</xdr:col>
      <xdr:colOff>145676</xdr:colOff>
      <xdr:row>22</xdr:row>
      <xdr:rowOff>156882</xdr:rowOff>
    </xdr:to>
    <xdr:sp macro="[2]!LimpiarDatos" textlink="">
      <xdr:nvSpPr>
        <xdr:cNvPr id="5" name="4 Bisel"/>
        <xdr:cNvSpPr/>
      </xdr:nvSpPr>
      <xdr:spPr>
        <a:xfrm>
          <a:off x="930087" y="3933265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1</xdr:col>
      <xdr:colOff>705972</xdr:colOff>
      <xdr:row>23</xdr:row>
      <xdr:rowOff>179293</xdr:rowOff>
    </xdr:from>
    <xdr:to>
      <xdr:col>3</xdr:col>
      <xdr:colOff>784412</xdr:colOff>
      <xdr:row>25</xdr:row>
      <xdr:rowOff>145675</xdr:rowOff>
    </xdr:to>
    <xdr:sp macro="" textlink="">
      <xdr:nvSpPr>
        <xdr:cNvPr id="2" name="1 Bisel">
          <a:hlinkClick xmlns:r="http://schemas.openxmlformats.org/officeDocument/2006/relationships" r:id="rId1"/>
        </xdr:cNvPr>
        <xdr:cNvSpPr/>
      </xdr:nvSpPr>
      <xdr:spPr>
        <a:xfrm>
          <a:off x="1467972" y="4370293"/>
          <a:ext cx="1255058" cy="347382"/>
        </a:xfrm>
        <a:prstGeom prst="bevel">
          <a:avLst/>
        </a:prstGeom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PROVEEDORES</a:t>
          </a:r>
        </a:p>
      </xdr:txBody>
    </xdr:sp>
    <xdr:clientData/>
  </xdr:twoCellAnchor>
  <xdr:twoCellAnchor>
    <xdr:from>
      <xdr:col>0</xdr:col>
      <xdr:colOff>582706</xdr:colOff>
      <xdr:row>0</xdr:row>
      <xdr:rowOff>67235</xdr:rowOff>
    </xdr:from>
    <xdr:to>
      <xdr:col>4</xdr:col>
      <xdr:colOff>156882</xdr:colOff>
      <xdr:row>1</xdr:row>
      <xdr:rowOff>33618</xdr:rowOff>
    </xdr:to>
    <xdr:sp macro="" textlink="">
      <xdr:nvSpPr>
        <xdr:cNvPr id="3" name="2 Rectángulo redondeado"/>
        <xdr:cNvSpPr/>
      </xdr:nvSpPr>
      <xdr:spPr>
        <a:xfrm>
          <a:off x="582706" y="67235"/>
          <a:ext cx="2924735" cy="593912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20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 DE COMPRAS</a:t>
          </a:r>
        </a:p>
      </xdr:txBody>
    </xdr:sp>
    <xdr:clientData/>
  </xdr:twoCellAnchor>
  <xdr:twoCellAnchor>
    <xdr:from>
      <xdr:col>6</xdr:col>
      <xdr:colOff>56030</xdr:colOff>
      <xdr:row>6</xdr:row>
      <xdr:rowOff>22412</xdr:rowOff>
    </xdr:from>
    <xdr:to>
      <xdr:col>7</xdr:col>
      <xdr:colOff>381000</xdr:colOff>
      <xdr:row>7</xdr:row>
      <xdr:rowOff>134471</xdr:rowOff>
    </xdr:to>
    <xdr:sp macro="" textlink="">
      <xdr:nvSpPr>
        <xdr:cNvPr id="7" name="6 Bisel">
          <a:hlinkClick xmlns:r="http://schemas.openxmlformats.org/officeDocument/2006/relationships" r:id="rId2"/>
        </xdr:cNvPr>
        <xdr:cNvSpPr/>
      </xdr:nvSpPr>
      <xdr:spPr>
        <a:xfrm>
          <a:off x="5165912" y="1613647"/>
          <a:ext cx="1086970" cy="302559"/>
        </a:xfrm>
        <a:prstGeom prst="bevel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DECLARACION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537883</xdr:colOff>
      <xdr:row>0</xdr:row>
      <xdr:rowOff>134471</xdr:rowOff>
    </xdr:from>
    <xdr:to>
      <xdr:col>4</xdr:col>
      <xdr:colOff>168088</xdr:colOff>
      <xdr:row>0</xdr:row>
      <xdr:rowOff>874059</xdr:rowOff>
    </xdr:to>
    <xdr:sp macro="" textlink="">
      <xdr:nvSpPr>
        <xdr:cNvPr id="8" name="7 Rectángulo redondeado"/>
        <xdr:cNvSpPr/>
      </xdr:nvSpPr>
      <xdr:spPr>
        <a:xfrm>
          <a:off x="537883" y="134471"/>
          <a:ext cx="3384176" cy="739588"/>
        </a:xfrm>
        <a:prstGeom prst="roundRect">
          <a:avLst/>
        </a:prstGeom>
        <a:ln w="38100">
          <a:solidFill>
            <a:schemeClr val="bg1"/>
          </a:solidFill>
        </a:ln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CONTRIBUYENTE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  <xdr:twoCellAnchor>
    <xdr:from>
      <xdr:col>0</xdr:col>
      <xdr:colOff>589073</xdr:colOff>
      <xdr:row>0</xdr:row>
      <xdr:rowOff>991464</xdr:rowOff>
    </xdr:from>
    <xdr:to>
      <xdr:col>4</xdr:col>
      <xdr:colOff>235527</xdr:colOff>
      <xdr:row>21</xdr:row>
      <xdr:rowOff>29440</xdr:rowOff>
    </xdr:to>
    <xdr:sp macro="" textlink="">
      <xdr:nvSpPr>
        <xdr:cNvPr id="5" name="4 Rectángulo redondeado"/>
        <xdr:cNvSpPr/>
      </xdr:nvSpPr>
      <xdr:spPr>
        <a:xfrm>
          <a:off x="589073" y="991464"/>
          <a:ext cx="3404499" cy="2475635"/>
        </a:xfrm>
        <a:prstGeom prst="roundRect">
          <a:avLst>
            <a:gd name="adj" fmla="val 6056"/>
          </a:avLst>
        </a:prstGeom>
        <a:noFill/>
        <a:ln w="76200"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>
            <a:ln w="28575">
              <a:solidFill>
                <a:schemeClr val="tx1"/>
              </a:solidFill>
            </a:ln>
          </a:endParaRPr>
        </a:p>
      </xdr:txBody>
    </xdr:sp>
    <xdr:clientData/>
  </xdr:twoCellAnchor>
  <xdr:twoCellAnchor>
    <xdr:from>
      <xdr:col>1</xdr:col>
      <xdr:colOff>414616</xdr:colOff>
      <xdr:row>21</xdr:row>
      <xdr:rowOff>184897</xdr:rowOff>
    </xdr:from>
    <xdr:to>
      <xdr:col>3</xdr:col>
      <xdr:colOff>44822</xdr:colOff>
      <xdr:row>23</xdr:row>
      <xdr:rowOff>28014</xdr:rowOff>
    </xdr:to>
    <xdr:sp macro="[2]!LimpiarContri" textlink="">
      <xdr:nvSpPr>
        <xdr:cNvPr id="6" name="5 Bisel"/>
        <xdr:cNvSpPr/>
      </xdr:nvSpPr>
      <xdr:spPr>
        <a:xfrm>
          <a:off x="1176616" y="5147422"/>
          <a:ext cx="89703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21</xdr:row>
      <xdr:rowOff>186578</xdr:rowOff>
    </xdr:from>
    <xdr:to>
      <xdr:col>3</xdr:col>
      <xdr:colOff>1333498</xdr:colOff>
      <xdr:row>23</xdr:row>
      <xdr:rowOff>29695</xdr:rowOff>
    </xdr:to>
    <xdr:sp macro="[2]!DatosContri" textlink="">
      <xdr:nvSpPr>
        <xdr:cNvPr id="7" name="6 Bisel"/>
        <xdr:cNvSpPr/>
      </xdr:nvSpPr>
      <xdr:spPr>
        <a:xfrm>
          <a:off x="2465852" y="514910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918881</xdr:rowOff>
    </xdr:from>
    <xdr:to>
      <xdr:col>4</xdr:col>
      <xdr:colOff>161925</xdr:colOff>
      <xdr:row>23</xdr:row>
      <xdr:rowOff>123824</xdr:rowOff>
    </xdr:to>
    <xdr:sp macro="" textlink="">
      <xdr:nvSpPr>
        <xdr:cNvPr id="2" name="1 Rectángulo redondeado"/>
        <xdr:cNvSpPr/>
      </xdr:nvSpPr>
      <xdr:spPr>
        <a:xfrm>
          <a:off x="600075" y="918881"/>
          <a:ext cx="3315821" cy="4494119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327770</xdr:colOff>
      <xdr:row>21</xdr:row>
      <xdr:rowOff>167528</xdr:rowOff>
    </xdr:from>
    <xdr:to>
      <xdr:col>7</xdr:col>
      <xdr:colOff>462241</xdr:colOff>
      <xdr:row>22</xdr:row>
      <xdr:rowOff>201145</xdr:rowOff>
    </xdr:to>
    <xdr:sp macro="[2]!LimpiarConsumi" textlink="">
      <xdr:nvSpPr>
        <xdr:cNvPr id="3" name="2 Bisel"/>
        <xdr:cNvSpPr/>
      </xdr:nvSpPr>
      <xdr:spPr>
        <a:xfrm>
          <a:off x="5370417" y="498605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4</xdr:col>
      <xdr:colOff>264456</xdr:colOff>
      <xdr:row>22</xdr:row>
      <xdr:rowOff>2802</xdr:rowOff>
    </xdr:from>
    <xdr:to>
      <xdr:col>5</xdr:col>
      <xdr:colOff>634251</xdr:colOff>
      <xdr:row>23</xdr:row>
      <xdr:rowOff>25213</xdr:rowOff>
    </xdr:to>
    <xdr:sp macro="[2]!DatosConsumi" textlink="">
      <xdr:nvSpPr>
        <xdr:cNvPr id="7" name="6 Bisel"/>
        <xdr:cNvSpPr/>
      </xdr:nvSpPr>
      <xdr:spPr>
        <a:xfrm>
          <a:off x="4018427" y="5011831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504265</xdr:colOff>
      <xdr:row>0</xdr:row>
      <xdr:rowOff>78441</xdr:rowOff>
    </xdr:from>
    <xdr:to>
      <xdr:col>4</xdr:col>
      <xdr:colOff>134470</xdr:colOff>
      <xdr:row>0</xdr:row>
      <xdr:rowOff>818029</xdr:rowOff>
    </xdr:to>
    <xdr:sp macro="" textlink="">
      <xdr:nvSpPr>
        <xdr:cNvPr id="5" name="4 Rectángulo redondeado"/>
        <xdr:cNvSpPr/>
      </xdr:nvSpPr>
      <xdr:spPr>
        <a:xfrm>
          <a:off x="504265" y="7844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CONSUMIDOR FINAL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incipal/Downloads/BASE%20DE%20CLIENTES%20IVA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</row>
        <row r="2">
          <cell r="A2" t="str">
            <v>02023112741019</v>
          </cell>
          <cell r="B2" t="str">
            <v>OLGA ELIZABETH RIVAS DE ORELLANA</v>
          </cell>
        </row>
        <row r="3">
          <cell r="A3" t="str">
            <v>02040305560017</v>
          </cell>
          <cell r="B3" t="str">
            <v xml:space="preserve">RICARDO E.G SANTOS </v>
          </cell>
        </row>
        <row r="4">
          <cell r="A4" t="str">
            <v>02071902091019</v>
          </cell>
          <cell r="B4" t="str">
            <v>EL INDIO S.A DE C.V</v>
          </cell>
        </row>
        <row r="5">
          <cell r="A5" t="str">
            <v>02100108750017</v>
          </cell>
          <cell r="B5" t="str">
            <v xml:space="preserve">CARLOS EDUARDO MARTINEZ </v>
          </cell>
        </row>
        <row r="6">
          <cell r="A6" t="str">
            <v>02101810771036</v>
          </cell>
          <cell r="B6" t="str">
            <v>JOSE OMAR CARPIO ALARCON</v>
          </cell>
        </row>
        <row r="7">
          <cell r="A7" t="str">
            <v>02101911710016</v>
          </cell>
          <cell r="B7" t="str">
            <v>ALMACENES VIDRI, S.A DE C.V.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</row>
        <row r="9">
          <cell r="A9" t="str">
            <v>02102701001014</v>
          </cell>
          <cell r="B9" t="str">
            <v>UNILLANTAS S.A DE C.V.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</row>
        <row r="11">
          <cell r="A11" t="str">
            <v>02133003651018</v>
          </cell>
          <cell r="B11" t="str">
            <v>JOSE ADAN MAGAÑA</v>
          </cell>
        </row>
        <row r="12">
          <cell r="A12" t="str">
            <v>03020203061023</v>
          </cell>
          <cell r="B12" t="str">
            <v xml:space="preserve">ELEKTROLAZER S.A DE C.V </v>
          </cell>
        </row>
        <row r="13">
          <cell r="A13" t="str">
            <v>03062109801018</v>
          </cell>
          <cell r="B13" t="str">
            <v>DOUGLAS ORLANDO TEPATA TEPATA</v>
          </cell>
        </row>
        <row r="14">
          <cell r="A14" t="str">
            <v>03150309971011</v>
          </cell>
          <cell r="B14" t="str">
            <v>SO S.A DE C.V.</v>
          </cell>
        </row>
        <row r="15">
          <cell r="A15" t="str">
            <v>03151608560012</v>
          </cell>
          <cell r="B15" t="str">
            <v xml:space="preserve">JORGE ALBERTO LUNA </v>
          </cell>
        </row>
        <row r="16">
          <cell r="A16" t="str">
            <v>04072309650015</v>
          </cell>
          <cell r="B16" t="str">
            <v>ULISES RODRIGUEZ SOSA</v>
          </cell>
        </row>
        <row r="17">
          <cell r="A17" t="str">
            <v>04161506530021</v>
          </cell>
          <cell r="B17" t="str">
            <v>NOELIA TEJADA DE REYES</v>
          </cell>
        </row>
        <row r="18">
          <cell r="A18" t="str">
            <v>04312511630011</v>
          </cell>
          <cell r="B18" t="str">
            <v xml:space="preserve">MARIA LIDUVINA CARDOZA </v>
          </cell>
        </row>
        <row r="19">
          <cell r="A19" t="str">
            <v>05030412821038</v>
          </cell>
          <cell r="B19" t="str">
            <v>JOSE GUILLERMO CRUZ PAREDES</v>
          </cell>
        </row>
        <row r="20">
          <cell r="A20" t="str">
            <v>05032201151020</v>
          </cell>
          <cell r="B20" t="str">
            <v>ELECTRICOS OMEGA S.A DE C.V.</v>
          </cell>
        </row>
        <row r="21">
          <cell r="A21" t="str">
            <v>05043110741013</v>
          </cell>
          <cell r="B21" t="str">
            <v>OSCAR HUMBERTO RIVAS INTERIANO</v>
          </cell>
        </row>
        <row r="22">
          <cell r="A22" t="str">
            <v>05062912691016</v>
          </cell>
          <cell r="B22" t="str">
            <v xml:space="preserve">DAVID EVORA GUZMAN </v>
          </cell>
        </row>
        <row r="23">
          <cell r="A23" t="str">
            <v>05081710540010</v>
          </cell>
          <cell r="B23" t="str">
            <v xml:space="preserve">MARCOS ANTONIO PORTILLO </v>
          </cell>
        </row>
        <row r="24">
          <cell r="A24" t="str">
            <v>05090101650011</v>
          </cell>
          <cell r="B24" t="str">
            <v>ISRAEL ALVARADO</v>
          </cell>
        </row>
        <row r="25">
          <cell r="A25" t="str">
            <v>05091510071011</v>
          </cell>
          <cell r="B25" t="str">
            <v>AGROFERRETERIA SAN RAFAEL</v>
          </cell>
        </row>
        <row r="26">
          <cell r="A26" t="str">
            <v>05091606111014</v>
          </cell>
          <cell r="B26" t="str">
            <v>PULSEM DE C.V.</v>
          </cell>
        </row>
        <row r="27">
          <cell r="A27" t="str">
            <v>05092604480012</v>
          </cell>
          <cell r="B27" t="str">
            <v>ROBERTO HERNANDEZ MENJIVAR</v>
          </cell>
        </row>
        <row r="28">
          <cell r="A28" t="str">
            <v>05110610820011</v>
          </cell>
          <cell r="B28" t="str">
            <v>EL SURCO S.A DE C.V</v>
          </cell>
        </row>
        <row r="29">
          <cell r="A29" t="str">
            <v>05111302771027</v>
          </cell>
          <cell r="B29" t="str">
            <v>JOSE RIGOBERTO CORDOBA BARRERA</v>
          </cell>
        </row>
        <row r="30">
          <cell r="A30" t="str">
            <v>005703912</v>
          </cell>
          <cell r="B30" t="str">
            <v>JOSE RICARDO ANTONIO MOLINA</v>
          </cell>
        </row>
        <row r="31">
          <cell r="A31" t="str">
            <v>05112105901012</v>
          </cell>
          <cell r="B31" t="str">
            <v xml:space="preserve">SUMER S.A DE C.V </v>
          </cell>
        </row>
        <row r="32">
          <cell r="A32" t="str">
            <v>05112411991017</v>
          </cell>
          <cell r="B32" t="str">
            <v>REPUESTOS NOE S.A DE C.V.</v>
          </cell>
        </row>
        <row r="33">
          <cell r="A33" t="str">
            <v>05120305630027</v>
          </cell>
          <cell r="B33" t="str">
            <v>TONY ALBERTO PEREZ</v>
          </cell>
        </row>
        <row r="34">
          <cell r="A34" t="str">
            <v>06023010921017</v>
          </cell>
          <cell r="B34" t="str">
            <v>TALLERES SOLDATOR S.A DE C.V.</v>
          </cell>
        </row>
        <row r="35">
          <cell r="A35" t="str">
            <v>06140101840022</v>
          </cell>
          <cell r="B35" t="str">
            <v>INDUPAL S.A DE C.V</v>
          </cell>
        </row>
        <row r="36">
          <cell r="A36" t="str">
            <v>06140102001050</v>
          </cell>
          <cell r="B36" t="str">
            <v>COMPRES, S.A DE C.V.</v>
          </cell>
        </row>
        <row r="37">
          <cell r="A37" t="str">
            <v>06140104620021</v>
          </cell>
          <cell r="B37" t="str">
            <v xml:space="preserve">TALLER DIDEA S.A DE C.V </v>
          </cell>
        </row>
        <row r="38">
          <cell r="A38" t="str">
            <v>06140108580017</v>
          </cell>
          <cell r="B38" t="str">
            <v>FREUND S.A DE C.V.</v>
          </cell>
        </row>
        <row r="39">
          <cell r="A39" t="str">
            <v>06140109770045</v>
          </cell>
          <cell r="B39" t="str">
            <v>AGDO, S.A</v>
          </cell>
        </row>
        <row r="40">
          <cell r="A40" t="str">
            <v>06140205031020</v>
          </cell>
          <cell r="B40" t="str">
            <v>TESSA S.A DE C.V.</v>
          </cell>
        </row>
        <row r="41">
          <cell r="A41" t="str">
            <v>06140207081033</v>
          </cell>
          <cell r="B41" t="str">
            <v>POWER SUPPLY S.A DE C.V</v>
          </cell>
        </row>
        <row r="42">
          <cell r="A42" t="str">
            <v>06140209111053</v>
          </cell>
          <cell r="B42" t="str">
            <v>Vip Marketing, S.A de C.V.</v>
          </cell>
        </row>
        <row r="43">
          <cell r="A43" t="str">
            <v>06140212971020</v>
          </cell>
          <cell r="B43" t="str">
            <v>MANEJO INTEGRAL DE DESECHOS SOLIDOS SEM DE C.V.</v>
          </cell>
        </row>
        <row r="44">
          <cell r="A44" t="str">
            <v>06140302870017</v>
          </cell>
          <cell r="B44" t="str">
            <v>ACEROS Y SALES SALVADOREÑOS S.A DE C.V.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</row>
        <row r="46">
          <cell r="A46" t="str">
            <v>06140311171036</v>
          </cell>
          <cell r="B46" t="str">
            <v>SOLARTECH CENTROAMERICA S.A DE C.V</v>
          </cell>
        </row>
        <row r="47">
          <cell r="A47" t="str">
            <v>06140311991017</v>
          </cell>
          <cell r="B47" t="str">
            <v>AGROQUIMICA INTERNACIONAL S.A DE C.V</v>
          </cell>
        </row>
        <row r="48">
          <cell r="A48" t="str">
            <v>06140402001010</v>
          </cell>
          <cell r="B48" t="str">
            <v xml:space="preserve">STAR MAIL S.A DE C.V </v>
          </cell>
        </row>
        <row r="49">
          <cell r="A49" t="str">
            <v>06140409670019</v>
          </cell>
          <cell r="B49" t="str">
            <v>STEINER S.A DE C.V</v>
          </cell>
        </row>
        <row r="50">
          <cell r="A50" t="str">
            <v>06140410011032</v>
          </cell>
          <cell r="B50" t="str">
            <v>ACERO NOPA STEEL S.A DE C.V.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</row>
        <row r="52">
          <cell r="A52" t="str">
            <v>06140602031037</v>
          </cell>
          <cell r="B52" t="str">
            <v>FONDO DE ACTIVIDADES ESPECIALES</v>
          </cell>
        </row>
        <row r="53">
          <cell r="A53" t="str">
            <v>06140607161028</v>
          </cell>
          <cell r="B53" t="str">
            <v>PROVEEDORA DE RODAMIENTOS S.A DE C.V.</v>
          </cell>
        </row>
        <row r="54">
          <cell r="A54" t="str">
            <v>06140611750055</v>
          </cell>
          <cell r="B54" t="str">
            <v>TECNICA UNIVERSAL SALVADOREÑA S.A DE C.V</v>
          </cell>
        </row>
        <row r="55">
          <cell r="A55" t="str">
            <v>06140705651014</v>
          </cell>
          <cell r="B55" t="str">
            <v xml:space="preserve">FELIX RAMIREZ ABREGO </v>
          </cell>
        </row>
        <row r="56">
          <cell r="A56" t="str">
            <v>06140705901331</v>
          </cell>
          <cell r="B56" t="str">
            <v>WILLIAM JOSE GUEVARA</v>
          </cell>
        </row>
        <row r="57">
          <cell r="A57" t="str">
            <v>06140706891011</v>
          </cell>
          <cell r="B57" t="str">
            <v>PROYECTOS DE METAL MECANICA S.A DE C.V.</v>
          </cell>
        </row>
        <row r="58">
          <cell r="A58" t="str">
            <v>06140707061020</v>
          </cell>
          <cell r="B58" t="str">
            <v>CALDEGA S.A DE C.V.</v>
          </cell>
        </row>
        <row r="59">
          <cell r="A59" t="str">
            <v>06140711071030</v>
          </cell>
          <cell r="B59" t="str">
            <v xml:space="preserve">OD EL SALVADOR LIMITADA DE C.V 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</row>
        <row r="61">
          <cell r="A61" t="str">
            <v>06140804161013</v>
          </cell>
          <cell r="B61" t="str">
            <v>GRUPO ROMEN S.A DE C.V.</v>
          </cell>
        </row>
        <row r="62">
          <cell r="A62" t="str">
            <v>06140806720015</v>
          </cell>
          <cell r="B62" t="str">
            <v xml:space="preserve">BANCO CUSCATLAN S.A </v>
          </cell>
        </row>
        <row r="63">
          <cell r="A63" t="str">
            <v>06140807141021</v>
          </cell>
          <cell r="B63" t="str">
            <v xml:space="preserve">SEGURIDAD E INVERSIONES S.A DE C.V </v>
          </cell>
        </row>
        <row r="64">
          <cell r="A64" t="str">
            <v>06140807770026</v>
          </cell>
          <cell r="B64" t="str">
            <v>MAPRIMA S.A DE C.V.</v>
          </cell>
        </row>
        <row r="65">
          <cell r="A65" t="str">
            <v>06140902091023</v>
          </cell>
          <cell r="B65" t="str">
            <v xml:space="preserve">DISTRIBUIDORA B &amp; P S.A DE C.V </v>
          </cell>
        </row>
        <row r="66">
          <cell r="A66" t="str">
            <v>06140911041039</v>
          </cell>
          <cell r="B66" t="str">
            <v>IMPORTADORA DEL RIO S.A DE C.V</v>
          </cell>
        </row>
        <row r="67">
          <cell r="A67" t="str">
            <v>06141007011010</v>
          </cell>
          <cell r="B67" t="str">
            <v xml:space="preserve">CHIA HO HSING S.A DE C.V </v>
          </cell>
        </row>
        <row r="68">
          <cell r="A68" t="str">
            <v>06141008901028</v>
          </cell>
          <cell r="B68" t="str">
            <v>TRANPORTES PESADOS S.A DE C.V.</v>
          </cell>
        </row>
        <row r="69">
          <cell r="A69" t="str">
            <v>06141106660010</v>
          </cell>
          <cell r="B69" t="str">
            <v>HENRIQUEZ S.A DE C.V.</v>
          </cell>
        </row>
        <row r="70">
          <cell r="A70" t="str">
            <v>06141107870011</v>
          </cell>
          <cell r="B70" t="str">
            <v>COVI S.A DE C.V.</v>
          </cell>
        </row>
        <row r="71">
          <cell r="A71" t="str">
            <v>06141108001032</v>
          </cell>
          <cell r="B71" t="str">
            <v>UNION COMERCIAL S.A DE C.V.</v>
          </cell>
        </row>
        <row r="72">
          <cell r="A72" t="str">
            <v>06141211810023</v>
          </cell>
          <cell r="B72" t="str">
            <v>GRUPO SOLID S.A DE C.V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</row>
        <row r="74">
          <cell r="A74" t="str">
            <v>06141306680052</v>
          </cell>
          <cell r="B74" t="str">
            <v>ALEXANDER ANTONIO CORNEJO</v>
          </cell>
        </row>
        <row r="75">
          <cell r="A75" t="str">
            <v>06141307760018</v>
          </cell>
          <cell r="B75" t="str">
            <v>REPRESENTACIONES DIVERSAS S.A DE C.V.</v>
          </cell>
        </row>
        <row r="76">
          <cell r="A76" t="str">
            <v>06141311131065</v>
          </cell>
          <cell r="B76" t="str">
            <v>INVERSIONES ASIATICAS S.A DE C.V</v>
          </cell>
        </row>
        <row r="77">
          <cell r="A77" t="str">
            <v>06141312850038</v>
          </cell>
          <cell r="B77" t="str">
            <v>IMPRESSA S.A DE C.V.</v>
          </cell>
        </row>
        <row r="78">
          <cell r="A78" t="str">
            <v>06141402051099</v>
          </cell>
          <cell r="B78" t="str">
            <v xml:space="preserve">JEA S.A DE C.V. </v>
          </cell>
        </row>
        <row r="79">
          <cell r="A79" t="str">
            <v>06141402370078</v>
          </cell>
          <cell r="B79" t="str">
            <v>CEPA S.A DE C.V</v>
          </cell>
        </row>
        <row r="80">
          <cell r="A80" t="str">
            <v>06141402560013</v>
          </cell>
          <cell r="B80" t="str">
            <v>FERRETERIA LA PALMA S.A DE C.V.</v>
          </cell>
        </row>
        <row r="81">
          <cell r="A81" t="str">
            <v>06141403161033</v>
          </cell>
          <cell r="B81" t="str">
            <v>ECSA OPERADORA EL SALVADOR S.A DE C.V.</v>
          </cell>
        </row>
        <row r="82">
          <cell r="A82" t="str">
            <v>06141404161045</v>
          </cell>
          <cell r="B82" t="str">
            <v>GRUPO FERRESAL Y JM CONSTRUCCIONES</v>
          </cell>
        </row>
        <row r="83">
          <cell r="A83" t="str">
            <v>06141407001014</v>
          </cell>
          <cell r="B83" t="str">
            <v>INVERSIONES LEMUS S.A DE C.V.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</row>
        <row r="85">
          <cell r="A85" t="str">
            <v>06141408711090</v>
          </cell>
          <cell r="B85" t="str">
            <v>BENJAMIN ALFREDO ABARCA</v>
          </cell>
        </row>
        <row r="86">
          <cell r="A86" t="str">
            <v>06141409121050</v>
          </cell>
          <cell r="B86" t="str">
            <v>CAMPOS ESCOBAR S.A DE C.V.</v>
          </cell>
        </row>
        <row r="87">
          <cell r="A87" t="str">
            <v>06141412921024</v>
          </cell>
          <cell r="B87" t="str">
            <v xml:space="preserve">INVERSIONES VIDA S.A DE C.V </v>
          </cell>
        </row>
        <row r="88">
          <cell r="A88" t="str">
            <v>06141501850054</v>
          </cell>
          <cell r="B88" t="str">
            <v xml:space="preserve">GALVANIS S.A DE C.V </v>
          </cell>
        </row>
        <row r="89">
          <cell r="A89" t="str">
            <v>06141509891057</v>
          </cell>
          <cell r="B89" t="str">
            <v xml:space="preserve">F.ROLANDO CANIZALES </v>
          </cell>
        </row>
        <row r="90">
          <cell r="A90" t="str">
            <v>06141601800012</v>
          </cell>
          <cell r="B90" t="str">
            <v>LA CASA DEL SOLDADOR S.A DE C.V.</v>
          </cell>
        </row>
        <row r="91">
          <cell r="A91" t="str">
            <v>06141606691119</v>
          </cell>
          <cell r="B91" t="str">
            <v>CARLOS ROBERTO HERNANDEZ</v>
          </cell>
        </row>
        <row r="92">
          <cell r="A92" t="str">
            <v>06141608021030</v>
          </cell>
          <cell r="B92" t="str">
            <v>GRIFERIA Y CERRADURAS INTERNACIONALES S.A DE C.V</v>
          </cell>
        </row>
        <row r="93">
          <cell r="A93" t="str">
            <v>06141608111039</v>
          </cell>
          <cell r="B93" t="str">
            <v>GRUPO SANTA SOFIA, S.A DE C.V.</v>
          </cell>
        </row>
        <row r="94">
          <cell r="A94" t="str">
            <v>06141611951013</v>
          </cell>
          <cell r="B94" t="str">
            <v>DISTRIBUIDORA DE ELECTRICIDAD DELSUR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</row>
        <row r="96">
          <cell r="A96" t="str">
            <v>06141702061037</v>
          </cell>
          <cell r="B96" t="str">
            <v>TORCO INDUSTRIAL S.A DE C.V.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</row>
        <row r="98">
          <cell r="A98" t="str">
            <v>06141705790011</v>
          </cell>
          <cell r="B98" t="str">
            <v>INVERCALMA S.A DE C.V.</v>
          </cell>
        </row>
        <row r="99">
          <cell r="A99" t="str">
            <v>06141807011060</v>
          </cell>
          <cell r="B99" t="str">
            <v>CORIASA S.A DE C.V.</v>
          </cell>
        </row>
        <row r="100">
          <cell r="A100" t="str">
            <v>06141807051010</v>
          </cell>
          <cell r="B100" t="str">
            <v>FRIOAIRE S.A DE C.V.</v>
          </cell>
        </row>
        <row r="101">
          <cell r="A101" t="str">
            <v>06141902730011</v>
          </cell>
          <cell r="B101" t="str">
            <v>PRODUCTOS AGROQUIMICOS DE CENTROAMERICA</v>
          </cell>
        </row>
        <row r="102">
          <cell r="A102" t="str">
            <v>06142001101022</v>
          </cell>
          <cell r="B102" t="str">
            <v>DISTRIBUIDORA DE PROVEEDORES DE PETROLEOS</v>
          </cell>
        </row>
        <row r="103">
          <cell r="A103" t="str">
            <v>06142006031022</v>
          </cell>
          <cell r="B103" t="str">
            <v>FERRUSAL S.A DE C.V.</v>
          </cell>
        </row>
        <row r="104">
          <cell r="A104" t="str">
            <v>06142007911239</v>
          </cell>
          <cell r="B104" t="str">
            <v xml:space="preserve">ESTELA BEATRIZ ALAS </v>
          </cell>
        </row>
        <row r="105">
          <cell r="A105" t="str">
            <v>06142009161075</v>
          </cell>
          <cell r="B105" t="str">
            <v>COMERCIAL E.C.A. S.A DE C.V.</v>
          </cell>
        </row>
        <row r="106">
          <cell r="A106" t="str">
            <v>06142101111025</v>
          </cell>
          <cell r="B106" t="str">
            <v>RODAMIENTOS DE CENTROAMERICAS S.A DE C.V.</v>
          </cell>
        </row>
        <row r="107">
          <cell r="A107" t="str">
            <v>06142201071012</v>
          </cell>
          <cell r="B107" t="str">
            <v>IMGRAL S.A DE C.V.</v>
          </cell>
        </row>
        <row r="108">
          <cell r="A108" t="str">
            <v>06142202770023</v>
          </cell>
          <cell r="B108" t="str">
            <v>INFRA DE EL SALVADOR, S.A DE C.V.</v>
          </cell>
        </row>
        <row r="109">
          <cell r="A109" t="str">
            <v>06142302770010</v>
          </cell>
          <cell r="B109" t="str">
            <v>ALPINA S.A DE C.V.</v>
          </cell>
        </row>
        <row r="110">
          <cell r="A110" t="str">
            <v>06142303911015</v>
          </cell>
          <cell r="B110" t="str">
            <v>TELEMOVIL EL SALVADOR S.A DE C.V.</v>
          </cell>
        </row>
        <row r="111">
          <cell r="A111" t="str">
            <v>06142403770051</v>
          </cell>
          <cell r="B111" t="str">
            <v>ANA GLADYS CORDOBA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</row>
        <row r="113">
          <cell r="A113" t="str">
            <v>06142506670028</v>
          </cell>
          <cell r="B113" t="str">
            <v xml:space="preserve">CORINA MARGARITA MENDEZ DE SOSA </v>
          </cell>
        </row>
        <row r="114">
          <cell r="A114" t="str">
            <v>06142603981015</v>
          </cell>
          <cell r="B114" t="str">
            <v>CEMEX EL SALVADOR, S.A DE C.V.</v>
          </cell>
        </row>
        <row r="115">
          <cell r="A115" t="str">
            <v>06142604071063</v>
          </cell>
          <cell r="B115" t="str">
            <v>INVERSIONES RAMIREZ QUINTANILLA S.A DE C.V.</v>
          </cell>
        </row>
        <row r="116">
          <cell r="A116" t="str">
            <v>06142609701090</v>
          </cell>
          <cell r="B116" t="str">
            <v xml:space="preserve">SAMUEL ARMANDO DUBON </v>
          </cell>
        </row>
        <row r="117">
          <cell r="A117" t="str">
            <v>06142609941015</v>
          </cell>
          <cell r="B117" t="str">
            <v xml:space="preserve">COMDISANPABLO S.A DE C.V </v>
          </cell>
        </row>
        <row r="118">
          <cell r="A118" t="str">
            <v>06142610201025</v>
          </cell>
          <cell r="B118" t="str">
            <v>RODAMIENTOS Y REPUESTOS PARA MOTOCICLETA</v>
          </cell>
        </row>
        <row r="119">
          <cell r="A119" t="str">
            <v>06142610981012</v>
          </cell>
          <cell r="B119" t="str">
            <v>CTE TELECOM PERSONAL S.A DE C.V.</v>
          </cell>
        </row>
        <row r="120">
          <cell r="A120" t="str">
            <v>06142709061020</v>
          </cell>
          <cell r="B120" t="str">
            <v>SOLUCIONES Y HERRAMIENTAS S.A DE C.V.</v>
          </cell>
        </row>
        <row r="121">
          <cell r="A121" t="str">
            <v>06142710780023</v>
          </cell>
          <cell r="B121" t="str">
            <v>QUIMICA INDUSTRIAL S.A DE C.V.</v>
          </cell>
        </row>
        <row r="122">
          <cell r="A122" t="str">
            <v>06142711870044</v>
          </cell>
          <cell r="B122" t="str">
            <v>PROMOTORA COMERCIAL, S.A DE C.V.</v>
          </cell>
        </row>
        <row r="123">
          <cell r="A123" t="str">
            <v>06142803171026</v>
          </cell>
          <cell r="B123" t="str">
            <v xml:space="preserve">COPPER GROUP S.A DE C.V </v>
          </cell>
        </row>
        <row r="124">
          <cell r="A124" t="str">
            <v>06142805011034</v>
          </cell>
          <cell r="B124" t="str">
            <v>REPUESTOS IZALCO S.A DE C.V.</v>
          </cell>
        </row>
        <row r="125">
          <cell r="A125" t="str">
            <v>06142807810010</v>
          </cell>
          <cell r="B125" t="str">
            <v>TRANVA S.A DE C.V.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</row>
        <row r="127">
          <cell r="A127" t="str">
            <v>06142809981046</v>
          </cell>
          <cell r="B127" t="str">
            <v>CORPORACION ACME  S.A DE C.V.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</row>
        <row r="130">
          <cell r="A130" t="str">
            <v>06143006991022</v>
          </cell>
          <cell r="B130" t="str">
            <v>AMERICAN PETROLEUM DE EL SALVADOR S.A DE C.V.</v>
          </cell>
        </row>
        <row r="131">
          <cell r="A131" t="str">
            <v>06143011931011</v>
          </cell>
          <cell r="B131" t="str">
            <v>DISTRIBUIDORA GRANADA S.A DE C.V</v>
          </cell>
        </row>
        <row r="132">
          <cell r="A132" t="str">
            <v>06143012871071</v>
          </cell>
          <cell r="B132" t="str">
            <v>CORINA MARGARITA SOSA DE HERNANDEZ</v>
          </cell>
        </row>
        <row r="133">
          <cell r="A133" t="str">
            <v>06143101750030</v>
          </cell>
          <cell r="B133" t="str">
            <v>PEDREDA PROTERSA, S.A DE C.V.</v>
          </cell>
        </row>
        <row r="134">
          <cell r="A134" t="str">
            <v>06143108061020</v>
          </cell>
          <cell r="B134" t="str">
            <v>PROVEEDORES DE INSUMOS DIVERSOS S.A DE C.V.</v>
          </cell>
        </row>
        <row r="135">
          <cell r="A135" t="str">
            <v>06161109771010</v>
          </cell>
          <cell r="B135" t="str">
            <v xml:space="preserve">CLAUDIA BEATRIZ PERALTA </v>
          </cell>
        </row>
        <row r="136">
          <cell r="A136" t="str">
            <v>07021712941025</v>
          </cell>
          <cell r="B136" t="str">
            <v>EMELY BEATRIZ AGUILAR MARTINEZ</v>
          </cell>
        </row>
        <row r="137">
          <cell r="A137" t="str">
            <v>08150103801010</v>
          </cell>
          <cell r="B137" t="str">
            <v>JOSE ROBERTO PINEDA HERNANDEZ</v>
          </cell>
        </row>
        <row r="138">
          <cell r="A138" t="str">
            <v>08210805530029</v>
          </cell>
          <cell r="B138" t="str">
            <v>MIGUEL NICOMEDES ANTONIO ABARCA BARRERA</v>
          </cell>
        </row>
        <row r="139">
          <cell r="A139" t="str">
            <v>08211906711010</v>
          </cell>
          <cell r="B139" t="str">
            <v>VILLALTA ALVARENGA MARCO ANTONIO</v>
          </cell>
        </row>
        <row r="140">
          <cell r="A140" t="str">
            <v>08212209761021</v>
          </cell>
          <cell r="B140" t="str">
            <v>OSCAR MAURICIO MENJIVAR</v>
          </cell>
        </row>
        <row r="141">
          <cell r="A141" t="str">
            <v>09030806550024</v>
          </cell>
          <cell r="B141" t="str">
            <v>EFRAIN MEDARDO PEÑA</v>
          </cell>
        </row>
        <row r="142">
          <cell r="A142" t="str">
            <v>09042007670016</v>
          </cell>
          <cell r="B142" t="str">
            <v>JOSE ELIAS CASTELLANOS ARTIGA</v>
          </cell>
        </row>
        <row r="143">
          <cell r="A143" t="str">
            <v>10100911580029</v>
          </cell>
          <cell r="B143" t="str">
            <v xml:space="preserve">HUGO OSSIRIS AYALA </v>
          </cell>
        </row>
        <row r="144">
          <cell r="A144" t="str">
            <v>12171609921018</v>
          </cell>
          <cell r="B144" t="str">
            <v>DISTRIBUIDORA PAREDES VELA S.A DE C.V.</v>
          </cell>
        </row>
        <row r="145">
          <cell r="A145" t="str">
            <v>12172509901024</v>
          </cell>
          <cell r="B145" t="str">
            <v>REPUESTOS Y SERVICIOS AUTOMOTRICES, S.A DE C.V.</v>
          </cell>
        </row>
        <row r="146">
          <cell r="A146" t="str">
            <v>13153101741036</v>
          </cell>
          <cell r="B146" t="str">
            <v>WILFREDO ANTONIO ARGUETA RAMOS</v>
          </cell>
        </row>
        <row r="147">
          <cell r="A147" t="str">
            <v>14052604531015</v>
          </cell>
          <cell r="B147" t="str">
            <v>MARCOS REYES PALACIOS</v>
          </cell>
        </row>
        <row r="148">
          <cell r="A148" t="str">
            <v>14152702711018</v>
          </cell>
          <cell r="B148" t="str">
            <v>OSMAR ANTONIO PORTILLO</v>
          </cell>
        </row>
        <row r="149">
          <cell r="A149" t="str">
            <v>14182903801011</v>
          </cell>
          <cell r="B149" t="str">
            <v>CARLOS ERNESTO GUTIERREZ BENITEZ</v>
          </cell>
        </row>
        <row r="150">
          <cell r="A150" t="str">
            <v>14082309500010</v>
          </cell>
          <cell r="B150" t="str">
            <v>LUIS ANTONIO BENITEZ HIDALGO</v>
          </cell>
        </row>
        <row r="151">
          <cell r="A151" t="str">
            <v>06122308121011</v>
          </cell>
          <cell r="B151" t="str">
            <v>AUTOCONTROL S.A DE C.V.</v>
          </cell>
        </row>
        <row r="152">
          <cell r="A152" t="str">
            <v>06140611870024</v>
          </cell>
          <cell r="B152" t="str">
            <v>MONOLIT DE EL SALVADOR S.A DE C.V.</v>
          </cell>
        </row>
        <row r="153">
          <cell r="A153" t="str">
            <v>06142809931049</v>
          </cell>
          <cell r="B153" t="str">
            <v>GENERAL DE VEHICULOS S.A DE C.V.</v>
          </cell>
        </row>
        <row r="154">
          <cell r="A154" t="str">
            <v>06141612021044</v>
          </cell>
          <cell r="B154" t="str">
            <v>LUIGEMI S.A DE C.V.</v>
          </cell>
        </row>
        <row r="155">
          <cell r="A155" t="str">
            <v>02101809761019</v>
          </cell>
          <cell r="B155" t="str">
            <v>ALEJANDRO FRANCISCO MONTOYA GIRON</v>
          </cell>
        </row>
        <row r="156">
          <cell r="A156" t="str">
            <v>06140207670045</v>
          </cell>
          <cell r="B156" t="str">
            <v>MARIO ALBERTO MIRANDA FONSECA</v>
          </cell>
        </row>
        <row r="157">
          <cell r="A157" t="str">
            <v>06142904630160</v>
          </cell>
          <cell r="B157" t="str">
            <v>ASETCA</v>
          </cell>
        </row>
        <row r="158">
          <cell r="A158" t="str">
            <v>06141511720027</v>
          </cell>
          <cell r="B158" t="str">
            <v xml:space="preserve">SUPER REPUESTOS EL SALVADOR </v>
          </cell>
        </row>
        <row r="159">
          <cell r="A159" t="str">
            <v>06141708001052</v>
          </cell>
          <cell r="B159" t="str">
            <v>SERTRACEN S.A DE C.V.</v>
          </cell>
        </row>
        <row r="160">
          <cell r="A160" t="str">
            <v>06141205111012</v>
          </cell>
          <cell r="B160" t="str">
            <v>CORPORACION LEMUS S.A DE C.V.</v>
          </cell>
        </row>
        <row r="161">
          <cell r="A161" t="str">
            <v>06140204810014</v>
          </cell>
          <cell r="B161" t="str">
            <v>MUNFRE S.A DE C.V.</v>
          </cell>
        </row>
        <row r="162">
          <cell r="A162" t="str">
            <v>02102203191019</v>
          </cell>
          <cell r="B162" t="str">
            <v>REPUESTOS ALSAN S.A DE C.V.</v>
          </cell>
        </row>
        <row r="163">
          <cell r="A163" t="str">
            <v>06140202111023</v>
          </cell>
          <cell r="B163" t="str">
            <v>REPUESTOS E IMPORTACIONES ACEITUNO</v>
          </cell>
        </row>
        <row r="164">
          <cell r="A164" t="str">
            <v>06141502131049</v>
          </cell>
          <cell r="B164" t="str">
            <v>LLANTAS Y ACCESORIOS S.A DE C.V.</v>
          </cell>
        </row>
        <row r="165">
          <cell r="A165" t="str">
            <v>06141707870010</v>
          </cell>
          <cell r="B165" t="str">
            <v>MYERS DE EL SALVADOR S.A DE C.V.</v>
          </cell>
        </row>
        <row r="166">
          <cell r="A166" t="str">
            <v>06010811680011</v>
          </cell>
          <cell r="B166" t="str">
            <v>JOSE MARIA SALINAS DERAS</v>
          </cell>
        </row>
        <row r="167">
          <cell r="A167" t="str">
            <v>06140103031026</v>
          </cell>
          <cell r="B167" t="str">
            <v>CLUTCH EXPRESS S.A DE C.V.</v>
          </cell>
        </row>
        <row r="168">
          <cell r="A168" t="str">
            <v>06142204860027</v>
          </cell>
          <cell r="B168" t="str">
            <v>MAURICIO NAPOLEON S.A DE C.V.</v>
          </cell>
        </row>
        <row r="169">
          <cell r="A169" t="str">
            <v>06141702660013</v>
          </cell>
          <cell r="B169" t="str">
            <v>ALSI S.A DE C.V.</v>
          </cell>
        </row>
        <row r="170">
          <cell r="A170" t="str">
            <v>06141202620014</v>
          </cell>
          <cell r="B170" t="str">
            <v>SEGUROS E INVERSIONES S.A</v>
          </cell>
        </row>
        <row r="171">
          <cell r="A171" t="str">
            <v>06142307091063</v>
          </cell>
          <cell r="B171" t="str">
            <v>CENTROAMERICA COMERCIAL S.A DE C.V.</v>
          </cell>
        </row>
        <row r="172">
          <cell r="A172" t="str">
            <v>06142209111080</v>
          </cell>
          <cell r="B172" t="str">
            <v>REFILL S.A DE C.V.</v>
          </cell>
        </row>
        <row r="173">
          <cell r="A173" t="str">
            <v>11220301630016</v>
          </cell>
          <cell r="B173" t="str">
            <v>DINA DEL CARMEN SARAVIA DE ARGUETA</v>
          </cell>
        </row>
        <row r="174">
          <cell r="A174" t="str">
            <v>06140304941160</v>
          </cell>
          <cell r="B174" t="str">
            <v>DANIEL ALBETO RUBIO CARCAMO</v>
          </cell>
        </row>
        <row r="175">
          <cell r="A175" t="str">
            <v>06141901191039</v>
          </cell>
          <cell r="B175" t="str">
            <v>BODEGA DE COLORES SANTO S.A DE C.V.</v>
          </cell>
        </row>
        <row r="176">
          <cell r="A176" t="str">
            <v>06141909001034</v>
          </cell>
          <cell r="B176" t="str">
            <v>RAMIREZ VENTURA S.A DE C.V.</v>
          </cell>
        </row>
        <row r="177">
          <cell r="A177" t="str">
            <v>05110205951057</v>
          </cell>
          <cell r="B177" t="str">
            <v>MELIZA ORTIZ PEDROZA</v>
          </cell>
        </row>
        <row r="178">
          <cell r="A178" t="str">
            <v>10091907771010</v>
          </cell>
          <cell r="B178" t="str">
            <v>MIRIAN GAMEZ DE MENJIVAR</v>
          </cell>
        </row>
        <row r="179">
          <cell r="A179" t="str">
            <v>05032807091015</v>
          </cell>
          <cell r="B179" t="str">
            <v>VARRELL S.A DE C.V.</v>
          </cell>
        </row>
        <row r="180">
          <cell r="A180" t="str">
            <v>05021701781010</v>
          </cell>
          <cell r="B180" t="str">
            <v>RENE IVAN LOPEZ ALAS</v>
          </cell>
        </row>
        <row r="181">
          <cell r="A181" t="str">
            <v>02102506011013</v>
          </cell>
          <cell r="B181" t="str">
            <v>SERVI REPUESTOS S.A DE C.V.</v>
          </cell>
        </row>
        <row r="182">
          <cell r="A182" t="str">
            <v>06141709881013</v>
          </cell>
          <cell r="B182" t="str">
            <v>ABASTECEDORA INDUSTRIAL S.A DE C.V.</v>
          </cell>
        </row>
        <row r="183">
          <cell r="A183" t="str">
            <v>96150710591021</v>
          </cell>
          <cell r="B183" t="str">
            <v>IVAN ANTONIO EUGARRIOS PEREZ</v>
          </cell>
        </row>
        <row r="184">
          <cell r="A184" t="str">
            <v>06142212650014</v>
          </cell>
          <cell r="B184" t="str">
            <v>FASANI S.A DE C.V</v>
          </cell>
        </row>
        <row r="185">
          <cell r="A185" t="str">
            <v>06143005051069</v>
          </cell>
          <cell r="B185" t="str">
            <v>PROAGROFE S.A DE C.V.</v>
          </cell>
        </row>
        <row r="186">
          <cell r="A186" t="str">
            <v>06140101670050</v>
          </cell>
          <cell r="B186" t="str">
            <v>NELSON ANTONIO DOÑAN</v>
          </cell>
        </row>
        <row r="187">
          <cell r="A187" t="str">
            <v>06142708101053</v>
          </cell>
          <cell r="B187" t="str">
            <v>GRUPO NSV S.A DE C.V.</v>
          </cell>
        </row>
        <row r="188">
          <cell r="A188" t="str">
            <v>06142909951047</v>
          </cell>
          <cell r="B188" t="str">
            <v>FARLAB S.A DE C.V.</v>
          </cell>
        </row>
        <row r="189">
          <cell r="A189" t="str">
            <v>10092504680019</v>
          </cell>
          <cell r="B189" t="str">
            <v>ALFREDO ANTONIO RODRIGUEZ DURAN</v>
          </cell>
        </row>
        <row r="190">
          <cell r="A190" t="str">
            <v>06140510091041</v>
          </cell>
          <cell r="B190" t="str">
            <v>DISTRIBUIDORA MARANATHA S.A DE C.V.</v>
          </cell>
        </row>
        <row r="191">
          <cell r="A191" t="str">
            <v>06142403071030</v>
          </cell>
          <cell r="B191" t="str">
            <v>VISOR S.A DE C.V.</v>
          </cell>
        </row>
        <row r="192">
          <cell r="A192" t="str">
            <v>06140210081052</v>
          </cell>
          <cell r="B192" t="str">
            <v>FERRETERIA EPA S.A DE C.V.</v>
          </cell>
        </row>
        <row r="193">
          <cell r="A193" t="str">
            <v>06142710761257</v>
          </cell>
          <cell r="B193" t="str">
            <v>SANDRA YANETH PEÑATE DE GUZMAN</v>
          </cell>
        </row>
        <row r="194">
          <cell r="A194" t="str">
            <v>06141902091038</v>
          </cell>
          <cell r="B194" t="str">
            <v>PRODYLAB S.A DE C.V.</v>
          </cell>
        </row>
        <row r="195">
          <cell r="A195" t="str">
            <v>14080506360015</v>
          </cell>
          <cell r="B195" t="str">
            <v>LUIS ALFREDO VENTURA ELVIR</v>
          </cell>
        </row>
        <row r="196">
          <cell r="A196" t="str">
            <v>06143110181121</v>
          </cell>
          <cell r="B196" t="str">
            <v>COMPETROL S.A DE C.V.</v>
          </cell>
        </row>
        <row r="197">
          <cell r="A197" t="str">
            <v>06143107620016</v>
          </cell>
          <cell r="B197" t="str">
            <v>REPUESTOS DIDEA S.A DE C.V.</v>
          </cell>
        </row>
        <row r="198">
          <cell r="A198" t="str">
            <v>06191411771018</v>
          </cell>
          <cell r="B198" t="str">
            <v>WILLIAN ERNESTO BARRIENTOS</v>
          </cell>
        </row>
        <row r="199">
          <cell r="A199" t="str">
            <v>06143008061057</v>
          </cell>
          <cell r="B199" t="str">
            <v>OCON S.A DE C.V.</v>
          </cell>
        </row>
        <row r="200">
          <cell r="A200" t="str">
            <v>06141901001027</v>
          </cell>
          <cell r="B200" t="str">
            <v>SERVICIOS ESPECIALIZADOS S.A DE C.V.</v>
          </cell>
        </row>
        <row r="201">
          <cell r="A201" t="str">
            <v>06142911101042</v>
          </cell>
          <cell r="B201" t="str">
            <v>INVERSIONES CAPITOL S.A DE C.V.</v>
          </cell>
        </row>
        <row r="202">
          <cell r="A202" t="str">
            <v>06141709011035</v>
          </cell>
          <cell r="B202" t="str">
            <v>IMPORTADORA MANHATTAN S.A DE C.V.</v>
          </cell>
        </row>
        <row r="203">
          <cell r="A203" t="str">
            <v>06142501101070</v>
          </cell>
          <cell r="B203" t="str">
            <v>SERVICIOS Y LOGISTICA DE CARGA WALNYS</v>
          </cell>
        </row>
        <row r="204">
          <cell r="A204" t="str">
            <v>06141410901506</v>
          </cell>
          <cell r="B204" t="str">
            <v>ARTERIA ESTUDIO</v>
          </cell>
        </row>
        <row r="205">
          <cell r="A205" t="str">
            <v>06141808941052</v>
          </cell>
          <cell r="B205" t="str">
            <v>CASA MUÑOZ S.A DE C.V.</v>
          </cell>
        </row>
        <row r="206">
          <cell r="A206" t="str">
            <v>06140611800022</v>
          </cell>
          <cell r="B206" t="str">
            <v>LABORATORIOS SUIZOS S.A DE C.V.</v>
          </cell>
        </row>
        <row r="207">
          <cell r="A207" t="str">
            <v>05112311161017</v>
          </cell>
          <cell r="B207" t="str">
            <v>PAMELA BEAUTY SUPPLY S.A DE C.V.</v>
          </cell>
        </row>
        <row r="208">
          <cell r="A208" t="str">
            <v>06141603991030</v>
          </cell>
          <cell r="B208" t="str">
            <v>PRICEMART EL SALVADOR S.A DE C.V.</v>
          </cell>
        </row>
        <row r="209">
          <cell r="A209" t="str">
            <v>06143107670019</v>
          </cell>
          <cell r="B209" t="str">
            <v>CASA AMA S.A DE C.V.</v>
          </cell>
        </row>
        <row r="210">
          <cell r="A210" t="str">
            <v>06141408850049</v>
          </cell>
          <cell r="B210" t="str">
            <v>CORPORACION DE METALES S.A DE C.V.</v>
          </cell>
        </row>
        <row r="211">
          <cell r="A211" t="str">
            <v>06140404001025</v>
          </cell>
          <cell r="B211" t="str">
            <v>SERVITEK S.A DE C.V.</v>
          </cell>
        </row>
        <row r="212">
          <cell r="A212" t="str">
            <v>12171306680010</v>
          </cell>
          <cell r="B212" t="str">
            <v>GRUPO Q EL SALVADOR S.A DE C.V.</v>
          </cell>
        </row>
        <row r="213">
          <cell r="A213" t="str">
            <v>05102905901015</v>
          </cell>
          <cell r="B213" t="str">
            <v>CRISTIAN ERICSON MONTERROSA GOMEZ</v>
          </cell>
        </row>
        <row r="214">
          <cell r="A214" t="str">
            <v>06141104780023</v>
          </cell>
          <cell r="B214" t="str">
            <v>COPLASA S.A DE C.V.</v>
          </cell>
        </row>
        <row r="215">
          <cell r="A215" t="str">
            <v>14070503650018</v>
          </cell>
          <cell r="B215" t="str">
            <v>CARLOS DANIS RAMIREZ VENTURA</v>
          </cell>
        </row>
        <row r="216">
          <cell r="A216" t="str">
            <v>06141105951030</v>
          </cell>
          <cell r="B216" t="str">
            <v>SOLUCIONES S.A DE C.V.</v>
          </cell>
        </row>
        <row r="217">
          <cell r="A217" t="str">
            <v>11180112320023</v>
          </cell>
          <cell r="B217" t="str">
            <v xml:space="preserve">MARTA HERMINIA MARTINEZ </v>
          </cell>
        </row>
        <row r="218">
          <cell r="A218" t="str">
            <v>06142208921011</v>
          </cell>
          <cell r="B218" t="str">
            <v>IMPORT CARS S.A DE C.V.</v>
          </cell>
        </row>
        <row r="219">
          <cell r="A219" t="str">
            <v>06141501590019</v>
          </cell>
          <cell r="B219" t="str">
            <v>LA IBERICA S.A DE C.V.</v>
          </cell>
        </row>
        <row r="220">
          <cell r="A220" t="str">
            <v>06142603721196</v>
          </cell>
          <cell r="B220" t="str">
            <v>JOSE NEFTALI HERNANDEZ SANCHEZ</v>
          </cell>
        </row>
        <row r="221">
          <cell r="A221" t="str">
            <v>06142407500017</v>
          </cell>
          <cell r="B221" t="str">
            <v>GUILLERMO E. MIGUEL B.</v>
          </cell>
        </row>
        <row r="222">
          <cell r="A222" t="str">
            <v>06142312610117</v>
          </cell>
          <cell r="B222" t="str">
            <v>RODRIGO ANTONIO ARGUETA ECHEGOYEN</v>
          </cell>
        </row>
        <row r="223">
          <cell r="A223" t="str">
            <v>06143108911074</v>
          </cell>
          <cell r="B223" t="str">
            <v>EDUARDO JAVIER ROCHAC FERRUFINO</v>
          </cell>
        </row>
        <row r="224">
          <cell r="A224" t="str">
            <v>02102311620052</v>
          </cell>
          <cell r="B224" t="str">
            <v xml:space="preserve">ANGEL MAURICIO TRUJILLO </v>
          </cell>
        </row>
        <row r="225">
          <cell r="A225" t="str">
            <v>06142803931012</v>
          </cell>
          <cell r="B225" t="str">
            <v>AUTOMATIZACION Y CONTROL INDUSTRIAL</v>
          </cell>
        </row>
        <row r="226">
          <cell r="A226" t="str">
            <v>06082511590014</v>
          </cell>
          <cell r="B226" t="str">
            <v>CARLOS ERNESTO MEJIA RIVAS</v>
          </cell>
        </row>
        <row r="227">
          <cell r="A227" t="str">
            <v>06141101690011</v>
          </cell>
          <cell r="B227" t="str">
            <v>CALLEJA S.A DE C.V.</v>
          </cell>
        </row>
        <row r="228">
          <cell r="A228" t="str">
            <v>04330307590010</v>
          </cell>
          <cell r="B228" t="str">
            <v>MARIA ISABEL AVELAR</v>
          </cell>
        </row>
        <row r="229">
          <cell r="A229" t="str">
            <v>06140701091041</v>
          </cell>
          <cell r="B229" t="str">
            <v>INVERSIONES ACEITUNO S.A DE C.V.</v>
          </cell>
        </row>
        <row r="230">
          <cell r="A230" t="str">
            <v>06141106071025</v>
          </cell>
          <cell r="B230" t="str">
            <v>FARMACIAS EUROPEAS</v>
          </cell>
        </row>
        <row r="231">
          <cell r="A231" t="str">
            <v>06143101550016</v>
          </cell>
          <cell r="B231" t="str">
            <v xml:space="preserve">BANCO AGRICOLA, S.A </v>
          </cell>
        </row>
        <row r="232">
          <cell r="A232" t="str">
            <v>12171906520017</v>
          </cell>
          <cell r="B232" t="str">
            <v>RAFAEL RENE CANALES PINAUD</v>
          </cell>
        </row>
        <row r="233">
          <cell r="A233" t="str">
            <v>06140910131034</v>
          </cell>
          <cell r="B233" t="str">
            <v>PRONEGOCIOS S.A DE C.V.</v>
          </cell>
        </row>
        <row r="234">
          <cell r="A234" t="str">
            <v>06140607921022</v>
          </cell>
          <cell r="B234" t="str">
            <v>DISTRIBUIDORA JAR S.A DE C.V.</v>
          </cell>
        </row>
        <row r="235">
          <cell r="A235" t="str">
            <v>06040302650016</v>
          </cell>
          <cell r="B235" t="str">
            <v>ULISES OLMEDO SANCHEZ</v>
          </cell>
        </row>
        <row r="236">
          <cell r="A236" t="str">
            <v>06142904720020</v>
          </cell>
          <cell r="B236" t="str">
            <v>TIENDA MORENA S.A DE C.V.</v>
          </cell>
        </row>
        <row r="237">
          <cell r="A237" t="str">
            <v>06142908171021</v>
          </cell>
          <cell r="B237" t="str">
            <v>JOPEGALAMB. S.A DE C.V.</v>
          </cell>
        </row>
        <row r="238">
          <cell r="A238" t="str">
            <v>06141706141027</v>
          </cell>
          <cell r="B238" t="str">
            <v>GRUPO ENDO S.A DE C.V.</v>
          </cell>
        </row>
        <row r="239">
          <cell r="A239" t="str">
            <v>06142011151036</v>
          </cell>
          <cell r="B239" t="str">
            <v>IMPORTACIONES LEON S.A DE C.V.</v>
          </cell>
        </row>
        <row r="240">
          <cell r="A240" t="str">
            <v>06143005151012</v>
          </cell>
          <cell r="B240" t="str">
            <v>CONEXIONES DEL PACIFICO S.A DE C.V.</v>
          </cell>
        </row>
        <row r="241">
          <cell r="A241" t="str">
            <v>06142908131038</v>
          </cell>
          <cell r="B241" t="str">
            <v>MEILUO TRADING S.A DE C.V.</v>
          </cell>
        </row>
        <row r="242">
          <cell r="A242" t="str">
            <v>09061901771024</v>
          </cell>
          <cell r="B242" t="str">
            <v>MARTHA TORRES LOPEZ</v>
          </cell>
        </row>
        <row r="243">
          <cell r="A243" t="str">
            <v>14152005551010</v>
          </cell>
          <cell r="B243" t="str">
            <v>FRANCISCO ANTONIO FLORES</v>
          </cell>
        </row>
        <row r="244">
          <cell r="A244" t="str">
            <v>06140102021043</v>
          </cell>
          <cell r="B244" t="str">
            <v>INVERSIONES GIBRALTAR S.A DE C.V.</v>
          </cell>
        </row>
        <row r="245">
          <cell r="A245" t="str">
            <v>06141310881010</v>
          </cell>
          <cell r="B245" t="str">
            <v>TRANSPORT S.A DE C.V.</v>
          </cell>
        </row>
        <row r="246">
          <cell r="A246" t="str">
            <v>06140302981017</v>
          </cell>
          <cell r="B246" t="str">
            <v>SERVICIOS PROFESIONALES DE MAQUINARIA</v>
          </cell>
        </row>
        <row r="247">
          <cell r="A247" t="str">
            <v>06141604071016</v>
          </cell>
          <cell r="B247" t="str">
            <v>CARS LAND S.A DE C.V.</v>
          </cell>
        </row>
        <row r="248">
          <cell r="A248" t="str">
            <v>06140103750012</v>
          </cell>
          <cell r="B248" t="str">
            <v>ALMACENES DE REPUESTOS MONTERREY</v>
          </cell>
        </row>
        <row r="249">
          <cell r="A249" t="str">
            <v>06141507131039</v>
          </cell>
          <cell r="B249" t="str">
            <v>AUTOZAMA S.A DE C.V.</v>
          </cell>
        </row>
        <row r="250">
          <cell r="A250" t="str">
            <v>06140703530140</v>
          </cell>
          <cell r="B250" t="str">
            <v>H. BARON S.A DE C.V.</v>
          </cell>
        </row>
        <row r="251">
          <cell r="A251" t="str">
            <v>06140106710037</v>
          </cell>
          <cell r="B251" t="str">
            <v>CENTRO DE RESORTES S.A DE C.V.</v>
          </cell>
        </row>
        <row r="252">
          <cell r="A252" t="str">
            <v>14041507881018</v>
          </cell>
          <cell r="B252" t="str">
            <v>OSCAR ALEJANDRO ALVARENGA BONILLA</v>
          </cell>
        </row>
        <row r="253">
          <cell r="A253" t="str">
            <v>06141501101073</v>
          </cell>
          <cell r="B253" t="str">
            <v>ROSA AUTOPARTS S.A DE C.V.</v>
          </cell>
        </row>
        <row r="254">
          <cell r="A254" t="str">
            <v>06142101860018</v>
          </cell>
          <cell r="B254" t="str">
            <v>VILLAVAR S.A DE C.V.</v>
          </cell>
        </row>
        <row r="255">
          <cell r="A255" t="str">
            <v>06140302851016</v>
          </cell>
          <cell r="B255" t="str">
            <v xml:space="preserve">ABREGO MULTISERVICIOS </v>
          </cell>
        </row>
        <row r="256">
          <cell r="A256" t="str">
            <v>06141105101010</v>
          </cell>
          <cell r="B256" t="str">
            <v>CARGOMANIA S.A DE C.V.</v>
          </cell>
        </row>
        <row r="257">
          <cell r="A257" t="str">
            <v>20217243259</v>
          </cell>
          <cell r="B257" t="str">
            <v>LATCO INTERNACIONAL INC</v>
          </cell>
        </row>
        <row r="258">
          <cell r="A258" t="str">
            <v>06143107971090</v>
          </cell>
          <cell r="B258" t="str">
            <v>OPERADORA DEL SUR S.A DE C.V.</v>
          </cell>
        </row>
        <row r="259">
          <cell r="A259" t="str">
            <v>04310608891017</v>
          </cell>
          <cell r="B259" t="str">
            <v>SALVADOR ERNESTO GALAN</v>
          </cell>
        </row>
        <row r="260">
          <cell r="A260" t="str">
            <v>05110606161016</v>
          </cell>
          <cell r="B260" t="str">
            <v>ZONA DIGITAL, S.A. DE C.V.</v>
          </cell>
        </row>
        <row r="261">
          <cell r="A261" t="str">
            <v>05172512691017</v>
          </cell>
          <cell r="B261" t="str">
            <v>SUSY DEL CARMEN SOLORZANO DE FIGUERO</v>
          </cell>
        </row>
        <row r="262">
          <cell r="A262" t="str">
            <v>06140307951051</v>
          </cell>
          <cell r="B262" t="str">
            <v>ROCELI CONSULTORES, S.A DE C.V.</v>
          </cell>
        </row>
        <row r="263">
          <cell r="A263" t="str">
            <v>06140703091022</v>
          </cell>
          <cell r="B263" t="str">
            <v>GRUPO L&amp;J, S.A. DE C.V.</v>
          </cell>
        </row>
        <row r="264">
          <cell r="A264" t="str">
            <v>06141310941110</v>
          </cell>
          <cell r="B264" t="str">
            <v>PLAZA MERLIOT</v>
          </cell>
        </row>
        <row r="265">
          <cell r="A265" t="str">
            <v>06141311741092</v>
          </cell>
          <cell r="B265" t="str">
            <v>ROSA MIRIAM GONZALEZ DE ROMERO</v>
          </cell>
        </row>
        <row r="266">
          <cell r="A266" t="str">
            <v>06141911121047</v>
          </cell>
          <cell r="B266" t="str">
            <v>ALFARN, S.A. DE C.V.</v>
          </cell>
        </row>
        <row r="267">
          <cell r="A267" t="str">
            <v>06142011101020</v>
          </cell>
          <cell r="B267" t="str">
            <v>TECNOMOVIL</v>
          </cell>
        </row>
        <row r="268">
          <cell r="A268" t="str">
            <v>06142012121033</v>
          </cell>
          <cell r="B268" t="str">
            <v>INVERSIONES ULTRAMAR</v>
          </cell>
        </row>
        <row r="269">
          <cell r="A269" t="str">
            <v>06140810151020</v>
          </cell>
          <cell r="B269" t="str">
            <v>ISHOP EL SALVADOR S.A DE C.V.</v>
          </cell>
        </row>
        <row r="270">
          <cell r="A270" t="str">
            <v>06142812111010</v>
          </cell>
          <cell r="B270" t="str">
            <v>PUBLIMAX PROMOS S.A DE C.V.</v>
          </cell>
        </row>
        <row r="271">
          <cell r="A271" t="str">
            <v>06141502201020</v>
          </cell>
          <cell r="B271" t="str">
            <v>J Y A S.A DE C.V.</v>
          </cell>
        </row>
        <row r="272">
          <cell r="A272" t="str">
            <v>06142611141050</v>
          </cell>
          <cell r="B272" t="str">
            <v>GRUPO CENTRA S.A DE C.V.</v>
          </cell>
        </row>
        <row r="273">
          <cell r="A273" t="str">
            <v>08130203001010</v>
          </cell>
          <cell r="B273" t="str">
            <v>INTCOMEX S.A DE C.V.</v>
          </cell>
        </row>
        <row r="274">
          <cell r="A274" t="str">
            <v>05020712861028</v>
          </cell>
          <cell r="B274" t="str">
            <v>GARDENIA FLOR DE MARIA LOPEZ</v>
          </cell>
        </row>
        <row r="275">
          <cell r="A275" t="str">
            <v>06141204840017</v>
          </cell>
          <cell r="B275" t="str">
            <v>RECINOS SCHONBORN S.A DE C.V.</v>
          </cell>
        </row>
        <row r="276">
          <cell r="A276" t="str">
            <v>06140106700019</v>
          </cell>
          <cell r="B276" t="str">
            <v>F.A. DALTON Y CO</v>
          </cell>
        </row>
        <row r="277">
          <cell r="A277" t="str">
            <v>06141208131022</v>
          </cell>
          <cell r="B277" t="str">
            <v>MOTORES Y VEHICULOS S.A DE C.V.</v>
          </cell>
        </row>
        <row r="278">
          <cell r="A278" t="str">
            <v>03152712881017</v>
          </cell>
          <cell r="B278" t="str">
            <v>ALSEDI S.A DE C.V.</v>
          </cell>
        </row>
        <row r="279">
          <cell r="A279" t="str">
            <v>06142102971044</v>
          </cell>
          <cell r="B279" t="str">
            <v>COMPAÑÍA TELECOMUNICACIONES DE LE SALVADOR</v>
          </cell>
        </row>
        <row r="280">
          <cell r="A280" t="str">
            <v>06143010031041</v>
          </cell>
          <cell r="B280" t="str">
            <v>HOSPITAL DE LA PIEL S.A DE C.V.</v>
          </cell>
        </row>
        <row r="281">
          <cell r="A281" t="str">
            <v>06140104680029</v>
          </cell>
          <cell r="B281" t="str">
            <v>SERVICIO AGRICOLA SALVADOREÑO S.A DE C.V</v>
          </cell>
        </row>
        <row r="282">
          <cell r="A282" t="str">
            <v>03151705191025</v>
          </cell>
          <cell r="B282" t="str">
            <v>SUMINISTROS ELECTRICOS Y TECNOENERGIA S.A DE C.V.</v>
          </cell>
        </row>
        <row r="283">
          <cell r="A283" t="str">
            <v>06140301081039</v>
          </cell>
          <cell r="B283" t="str">
            <v>LA CASA DE LAS BATERIAS S.A DE C.V.</v>
          </cell>
        </row>
        <row r="284">
          <cell r="A284" t="str">
            <v>06140106131048</v>
          </cell>
          <cell r="B284" t="str">
            <v>ATCASAL DE EL SALVADOR</v>
          </cell>
        </row>
        <row r="285">
          <cell r="A285" t="str">
            <v>08191209580014</v>
          </cell>
          <cell r="B285" t="str">
            <v>TRINIDAD HERNANDEZ MOLINA</v>
          </cell>
        </row>
        <row r="286">
          <cell r="A286" t="str">
            <v>07021404520020</v>
          </cell>
          <cell r="B286" t="str">
            <v>NELSON EDY MEJIA OSORIO</v>
          </cell>
        </row>
        <row r="287">
          <cell r="A287" t="str">
            <v>07162602711019</v>
          </cell>
          <cell r="B287" t="str">
            <v>FREDY GUILLERMO CACERES RAFAELANO</v>
          </cell>
        </row>
        <row r="288">
          <cell r="A288" t="str">
            <v>06140107690022</v>
          </cell>
          <cell r="B288" t="str">
            <v>CASA RIVAS S.A DE C.V.</v>
          </cell>
        </row>
        <row r="289">
          <cell r="A289" t="str">
            <v>05111408191011</v>
          </cell>
          <cell r="B289" t="str">
            <v>REPUESTOS CASTILLO S.A DE C.V.</v>
          </cell>
        </row>
        <row r="290">
          <cell r="A290" t="str">
            <v>05112011121013</v>
          </cell>
          <cell r="B290" t="str">
            <v>CENTRO DE DIAGNOSTICO Y EMISIONES DE EL SALVADOR</v>
          </cell>
        </row>
        <row r="291">
          <cell r="A291" t="str">
            <v>03120110741010</v>
          </cell>
          <cell r="B291" t="str">
            <v>JOSE FRANCISCO RIVAS</v>
          </cell>
        </row>
        <row r="292">
          <cell r="A292" t="str">
            <v>06140510560017</v>
          </cell>
          <cell r="B292" t="str">
            <v>PROYECTOS INDUSTRIALES S.A DE C.V.</v>
          </cell>
        </row>
        <row r="293">
          <cell r="A293" t="str">
            <v>05192207731018</v>
          </cell>
          <cell r="B293" t="str">
            <v>GERARDO ANTONIO MARTINEZ AMAYA</v>
          </cell>
        </row>
        <row r="294">
          <cell r="A294" t="str">
            <v>06142801880014</v>
          </cell>
          <cell r="B294" t="str">
            <v>PROCESADORA Y DISTRIBUIDORA NACIONAL S.A DE C.V.</v>
          </cell>
        </row>
        <row r="295">
          <cell r="A295" t="str">
            <v>04070802600010</v>
          </cell>
          <cell r="B295" t="str">
            <v>JOSE ELIAS ESCOBAR ROMERO</v>
          </cell>
        </row>
        <row r="296">
          <cell r="A296" t="str">
            <v>06142401061038</v>
          </cell>
          <cell r="B296" t="str">
            <v>LOS FRENOS S.A DE C.V.</v>
          </cell>
        </row>
        <row r="297">
          <cell r="A297" t="str">
            <v>05030502570014</v>
          </cell>
          <cell r="B297" t="str">
            <v>LAURA LOPEZ PEREZ</v>
          </cell>
        </row>
        <row r="298">
          <cell r="A298" t="str">
            <v>06141101181086</v>
          </cell>
          <cell r="B298" t="str">
            <v>LABCA</v>
          </cell>
        </row>
        <row r="299">
          <cell r="A299" t="str">
            <v>06142005091013</v>
          </cell>
          <cell r="B299" t="str">
            <v>ACAR S.A DE C.V.</v>
          </cell>
        </row>
        <row r="300">
          <cell r="A300" t="str">
            <v>02102603710016</v>
          </cell>
          <cell r="B300" t="str">
            <v>RAF S.A DE C.V.</v>
          </cell>
        </row>
        <row r="301">
          <cell r="A301" t="str">
            <v>06142603520108</v>
          </cell>
          <cell r="B301" t="str">
            <v>OSCAR ATILIO PLEITEZ JUAREZ</v>
          </cell>
        </row>
        <row r="302">
          <cell r="A302" t="str">
            <v>06140309760011</v>
          </cell>
          <cell r="B302" t="str">
            <v>PRODUCTOS TECNOLOGICOS</v>
          </cell>
        </row>
        <row r="303">
          <cell r="A303" t="str">
            <v>06141612061020</v>
          </cell>
          <cell r="B303" t="str">
            <v>DE LA PEÑA S.A DE C.V.</v>
          </cell>
        </row>
        <row r="304">
          <cell r="A304" t="str">
            <v>03012912811025</v>
          </cell>
          <cell r="B304" t="str">
            <v>JOSE EZEQUIEL AGUILAR PINEDA</v>
          </cell>
        </row>
        <row r="305">
          <cell r="A305" t="str">
            <v>05111504991010</v>
          </cell>
          <cell r="B305" t="str">
            <v>FERNANDA DAMARIS MENENDEZ ACOSTA</v>
          </cell>
        </row>
        <row r="306">
          <cell r="A306" t="str">
            <v>01071311731015</v>
          </cell>
          <cell r="B306" t="str">
            <v>LUIS ANGEL JIMENEZ BENITEZ</v>
          </cell>
        </row>
        <row r="307">
          <cell r="A307" t="str">
            <v>06141104191015</v>
          </cell>
          <cell r="B307" t="str">
            <v>DISTRIBUCIONES DCE EL SALVADOR</v>
          </cell>
        </row>
        <row r="308">
          <cell r="A308" t="str">
            <v>05061006761019</v>
          </cell>
          <cell r="B308" t="str">
            <v>ALEXANDER PERES MELARA</v>
          </cell>
        </row>
        <row r="309">
          <cell r="A309" t="str">
            <v>06142002121043</v>
          </cell>
          <cell r="B309" t="str">
            <v>PACK MAN S.A DE C.V.</v>
          </cell>
        </row>
        <row r="310">
          <cell r="A310" t="str">
            <v>06141407081042</v>
          </cell>
          <cell r="B310" t="str">
            <v>MADERAS EL TABLON S.A DE C.V.</v>
          </cell>
        </row>
        <row r="311">
          <cell r="A311" t="str">
            <v>06142709121040</v>
          </cell>
          <cell r="B311" t="str">
            <v>UNIVERSAL ENTERPRISE, S.A DE C.V.</v>
          </cell>
        </row>
        <row r="312">
          <cell r="A312" t="str">
            <v>06142901600027</v>
          </cell>
          <cell r="B312" t="str">
            <v>TOBIAS CHAVEZ MAYORGA</v>
          </cell>
        </row>
        <row r="313">
          <cell r="A313" t="str">
            <v>06141609031012</v>
          </cell>
          <cell r="B313" t="str">
            <v>COMLUB, S.A DE C.V.</v>
          </cell>
        </row>
        <row r="314">
          <cell r="A314" t="str">
            <v>06190311821020</v>
          </cell>
          <cell r="B314" t="str">
            <v>RICARDO ANTONIO GONZALEZ ESCOBAR</v>
          </cell>
        </row>
        <row r="315">
          <cell r="A315" t="str">
            <v>06141306081050</v>
          </cell>
          <cell r="B315" t="str">
            <v>TECNO DIAGNOSTICA DE EL SALVADOR</v>
          </cell>
        </row>
        <row r="316">
          <cell r="A316" t="str">
            <v>05012910941018</v>
          </cell>
          <cell r="B316" t="str">
            <v>ECOIM, S.A DE C.V.</v>
          </cell>
        </row>
        <row r="317">
          <cell r="A317" t="str">
            <v>12151607530013</v>
          </cell>
          <cell r="B317" t="str">
            <v>NORBERTO GOMEZ CAMPOS</v>
          </cell>
        </row>
        <row r="318">
          <cell r="A318" t="str">
            <v>06141211141047</v>
          </cell>
          <cell r="B318" t="str">
            <v>THE COFFE NET S.A DE C.V.</v>
          </cell>
        </row>
        <row r="319">
          <cell r="A319" t="str">
            <v>06142610770020</v>
          </cell>
          <cell r="B319" t="str">
            <v>CASTELLA SAGARRA S.A DE C.V.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</row>
        <row r="321">
          <cell r="A321" t="str">
            <v>06140202181064</v>
          </cell>
          <cell r="B321" t="str">
            <v>RUTA CINCO CERO S.A DE C.V.</v>
          </cell>
        </row>
        <row r="322">
          <cell r="A322" t="str">
            <v>06142910901371</v>
          </cell>
          <cell r="B322" t="str">
            <v>WALTHER ASTUL TORREZ DIAZ</v>
          </cell>
        </row>
        <row r="323">
          <cell r="A323" t="str">
            <v>06141003951019</v>
          </cell>
          <cell r="B323" t="str">
            <v>SISTEMAS C Y C S.A DE C.V.</v>
          </cell>
        </row>
        <row r="324">
          <cell r="A324" t="str">
            <v>06141811971019</v>
          </cell>
          <cell r="B324" t="str">
            <v>MULTI-TECNOLOGICA S.A DE C.V.</v>
          </cell>
        </row>
        <row r="325">
          <cell r="A325" t="str">
            <v>06142904951227</v>
          </cell>
          <cell r="B325" t="str">
            <v>ULISES ALEJANDRO TEJADA</v>
          </cell>
        </row>
        <row r="326">
          <cell r="A326" t="str">
            <v>14122502721020</v>
          </cell>
          <cell r="B326" t="str">
            <v>RUTH MARICELA MAJANO</v>
          </cell>
        </row>
        <row r="327">
          <cell r="A327" t="str">
            <v>06142612701238</v>
          </cell>
          <cell r="B327" t="str">
            <v>ANA ARACELY REYES DE RIVAS</v>
          </cell>
        </row>
        <row r="328">
          <cell r="A328" t="str">
            <v>06141307921051</v>
          </cell>
          <cell r="B328" t="str">
            <v>ELECTROLAB MEDIC, S.A DE C.V.</v>
          </cell>
        </row>
        <row r="329">
          <cell r="A329" t="str">
            <v>06140411151040</v>
          </cell>
          <cell r="B329" t="str">
            <v>DIVERCELL S.A DE C.V.</v>
          </cell>
        </row>
        <row r="330">
          <cell r="A330" t="str">
            <v>07151508430012</v>
          </cell>
          <cell r="B330" t="str">
            <v>MARIA TRANSITO FIGUEROA</v>
          </cell>
        </row>
        <row r="331">
          <cell r="A331" t="str">
            <v>06142904051048</v>
          </cell>
          <cell r="B331" t="str">
            <v>PRODUCTOS INDUSTRIALES Y MAQUINARIA</v>
          </cell>
        </row>
        <row r="332">
          <cell r="A332" t="str">
            <v>06142401031015</v>
          </cell>
          <cell r="B332" t="str">
            <v>LA CENTROAMERICANA, S.A DE C.V.</v>
          </cell>
        </row>
        <row r="333">
          <cell r="A333" t="str">
            <v>06143009921068</v>
          </cell>
          <cell r="B333" t="str">
            <v>IMPORTADORA RAMIREZ S.A DE C.V.</v>
          </cell>
        </row>
        <row r="334">
          <cell r="A334" t="str">
            <v>08192509560019</v>
          </cell>
          <cell r="B334" t="str">
            <v>LUBRICANTES Y REPUESTOS DON ABEL</v>
          </cell>
        </row>
        <row r="335">
          <cell r="A335" t="str">
            <v>03152106731026</v>
          </cell>
          <cell r="B335" t="str">
            <v>JOSE MAURICIO MONCHEZ ESCOBAR</v>
          </cell>
        </row>
        <row r="336">
          <cell r="A336" t="str">
            <v>03151510541013</v>
          </cell>
          <cell r="B336" t="str">
            <v>RIGOBERTO ANGEL PEREZ RAMIREZ</v>
          </cell>
        </row>
        <row r="337">
          <cell r="A337" t="str">
            <v>06142707991055</v>
          </cell>
          <cell r="B337" t="str">
            <v>ESINSA EL SALVADOR S.A DE C.V.</v>
          </cell>
        </row>
        <row r="338">
          <cell r="A338" t="str">
            <v>06140403101085</v>
          </cell>
          <cell r="B338" t="str">
            <v>3A QUIMICOS, S.A DE C.V.</v>
          </cell>
        </row>
        <row r="339">
          <cell r="A339" t="str">
            <v>14162710661017</v>
          </cell>
          <cell r="B339" t="str">
            <v>JAVIER DANILO RUIZ MORALES</v>
          </cell>
        </row>
        <row r="340">
          <cell r="A340" t="str">
            <v>12171508811017</v>
          </cell>
          <cell r="B340" t="str">
            <v>MARIO ERNESTO CHAVEZ MARTINEZ</v>
          </cell>
        </row>
        <row r="341">
          <cell r="A341" t="str">
            <v>06142907151027</v>
          </cell>
          <cell r="B341" t="str">
            <v>CORPORACION ABARCA, S.A DE C.V.</v>
          </cell>
        </row>
        <row r="342">
          <cell r="A342" t="str">
            <v>04020305691017</v>
          </cell>
          <cell r="B342" t="str">
            <v>ERNESTO SERRANO AYALA</v>
          </cell>
        </row>
        <row r="343">
          <cell r="A343" t="str">
            <v>06142501191028</v>
          </cell>
          <cell r="B343" t="str">
            <v>A.V. PROVEEDORES, S.A DE C.V.</v>
          </cell>
        </row>
        <row r="344">
          <cell r="A344" t="str">
            <v>08210107731010</v>
          </cell>
          <cell r="B344" t="str">
            <v>ANDREA LIZETTE QUIJADA DE SIBRIAN</v>
          </cell>
        </row>
        <row r="345">
          <cell r="A345" t="str">
            <v>12171805670010</v>
          </cell>
          <cell r="B345" t="str">
            <v>CREDIQ S.A DE C.V.</v>
          </cell>
        </row>
        <row r="346">
          <cell r="A346" t="str">
            <v>05032703771014</v>
          </cell>
          <cell r="B346" t="str">
            <v>JUAN ANTONIO COLOCHO MEDRANO</v>
          </cell>
        </row>
        <row r="347">
          <cell r="A347" t="str">
            <v>05110101891010</v>
          </cell>
          <cell r="B347" t="str">
            <v>HUMRO, S.A DE C.V.</v>
          </cell>
        </row>
        <row r="348">
          <cell r="A348" t="str">
            <v>06142401941054</v>
          </cell>
          <cell r="B348" t="str">
            <v>MOLDTROK, S.A DE C.V.</v>
          </cell>
        </row>
        <row r="349">
          <cell r="A349" t="str">
            <v>06141110161047</v>
          </cell>
          <cell r="B349" t="str">
            <v>EQUIPLASTIC S.A DE C.V.</v>
          </cell>
        </row>
        <row r="350">
          <cell r="A350" t="str">
            <v>05030907701012</v>
          </cell>
          <cell r="B350" t="str">
            <v>HERBERT RODNEY JIMENEZ CARDONA</v>
          </cell>
        </row>
        <row r="351">
          <cell r="A351" t="str">
            <v>02073003650018</v>
          </cell>
          <cell r="B351" t="str">
            <v>ELIX NEFTALI UMAÑA UMAÑA</v>
          </cell>
        </row>
        <row r="352">
          <cell r="A352" t="str">
            <v>06140103580052</v>
          </cell>
          <cell r="B352" t="str">
            <v>MIGUEL ANGEL WILLIAM ALFARO CABRERA</v>
          </cell>
        </row>
        <row r="353">
          <cell r="A353" t="str">
            <v>07091702731012</v>
          </cell>
          <cell r="B353" t="str">
            <v>SAMUEL ELIAS RIVAS MOZ</v>
          </cell>
        </row>
        <row r="354">
          <cell r="A354" t="str">
            <v>06142504941010</v>
          </cell>
          <cell r="B354" t="str">
            <v>JOMIGA, S.A DE C.V.</v>
          </cell>
        </row>
        <row r="355">
          <cell r="A355" t="str">
            <v>06142008660025</v>
          </cell>
          <cell r="B355" t="str">
            <v>FRANCISCO JAVIER PORTILLO T</v>
          </cell>
        </row>
        <row r="356">
          <cell r="A356" t="str">
            <v>06142505731094</v>
          </cell>
          <cell r="B356" t="str">
            <v>EDWARD LEONIDAS GUITIERREZ PORTILLO</v>
          </cell>
        </row>
        <row r="357">
          <cell r="A357" t="str">
            <v>12170309081011</v>
          </cell>
          <cell r="B357" t="str">
            <v>GRUPO BLANCO S.A DE C.V.</v>
          </cell>
        </row>
        <row r="358">
          <cell r="A358" t="str">
            <v>06140611710010</v>
          </cell>
          <cell r="B358" t="str">
            <v>INGENIO EL ANGEL, S.A DE C.V.</v>
          </cell>
        </row>
        <row r="359">
          <cell r="A359" t="str">
            <v>06173003001010</v>
          </cell>
          <cell r="B359" t="str">
            <v>SALVAGRO S.A DE C.V.</v>
          </cell>
        </row>
        <row r="360">
          <cell r="A360" t="str">
            <v>06170103310012</v>
          </cell>
          <cell r="B360" t="str">
            <v>MINISTERIO DE AGRICULTURA Y GANADERIA</v>
          </cell>
        </row>
        <row r="361">
          <cell r="A361" t="str">
            <v>06140806450012</v>
          </cell>
          <cell r="B361" t="str">
            <v>VIDUC S.A DE C.V.</v>
          </cell>
        </row>
        <row r="362">
          <cell r="A362" t="str">
            <v>05110804510015</v>
          </cell>
          <cell r="B362" t="str">
            <v>CARLOS ALBERTO RAMIREZ VALIENTE</v>
          </cell>
        </row>
        <row r="363">
          <cell r="A363" t="str">
            <v>06140703001112</v>
          </cell>
          <cell r="B363" t="str">
            <v>SOFIA GRABRIELA CANALES MENA</v>
          </cell>
        </row>
        <row r="364">
          <cell r="A364" t="str">
            <v>06142203891254</v>
          </cell>
          <cell r="B364" t="str">
            <v>JOAQUIN ALBERTO QUINTEROS POSADA</v>
          </cell>
        </row>
        <row r="365">
          <cell r="A365" t="str">
            <v>06140801181021</v>
          </cell>
          <cell r="B365" t="str">
            <v>IMPORTADORA 1688 S.A DE C.V.</v>
          </cell>
        </row>
        <row r="366">
          <cell r="A366" t="str">
            <v>06140103161060</v>
          </cell>
          <cell r="B366" t="str">
            <v>GRUPO KHARIS S.A DE C.V.</v>
          </cell>
        </row>
        <row r="367">
          <cell r="A367" t="str">
            <v>06141004961026</v>
          </cell>
          <cell r="B367" t="str">
            <v>DIAGNOSTIKA CAPRIS S.A DE C.V.</v>
          </cell>
        </row>
        <row r="368">
          <cell r="A368" t="str">
            <v>10010105811024</v>
          </cell>
          <cell r="B368" t="str">
            <v>YASMIN ELIZABETH AREVALO</v>
          </cell>
        </row>
        <row r="369">
          <cell r="A369" t="str">
            <v>11181602731029</v>
          </cell>
          <cell r="B369" t="str">
            <v>ZENIA MARITZA MENDEZ DE FLORES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</row>
        <row r="371">
          <cell r="A371" t="str">
            <v>06142708121046</v>
          </cell>
          <cell r="B371" t="str">
            <v>PCS CENTRAL AMERICA, S.A DE C.V.</v>
          </cell>
        </row>
        <row r="372">
          <cell r="A372" t="str">
            <v>11020404600018</v>
          </cell>
          <cell r="B372" t="str">
            <v>JOSE VICTORINO ARIAS DIAZ</v>
          </cell>
        </row>
        <row r="373">
          <cell r="A373" t="str">
            <v>06140507121070</v>
          </cell>
          <cell r="B373" t="str">
            <v>SISAFE S.A DE C.V.</v>
          </cell>
        </row>
        <row r="374">
          <cell r="A374" t="str">
            <v>94833101781011</v>
          </cell>
          <cell r="B374" t="str">
            <v>JUAN ERNESTO VOSSBERG ORDOÑEZ</v>
          </cell>
        </row>
        <row r="375">
          <cell r="A375" t="str">
            <v>07101003681021</v>
          </cell>
          <cell r="B375" t="str">
            <v>ANA GLORIA SEGURA VILLALOBOS</v>
          </cell>
        </row>
        <row r="376">
          <cell r="A376" t="str">
            <v>08170307771014</v>
          </cell>
          <cell r="B376" t="str">
            <v>SIXTO JESUS MARROQUIN RIVAS</v>
          </cell>
        </row>
        <row r="377">
          <cell r="A377" t="str">
            <v>06141212921011</v>
          </cell>
          <cell r="B377" t="str">
            <v>KOSMOQUIMICA S.A DE C.V.</v>
          </cell>
        </row>
        <row r="378">
          <cell r="A378" t="str">
            <v>06140305931029</v>
          </cell>
          <cell r="B378" t="str">
            <v>DOÑO S.A DE C.V.</v>
          </cell>
        </row>
        <row r="379">
          <cell r="A379" t="str">
            <v>06141004121079</v>
          </cell>
          <cell r="B379" t="str">
            <v>PART PLUS S.A DE C.V.</v>
          </cell>
        </row>
        <row r="380">
          <cell r="A380" t="str">
            <v>04052407610012</v>
          </cell>
          <cell r="B380" t="str">
            <v>JOSE FRANCISCO RIVERA GALDAMEZ</v>
          </cell>
        </row>
        <row r="381">
          <cell r="A381" t="str">
            <v>05111202881011</v>
          </cell>
          <cell r="B381" t="str">
            <v>AUTOINDUSRIAS S.A DE C.V.</v>
          </cell>
        </row>
        <row r="382">
          <cell r="A382" t="str">
            <v>06143006961425</v>
          </cell>
          <cell r="B382" t="str">
            <v>ERICK ERNESTO LOPEZ</v>
          </cell>
        </row>
        <row r="383">
          <cell r="A383" t="str">
            <v>06141208141028</v>
          </cell>
          <cell r="B383" t="str">
            <v>KATYA Y FABIO S.A DE C.V.</v>
          </cell>
        </row>
        <row r="384">
          <cell r="A384" t="str">
            <v>06141111931016</v>
          </cell>
          <cell r="B384" t="str">
            <v>ENMANUEL, S.A DE C.V.</v>
          </cell>
        </row>
        <row r="385">
          <cell r="A385" t="str">
            <v>06141505091030</v>
          </cell>
          <cell r="B385" t="str">
            <v>COMERCIALIZADORA BF INTERNACIONAL</v>
          </cell>
        </row>
        <row r="386">
          <cell r="A386" t="str">
            <v>01062306811028</v>
          </cell>
          <cell r="B386" t="str">
            <v>ELIAS AQUINO GOMEZ</v>
          </cell>
        </row>
        <row r="387">
          <cell r="A387" t="str">
            <v>09043007610018</v>
          </cell>
          <cell r="B387" t="str">
            <v>SAUL POCASANGRE ESCOBAR</v>
          </cell>
        </row>
        <row r="388">
          <cell r="A388" t="str">
            <v>09031604801015</v>
          </cell>
          <cell r="B388" t="str">
            <v>ELIAS MISAEL GUZMAN FRANCO</v>
          </cell>
        </row>
        <row r="389">
          <cell r="A389" t="str">
            <v>03010901761015</v>
          </cell>
          <cell r="B389" t="str">
            <v>JIMMY DOUGLAS ALVARADO RAMOS</v>
          </cell>
        </row>
        <row r="390">
          <cell r="A390" t="str">
            <v>06142003971032</v>
          </cell>
          <cell r="B390" t="str">
            <v>INDUSTRIAS MECANICAS DOS MIL S.A DE C.V.</v>
          </cell>
        </row>
        <row r="391">
          <cell r="A391" t="str">
            <v>06140206001036</v>
          </cell>
          <cell r="B391" t="str">
            <v>LINEAS PUBLICITARIAS S.A DE C.V.</v>
          </cell>
        </row>
        <row r="392">
          <cell r="A392" t="str">
            <v>06140803061031</v>
          </cell>
          <cell r="B392" t="str">
            <v>FURAGRO, S.A DE C.V.</v>
          </cell>
        </row>
        <row r="393">
          <cell r="A393" t="str">
            <v>06142908661118</v>
          </cell>
          <cell r="B393" t="str">
            <v>EDGARDO ANTONIO URQUILLA AYALA</v>
          </cell>
        </row>
        <row r="394">
          <cell r="A394" t="str">
            <v>12171207011015</v>
          </cell>
          <cell r="B394" t="str">
            <v>INVERSIONES EL AGUILA S.A DE C.V.</v>
          </cell>
        </row>
        <row r="395">
          <cell r="A395" t="str">
            <v>06141812981018</v>
          </cell>
          <cell r="B395" t="str">
            <v>DIGICEL S.A DE C.V.</v>
          </cell>
        </row>
        <row r="396">
          <cell r="A396" t="str">
            <v>06140607941015</v>
          </cell>
          <cell r="B396" t="str">
            <v>PROMEFAR S.A DE C.V.</v>
          </cell>
        </row>
        <row r="397">
          <cell r="A397" t="str">
            <v>09060403540016</v>
          </cell>
          <cell r="B397" t="str">
            <v>VICTOR MANUEL HERNANDEZ QUINTEROS</v>
          </cell>
        </row>
        <row r="398">
          <cell r="A398" t="str">
            <v>06142710610105</v>
          </cell>
          <cell r="B398" t="str">
            <v>SERGIO GALILEO BERMUDEZ</v>
          </cell>
        </row>
        <row r="399">
          <cell r="A399" t="str">
            <v>08050209680010</v>
          </cell>
          <cell r="B399" t="str">
            <v>MARIO ALONSO BAIRES RODRIGUEZ</v>
          </cell>
        </row>
        <row r="400">
          <cell r="A400" t="str">
            <v>06140607191024</v>
          </cell>
          <cell r="B400" t="str">
            <v>GRUPO CUSCATLAN S.A DE C.V.</v>
          </cell>
        </row>
        <row r="401">
          <cell r="A401" t="str">
            <v>05031906450017</v>
          </cell>
          <cell r="B401" t="str">
            <v>JUAN ANTONIO RECINOS</v>
          </cell>
        </row>
        <row r="402">
          <cell r="A402" t="str">
            <v>06141204051040</v>
          </cell>
          <cell r="B402" t="str">
            <v>AMERICAN IMPORTS, S.A DE C.V.</v>
          </cell>
        </row>
        <row r="403">
          <cell r="A403" t="str">
            <v>06141107971011</v>
          </cell>
          <cell r="B403" t="str">
            <v>INNOVACION DIGITAL, S.A DE C.V.</v>
          </cell>
        </row>
        <row r="404">
          <cell r="A404" t="str">
            <v>05031610151010</v>
          </cell>
          <cell r="B404" t="str">
            <v>GRUPO DUARTE LOPEZ S.A DE C.V</v>
          </cell>
        </row>
        <row r="405">
          <cell r="A405" t="str">
            <v>06140806951020</v>
          </cell>
          <cell r="B405" t="str">
            <v>SERVICIOS INTEGRALES MEDICOS</v>
          </cell>
        </row>
        <row r="406">
          <cell r="A406" t="str">
            <v>06171801721029</v>
          </cell>
          <cell r="B406" t="str">
            <v>MARIA MAGDALENA CABRERA DE RODRIGUEZ</v>
          </cell>
        </row>
        <row r="407">
          <cell r="A407" t="str">
            <v>09091004741011</v>
          </cell>
          <cell r="B407" t="str">
            <v>HECTOR WILFREDO DIAZ</v>
          </cell>
        </row>
        <row r="408">
          <cell r="A408" t="str">
            <v>09082807751017</v>
          </cell>
          <cell r="B408" t="str">
            <v>JOSE ARMANDO LOPEZ LAINEZ</v>
          </cell>
        </row>
        <row r="409">
          <cell r="A409" t="str">
            <v>06143012981020</v>
          </cell>
          <cell r="B409" t="str">
            <v>INDUSTRIAS VICAL S.A DE C.V.</v>
          </cell>
        </row>
        <row r="410">
          <cell r="A410" t="str">
            <v>04292409751011</v>
          </cell>
          <cell r="B410" t="str">
            <v>VIDAL HERNANDEZ ERAZO</v>
          </cell>
        </row>
        <row r="411">
          <cell r="A411" t="str">
            <v>06140611181076</v>
          </cell>
          <cell r="B411" t="str">
            <v>DISTRIBUIDORA LAGOS VICUÑA EL SALVADOR</v>
          </cell>
        </row>
        <row r="412">
          <cell r="A412" t="str">
            <v>11083110731013</v>
          </cell>
          <cell r="B412" t="str">
            <v>ANIBAL GALILEO BERMUDEZ BERMUDEZ</v>
          </cell>
        </row>
        <row r="413">
          <cell r="A413" t="str">
            <v>06140801871168</v>
          </cell>
          <cell r="B413" t="str">
            <v>CLAUDIA JUDITH QUINTEROS</v>
          </cell>
        </row>
        <row r="414">
          <cell r="A414" t="str">
            <v>06142803730056</v>
          </cell>
          <cell r="B414" t="str">
            <v>ASEGURADORA AGRICOLA COMERCIAL</v>
          </cell>
        </row>
        <row r="415">
          <cell r="A415" t="str">
            <v>06141203981028</v>
          </cell>
          <cell r="B415" t="str">
            <v>CARGA URGENTE DE EL SALVADOR S.A DE C.V.</v>
          </cell>
        </row>
        <row r="416">
          <cell r="A416" t="str">
            <v>06142601961025</v>
          </cell>
          <cell r="B416" t="str">
            <v>FASOR S.A DE C.V.</v>
          </cell>
        </row>
        <row r="417">
          <cell r="A417" t="str">
            <v>05112507891021</v>
          </cell>
          <cell r="B417" t="str">
            <v>AUTODO S.A DE C.V.</v>
          </cell>
        </row>
        <row r="418">
          <cell r="A418" t="str">
            <v>06141211131017</v>
          </cell>
          <cell r="B418" t="str">
            <v>CORPORACION PROSPERO S.A DE C.V.</v>
          </cell>
        </row>
        <row r="419">
          <cell r="A419" t="str">
            <v>06141804851075</v>
          </cell>
          <cell r="B419" t="str">
            <v>HENRY EDGARDO LARREYNAGA</v>
          </cell>
        </row>
        <row r="420">
          <cell r="A420" t="str">
            <v>06141801101040</v>
          </cell>
          <cell r="B420" t="str">
            <v>ERICK AUTO PARTS S.A DE C.V.</v>
          </cell>
        </row>
        <row r="421">
          <cell r="A421" t="str">
            <v>11012111771014</v>
          </cell>
          <cell r="B421" t="str">
            <v>JOSE REYNALDO ARGUERA GONZALES</v>
          </cell>
        </row>
        <row r="422">
          <cell r="A422" t="str">
            <v>08110901590016</v>
          </cell>
          <cell r="B422" t="str">
            <v>MANUEL DE JESUS HERNANDEZ RODRIGUEZ</v>
          </cell>
        </row>
        <row r="423">
          <cell r="A423" t="str">
            <v>06141008051067</v>
          </cell>
          <cell r="B423" t="str">
            <v>GMG COMERCIAL EL SALVADOR, S.A DE C.V.</v>
          </cell>
        </row>
        <row r="424">
          <cell r="A424" t="str">
            <v>06141711941104</v>
          </cell>
          <cell r="B424" t="str">
            <v>FUNDACION INSTITUTO SALVADOREÑO DEL CEMENTO</v>
          </cell>
        </row>
        <row r="425">
          <cell r="A425" t="str">
            <v>06141903931021</v>
          </cell>
          <cell r="B425" t="str">
            <v>T.V OFFER, S.A DE C.V.</v>
          </cell>
        </row>
        <row r="426">
          <cell r="A426" t="str">
            <v>06142905111010</v>
          </cell>
          <cell r="B426" t="str">
            <v>GRUPO VALMIX S.A DE C.V.</v>
          </cell>
        </row>
        <row r="427">
          <cell r="A427" t="str">
            <v>06141411171030</v>
          </cell>
          <cell r="B427" t="str">
            <v>TEXAS GAS INTERNACIONAL, S.A DE C.V.</v>
          </cell>
        </row>
        <row r="428">
          <cell r="A428" t="str">
            <v>06142001941055</v>
          </cell>
          <cell r="B428" t="str">
            <v>REPUESTOS MIGUELÑOS S.A DE C.V.</v>
          </cell>
        </row>
        <row r="429">
          <cell r="A429" t="str">
            <v>02100402741017</v>
          </cell>
          <cell r="B429" t="str">
            <v>DLMARK GIOVANNI ASCENCIO ORTIZ</v>
          </cell>
        </row>
        <row r="430">
          <cell r="A430" t="str">
            <v>10100312771023</v>
          </cell>
          <cell r="B430" t="str">
            <v>REINA ISABEL SANCHEZ HERNANDEZ</v>
          </cell>
        </row>
        <row r="431">
          <cell r="A431" t="str">
            <v>06142002730017</v>
          </cell>
          <cell r="B431" t="str">
            <v>COMERCIAL AGROPECUARIA S.A DE C.V.</v>
          </cell>
        </row>
        <row r="432">
          <cell r="A432" t="str">
            <v>06142908941013</v>
          </cell>
          <cell r="B432" t="str">
            <v>M3 ASOCIADOS S.A DE C.V.</v>
          </cell>
        </row>
        <row r="433">
          <cell r="A433" t="str">
            <v>06141306161010</v>
          </cell>
          <cell r="B433" t="str">
            <v>ECAT S.A DE C.V.</v>
          </cell>
        </row>
        <row r="434">
          <cell r="A434" t="str">
            <v>14082407031015</v>
          </cell>
          <cell r="B434" t="str">
            <v>SEPROMED, S.A DE C.V.</v>
          </cell>
        </row>
        <row r="435">
          <cell r="A435" t="str">
            <v>06140705921391</v>
          </cell>
          <cell r="B435" t="str">
            <v>ISAAC VLADIMIR CALLEJAS RIVAS</v>
          </cell>
        </row>
        <row r="436">
          <cell r="A436" t="str">
            <v>06140506141077</v>
          </cell>
          <cell r="B436" t="str">
            <v>REDIFAR S.A DE C.V.</v>
          </cell>
        </row>
        <row r="437">
          <cell r="A437" t="str">
            <v>06142306881010</v>
          </cell>
          <cell r="B437" t="str">
            <v>FERROCENTRO S.A DE C.V.</v>
          </cell>
        </row>
        <row r="438">
          <cell r="A438" t="str">
            <v>12170403031010</v>
          </cell>
          <cell r="B438" t="str">
            <v>INVERSIONES ZORTRERAS S.A DE C.V.</v>
          </cell>
        </row>
        <row r="439">
          <cell r="A439" t="str">
            <v>06140907021031</v>
          </cell>
          <cell r="B439" t="str">
            <v>DISEÑARTE S.A DE C.V.</v>
          </cell>
        </row>
        <row r="440">
          <cell r="A440" t="str">
            <v>06142801081062</v>
          </cell>
          <cell r="B440" t="str">
            <v>RADIADORES Y ALGO MAS S.A DE C.V.</v>
          </cell>
        </row>
        <row r="441">
          <cell r="A441" t="str">
            <v>06142709760012</v>
          </cell>
          <cell r="B441" t="str">
            <v>OMNISPORT S.A DE C.V.</v>
          </cell>
        </row>
        <row r="442">
          <cell r="A442" t="str">
            <v>06141112171074</v>
          </cell>
          <cell r="B442" t="str">
            <v>ARISA CONSULTING, S.A DE C.V.</v>
          </cell>
        </row>
        <row r="443">
          <cell r="A443" t="str">
            <v>05111202111011</v>
          </cell>
          <cell r="B443" t="str">
            <v>RESAUTO, S.A DE C.V.</v>
          </cell>
        </row>
        <row r="444">
          <cell r="A444" t="str">
            <v>12091712181010</v>
          </cell>
          <cell r="B444" t="str">
            <v>CEHIMI, S.A DE C.V.</v>
          </cell>
        </row>
        <row r="445">
          <cell r="A445" t="str">
            <v>06141806991010</v>
          </cell>
          <cell r="B445" t="str">
            <v>CENTRAL HIDRAULICA S.A DE C.V.</v>
          </cell>
        </row>
        <row r="446">
          <cell r="A446" t="str">
            <v>06141706091038</v>
          </cell>
          <cell r="B446" t="str">
            <v>DIDEMA, S.A DE C.V.</v>
          </cell>
        </row>
        <row r="447">
          <cell r="A447" t="str">
            <v>06140110191055</v>
          </cell>
          <cell r="B447" t="str">
            <v>HYM, S.A DE C.V.</v>
          </cell>
        </row>
        <row r="448">
          <cell r="A448" t="str">
            <v>06141903931072</v>
          </cell>
          <cell r="B448" t="str">
            <v>BALMORE ALEJANDRO MARTINEZ VIZCARRA</v>
          </cell>
        </row>
        <row r="449">
          <cell r="A449" t="str">
            <v>06140704081039</v>
          </cell>
          <cell r="B449" t="str">
            <v>HOLCIM CONCRETOS, S.A DE C.V.</v>
          </cell>
        </row>
        <row r="450">
          <cell r="A450" t="str">
            <v>06142003921027</v>
          </cell>
          <cell r="B450" t="str">
            <v>MAPRECO S.A DE C.V.</v>
          </cell>
        </row>
        <row r="451">
          <cell r="A451" t="str">
            <v>06142502211030</v>
          </cell>
          <cell r="B451" t="str">
            <v>GRUPO TIRE EXPRESS, S.A DE C.V.</v>
          </cell>
        </row>
        <row r="452">
          <cell r="A452" t="str">
            <v>06140204091054</v>
          </cell>
          <cell r="B452" t="str">
            <v>CEMCOL COMERCIAL, S.A DE C.V.</v>
          </cell>
        </row>
        <row r="453">
          <cell r="A453" t="str">
            <v>06140803991446</v>
          </cell>
          <cell r="B453" t="str">
            <v>TANIA MICHELLE DELGADO VASQUEZ</v>
          </cell>
        </row>
        <row r="454">
          <cell r="A454" t="str">
            <v>05111501901029</v>
          </cell>
          <cell r="B454" t="str">
            <v>ANDRES FRANCISCO ZELAYA ROMERO</v>
          </cell>
        </row>
        <row r="455">
          <cell r="A455" t="str">
            <v>06143101860017</v>
          </cell>
          <cell r="B455" t="str">
            <v>REPUESTOS CANAHUATI S.A DE C.V.</v>
          </cell>
        </row>
        <row r="456">
          <cell r="A456" t="str">
            <v>06140112820027</v>
          </cell>
          <cell r="B456" t="str">
            <v>HOTEL PRELAC S.A DE C.V.</v>
          </cell>
        </row>
        <row r="457">
          <cell r="A457" t="str">
            <v>14081402711011</v>
          </cell>
          <cell r="B457" t="str">
            <v>SERVICENTRO PUMA PRESIDENCIAL</v>
          </cell>
        </row>
        <row r="458">
          <cell r="A458" t="str">
            <v>06142305771172</v>
          </cell>
          <cell r="B458" t="str">
            <v>SALVADOR ANTONIO ESCOBAR DURAN</v>
          </cell>
        </row>
        <row r="459">
          <cell r="A459" t="str">
            <v>05112309861010</v>
          </cell>
          <cell r="B459" t="str">
            <v>LUIS ALBERTO RIVERA MIRANDA</v>
          </cell>
        </row>
        <row r="460">
          <cell r="A460" t="str">
            <v>05033001211017</v>
          </cell>
          <cell r="B460" t="str">
            <v>EDKASA, S.A DE C.V.</v>
          </cell>
        </row>
        <row r="461">
          <cell r="A461" t="str">
            <v>05021704650019</v>
          </cell>
          <cell r="B461" t="str">
            <v>ANBAL ARTEAGA RIVERA</v>
          </cell>
        </row>
        <row r="462">
          <cell r="A462" t="str">
            <v>06141805181057</v>
          </cell>
          <cell r="B462" t="str">
            <v>A &amp; A MULTISERVICIOS, S.A DE C.V.</v>
          </cell>
        </row>
        <row r="463">
          <cell r="A463" t="str">
            <v>06141210081024</v>
          </cell>
          <cell r="B463" t="str">
            <v>GEO CRISDAY S.A DE C.V.</v>
          </cell>
        </row>
        <row r="464">
          <cell r="A464" t="str">
            <v>06141605860015</v>
          </cell>
          <cell r="B464" t="str">
            <v>LIGERAMENTE USADAS, S.A DE C.V.</v>
          </cell>
        </row>
        <row r="465">
          <cell r="A465" t="str">
            <v>06140403931037</v>
          </cell>
          <cell r="B465" t="str">
            <v>TECNIAVES S.A DE C.V.</v>
          </cell>
        </row>
        <row r="466">
          <cell r="A466" t="str">
            <v>06142305881032</v>
          </cell>
          <cell r="B466" t="str">
            <v xml:space="preserve">LABORATORIO SALVADOREÑO DE INGENIERIA </v>
          </cell>
        </row>
        <row r="467">
          <cell r="A467" t="str">
            <v>06142010921011</v>
          </cell>
          <cell r="B467" t="str">
            <v>TS INGENIEROS</v>
          </cell>
        </row>
        <row r="468">
          <cell r="A468" t="str">
            <v>05200406480012</v>
          </cell>
          <cell r="B468" t="str">
            <v>JOSE MARIA CALLES RODAS</v>
          </cell>
        </row>
        <row r="469">
          <cell r="A469" t="str">
            <v>06141511770020</v>
          </cell>
          <cell r="B469" t="str">
            <v>CENTRAL DE RODAMIENTOS S.A DE C.V.</v>
          </cell>
        </row>
        <row r="470">
          <cell r="A470" t="str">
            <v>20220242694</v>
          </cell>
          <cell r="B470" t="str">
            <v>QUANGONG MACHINERY CO LTD</v>
          </cell>
        </row>
        <row r="471">
          <cell r="A471" t="str">
            <v>06140705121042</v>
          </cell>
          <cell r="B471" t="str">
            <v>AVANCORT S.A DE C.V.</v>
          </cell>
        </row>
        <row r="472">
          <cell r="A472" t="str">
            <v>06142004991029</v>
          </cell>
          <cell r="B472" t="str">
            <v>PINTURAS DEL SUR DE EL SALVADOR S.A DE C.V.</v>
          </cell>
        </row>
        <row r="473">
          <cell r="A473" t="str">
            <v>06142101771068</v>
          </cell>
          <cell r="B473" t="str">
            <v>CARLOS ALBERTO REYES GARCIA</v>
          </cell>
        </row>
        <row r="474">
          <cell r="A474" t="str">
            <v>06141501151046</v>
          </cell>
          <cell r="B474" t="str">
            <v>OLC, S.A DE C.V</v>
          </cell>
        </row>
        <row r="475">
          <cell r="A475" t="str">
            <v>06141008661043</v>
          </cell>
          <cell r="B475" t="str">
            <v>DAVID CANAHUATI PINEDA</v>
          </cell>
        </row>
        <row r="476">
          <cell r="A476" t="str">
            <v>10100107701012</v>
          </cell>
          <cell r="B476" t="str">
            <v>OMAR SAUL MERINO ROMERO</v>
          </cell>
        </row>
        <row r="477">
          <cell r="A477" t="str">
            <v>2022284428</v>
          </cell>
          <cell r="B477" t="str">
            <v>INTERMIX GROUP INC</v>
          </cell>
        </row>
        <row r="478">
          <cell r="A478" t="str">
            <v>06142307011043</v>
          </cell>
          <cell r="B478" t="str">
            <v>CORPORACION OCEANICA EL SALVADOR</v>
          </cell>
        </row>
        <row r="479">
          <cell r="A479" t="str">
            <v>06141705620038</v>
          </cell>
          <cell r="B479" t="str">
            <v>ASOCIACION DEMOGRAFICA SALVADOREÑA</v>
          </cell>
        </row>
        <row r="480">
          <cell r="A480" t="str">
            <v>11052105601010</v>
          </cell>
          <cell r="B480" t="str">
            <v>CARLOS HUMBERTO RODRIGUEZ</v>
          </cell>
        </row>
        <row r="481">
          <cell r="A481" t="str">
            <v>05111204540020</v>
          </cell>
          <cell r="B481" t="str">
            <v>JULIO ALBERTO PONCE</v>
          </cell>
        </row>
        <row r="482">
          <cell r="A482" t="str">
            <v>06141910891035</v>
          </cell>
          <cell r="B482" t="str">
            <v>CONSEJO SALVADOREÑO DEL CAFÉ</v>
          </cell>
        </row>
        <row r="483">
          <cell r="A483" t="str">
            <v>06142402061074</v>
          </cell>
          <cell r="B483" t="str">
            <v>PROMED DE EL SALVADOR S.A DE C.V.</v>
          </cell>
        </row>
        <row r="484">
          <cell r="A484" t="str">
            <v>01011807801010</v>
          </cell>
          <cell r="B484" t="str">
            <v>LUIS ERNESTO GARCIA PUENTES</v>
          </cell>
        </row>
        <row r="485">
          <cell r="A485" t="str">
            <v>06142109161080</v>
          </cell>
          <cell r="B485" t="str">
            <v>BUGSTING S.A DE C.V.</v>
          </cell>
        </row>
        <row r="486">
          <cell r="A486" t="str">
            <v>08190805801010</v>
          </cell>
          <cell r="B486" t="str">
            <v xml:space="preserve">ALBA LORENA MOLINA </v>
          </cell>
        </row>
        <row r="487">
          <cell r="A487" t="str">
            <v>06141802781118</v>
          </cell>
          <cell r="B487" t="str">
            <v>CARLOS FERNANDO MARTINEZ UMANZOR</v>
          </cell>
        </row>
        <row r="488">
          <cell r="A488" t="str">
            <v>06141310941010</v>
          </cell>
          <cell r="B488" t="str">
            <v>CENTRO COMERCIAL PLAZA MERLIOT</v>
          </cell>
        </row>
        <row r="489">
          <cell r="A489" t="str">
            <v>06140611720026</v>
          </cell>
          <cell r="B489" t="str">
            <v>CONCRETO PREESFORZADO SALVADOREÑO S.A DE C.V.</v>
          </cell>
        </row>
        <row r="490">
          <cell r="A490" t="str">
            <v>06082908951032</v>
          </cell>
          <cell r="B490" t="str">
            <v>JOSE DANIEL VILLANUEVA ESCOBAR</v>
          </cell>
        </row>
        <row r="491">
          <cell r="A491" t="str">
            <v>06140312931018</v>
          </cell>
          <cell r="B491" t="str">
            <v>BANCO DE AMERICA CENTRAL S.A</v>
          </cell>
        </row>
        <row r="492">
          <cell r="A492" t="str">
            <v>06140801201057</v>
          </cell>
          <cell r="B492" t="str">
            <v>UNION DE PERSONAS, MELENDEZ PITIN</v>
          </cell>
        </row>
        <row r="493">
          <cell r="A493" t="str">
            <v>06142110921080</v>
          </cell>
          <cell r="B493" t="str">
            <v>DAVID ALEJANDRO NAVAS RODRIGUEZ</v>
          </cell>
        </row>
        <row r="494">
          <cell r="A494" t="str">
            <v>02102610171022</v>
          </cell>
          <cell r="B494" t="str">
            <v>DISTRIBUIDORA RINO S.A DE C.V</v>
          </cell>
        </row>
        <row r="495">
          <cell r="A495" t="str">
            <v>06142708820025</v>
          </cell>
          <cell r="B495" t="str">
            <v>QUIMICAL S.A DE C.V.</v>
          </cell>
        </row>
        <row r="496">
          <cell r="A496" t="str">
            <v>06141810011038</v>
          </cell>
          <cell r="B496" t="str">
            <v>DIAGRI, S.A DE C.V.</v>
          </cell>
        </row>
        <row r="497">
          <cell r="A497" t="str">
            <v>06142911161029</v>
          </cell>
          <cell r="B497" t="str">
            <v>FAST CARGO, S.A DE C.V.</v>
          </cell>
        </row>
        <row r="498">
          <cell r="A498" t="str">
            <v>06142602821197</v>
          </cell>
          <cell r="B498" t="str">
            <v>MARIA ELENA  AVELAR OLIVARES</v>
          </cell>
        </row>
        <row r="499">
          <cell r="A499" t="str">
            <v>05110203121022</v>
          </cell>
          <cell r="B499" t="str">
            <v>INVERSIONES EL QUIJOTE S.A DE C.V.</v>
          </cell>
        </row>
        <row r="500">
          <cell r="A500" t="str">
            <v>06140212161088</v>
          </cell>
          <cell r="B500" t="str">
            <v>BEAUTY SUPPLY S.A DE C.V.</v>
          </cell>
        </row>
        <row r="501">
          <cell r="A501" t="str">
            <v>06140506171022</v>
          </cell>
          <cell r="B501" t="str">
            <v>PASOS VERDES S.A DE C.V.</v>
          </cell>
        </row>
        <row r="502">
          <cell r="A502" t="str">
            <v>06140411981043</v>
          </cell>
          <cell r="B502" t="str">
            <v>CORPORACION C&amp;M S.A DE C.V.</v>
          </cell>
        </row>
        <row r="503">
          <cell r="A503" t="str">
            <v>14081304540017</v>
          </cell>
          <cell r="B503" t="str">
            <v>MOISES H. VIDES OLIVA</v>
          </cell>
        </row>
        <row r="504">
          <cell r="A504" t="str">
            <v>05151612570010</v>
          </cell>
          <cell r="B504" t="str">
            <v>JOSE EDGARDO BARRIOS AREVALO</v>
          </cell>
        </row>
        <row r="505">
          <cell r="A505" t="str">
            <v>05110512941018</v>
          </cell>
          <cell r="B505" t="str">
            <v>SOBRES DE EL SALVADOR, S.A DE C.V.</v>
          </cell>
        </row>
        <row r="506">
          <cell r="A506" t="str">
            <v>06142009640022</v>
          </cell>
          <cell r="B506" t="str">
            <v>OSCAR ARMANDO MENDOZA MENENDEZ</v>
          </cell>
        </row>
        <row r="507">
          <cell r="A507" t="str">
            <v>06142405941040</v>
          </cell>
          <cell r="B507" t="str">
            <v>INVERSIONES TEXTILES MAS, S.A DE C.V.</v>
          </cell>
        </row>
        <row r="508">
          <cell r="A508" t="str">
            <v>06142007061014</v>
          </cell>
          <cell r="B508" t="str">
            <v>NUTRI CENTER S.A DE C.V.</v>
          </cell>
        </row>
        <row r="509">
          <cell r="A509" t="str">
            <v>06143007091033</v>
          </cell>
          <cell r="B509" t="str">
            <v>CRECE CENTRO AMERICA S.A DE C.V.</v>
          </cell>
        </row>
        <row r="510">
          <cell r="A510" t="str">
            <v>06142706001019</v>
          </cell>
          <cell r="B510" t="str">
            <v>FARMACIAS CAMILA</v>
          </cell>
        </row>
        <row r="511">
          <cell r="A511" t="str">
            <v>07150312791010</v>
          </cell>
          <cell r="B511" t="str">
            <v>MARLON CRISTIAN ARTIGA LEIVA</v>
          </cell>
        </row>
        <row r="512">
          <cell r="A512" t="str">
            <v>06140306211046</v>
          </cell>
          <cell r="B512" t="str">
            <v>CEMENTO CENTROAMERICANO S.A DE C.V</v>
          </cell>
        </row>
        <row r="513">
          <cell r="A513" t="str">
            <v>06140103791012</v>
          </cell>
          <cell r="B513" t="str">
            <v>ELIA ELIZABETH HERNANDEZ RAUDA</v>
          </cell>
        </row>
        <row r="514">
          <cell r="A514" t="str">
            <v>06031708540016</v>
          </cell>
          <cell r="B514" t="str">
            <v>MARIO ANTONIO NOUBLEAU VALENCIA</v>
          </cell>
        </row>
        <row r="515">
          <cell r="A515" t="str">
            <v>06142903111055</v>
          </cell>
          <cell r="B515" t="str">
            <v>SALVAMEDICA S.A DE C.V.</v>
          </cell>
        </row>
        <row r="516">
          <cell r="A516" t="str">
            <v>06142508161086</v>
          </cell>
          <cell r="B516" t="str">
            <v>MI SALUD S.A DE C.V.</v>
          </cell>
        </row>
        <row r="517">
          <cell r="A517" t="str">
            <v>10020601761016</v>
          </cell>
          <cell r="B517" t="str">
            <v>FREDY EDGARDO TORRES DURAN</v>
          </cell>
        </row>
        <row r="518">
          <cell r="A518" t="str">
            <v>06142904931030</v>
          </cell>
          <cell r="B518" t="str">
            <v>PEREZ BENAVIDES S.A DE C.V.</v>
          </cell>
        </row>
        <row r="519">
          <cell r="A519" t="str">
            <v>06140702171049</v>
          </cell>
          <cell r="B519" t="str">
            <v>TRANSPORTES ALAS S.A DE C.V.</v>
          </cell>
        </row>
        <row r="520">
          <cell r="A520" t="str">
            <v>05010703161018</v>
          </cell>
          <cell r="B520" t="str">
            <v>GASPRO EL SALVADOR S.A DE C.V.</v>
          </cell>
        </row>
        <row r="521">
          <cell r="A521" t="str">
            <v>02132105590013</v>
          </cell>
          <cell r="B521" t="str">
            <v>OSCAR ALBERTO FLORES MENJIVAR</v>
          </cell>
        </row>
        <row r="522">
          <cell r="A522" t="str">
            <v>06142309921233</v>
          </cell>
          <cell r="B522" t="str">
            <v>LUIS ENRIQUE RIVERA PINEDA</v>
          </cell>
        </row>
        <row r="523">
          <cell r="A523" t="str">
            <v>06141606770022</v>
          </cell>
          <cell r="B523" t="str">
            <v>LIBRERÍA CERVANTES S.A DE C.V.</v>
          </cell>
        </row>
        <row r="524">
          <cell r="A524" t="str">
            <v>06142103171041</v>
          </cell>
          <cell r="B524" t="str">
            <v>LORO, S.A DE C.V.</v>
          </cell>
        </row>
        <row r="525">
          <cell r="A525" t="str">
            <v>06142202161023</v>
          </cell>
          <cell r="B525" t="str">
            <v>COSMOITALIA, S.A DE C.V.</v>
          </cell>
        </row>
        <row r="526">
          <cell r="A526" t="str">
            <v>02102905680033</v>
          </cell>
          <cell r="B526" t="str">
            <v>EDGAR OVIDIO NUÑEZ ARTEAGA</v>
          </cell>
        </row>
        <row r="527">
          <cell r="A527" t="str">
            <v>06142909941068</v>
          </cell>
          <cell r="B527" t="str">
            <v>SERIPRISA, S.A DE C.V.</v>
          </cell>
        </row>
        <row r="528">
          <cell r="A528" t="str">
            <v>03150901881084</v>
          </cell>
          <cell r="B528" t="str">
            <v>DAVID ORLANDO RIVERA RODRIGUEZ</v>
          </cell>
        </row>
        <row r="529">
          <cell r="A529" t="str">
            <v>06142306941020</v>
          </cell>
          <cell r="B529" t="str">
            <v>SUMINISTRO INTERNACIONAL DE REPUESTOS S.A DE C.V.</v>
          </cell>
        </row>
        <row r="530">
          <cell r="A530" t="str">
            <v>06143012931015</v>
          </cell>
          <cell r="B530" t="str">
            <v>ACAXUAL S.A DE C.V.</v>
          </cell>
        </row>
        <row r="531">
          <cell r="A531" t="str">
            <v>06140512081078</v>
          </cell>
          <cell r="B531" t="str">
            <v>CORTE Y PRESICION DE METALES, S.A DE C.V.</v>
          </cell>
        </row>
        <row r="532">
          <cell r="A532" t="str">
            <v>96422206810012</v>
          </cell>
          <cell r="B532" t="str">
            <v>TROPIGAS DE EL SALVADOR S.A</v>
          </cell>
        </row>
        <row r="533">
          <cell r="A533" t="str">
            <v>06142506731012</v>
          </cell>
          <cell r="B533" t="str">
            <v>EDWIN FRANCISCO ORTIZ FIGUEROA</v>
          </cell>
        </row>
        <row r="534">
          <cell r="A534" t="str">
            <v>06141112141043</v>
          </cell>
          <cell r="B534" t="str">
            <v>HYDRAULIC PARTS S.A DE C.V.</v>
          </cell>
        </row>
        <row r="535">
          <cell r="A535" t="str">
            <v>02101302161028</v>
          </cell>
          <cell r="B535" t="str">
            <v>IMPORTADORA Y EXPORTADORA JMJ S.A DE C.V.</v>
          </cell>
        </row>
        <row r="536">
          <cell r="A536" t="str">
            <v>06142404061020</v>
          </cell>
          <cell r="B536" t="str">
            <v>SOLUCIONES DE LOGISTICA S.A DE C.V.</v>
          </cell>
        </row>
        <row r="537">
          <cell r="A537" t="str">
            <v>06142005820017</v>
          </cell>
          <cell r="B537" t="str">
            <v>AGROQUIMICAS INDUSTRIALES S.A DE C.V.</v>
          </cell>
        </row>
        <row r="538">
          <cell r="A538" t="str">
            <v>06141502770029</v>
          </cell>
          <cell r="B538" t="str">
            <v>BRENNTAG EL SALVADOR S.A DE C.V.</v>
          </cell>
        </row>
        <row r="539">
          <cell r="A539" t="str">
            <v>06140405211015</v>
          </cell>
          <cell r="B539" t="str">
            <v>INVERSIONES INDUSTRIALES AGRICOLAS</v>
          </cell>
        </row>
        <row r="540">
          <cell r="A540" t="str">
            <v>02101811971020</v>
          </cell>
          <cell r="B540" t="str">
            <v>NUTRI FERTIL S.A DE C.V.</v>
          </cell>
        </row>
        <row r="541">
          <cell r="A541" t="str">
            <v>94110804831019</v>
          </cell>
          <cell r="B541" t="str">
            <v>CECIA HERNANDEZ RODRIGUEZ</v>
          </cell>
        </row>
        <row r="542">
          <cell r="A542" t="str">
            <v>06192311201016</v>
          </cell>
          <cell r="B542" t="str">
            <v>TRANSPORTES JASA, S.A DE C.V.</v>
          </cell>
        </row>
        <row r="543">
          <cell r="A543" t="str">
            <v>12171406701039</v>
          </cell>
          <cell r="B543" t="str">
            <v>ANA FRANCISCA CEDILLOS</v>
          </cell>
        </row>
        <row r="544">
          <cell r="A544" t="str">
            <v>12051401931014</v>
          </cell>
          <cell r="B544" t="str">
            <v>JUAN JOSE QUINTANILLA MAJANO</v>
          </cell>
        </row>
        <row r="545">
          <cell r="A545" t="str">
            <v>06142209520012</v>
          </cell>
          <cell r="B545" t="str">
            <v>EMPRESAS ADOC, S.A DE C.V.</v>
          </cell>
        </row>
        <row r="546">
          <cell r="A546" t="str">
            <v>06141009650016</v>
          </cell>
          <cell r="B546" t="str">
            <v>INDUSTRIAS MIKE MIKE, S.A DE C.V.</v>
          </cell>
        </row>
        <row r="547">
          <cell r="A547" t="str">
            <v>06141406741073</v>
          </cell>
          <cell r="B547" t="str">
            <v>JOSE LUIS  CRUZ MEJIA</v>
          </cell>
        </row>
        <row r="548">
          <cell r="A548" t="str">
            <v>03151110951018</v>
          </cell>
          <cell r="B548" t="str">
            <v>KATHERINE DANIELA CASTANEDA</v>
          </cell>
        </row>
        <row r="549">
          <cell r="A549" t="str">
            <v>06140209051093</v>
          </cell>
          <cell r="B549" t="str">
            <v>MOBIPLUS</v>
          </cell>
        </row>
        <row r="550">
          <cell r="A550" t="str">
            <v>06141111071017</v>
          </cell>
          <cell r="B550" t="str">
            <v>TRITON LOGISTICS S.A DE C.V.</v>
          </cell>
        </row>
        <row r="551">
          <cell r="A551" t="str">
            <v>06142303091115</v>
          </cell>
          <cell r="B551" t="str">
            <v>SERVICIOS Y TERMINALES S.A DE C.V.</v>
          </cell>
        </row>
        <row r="552">
          <cell r="A552" t="str">
            <v>06141305031024</v>
          </cell>
          <cell r="B552" t="str">
            <v>COMPAÑÍA DE LOGISTICA Y TRANSPORTE S.A DE C.V.</v>
          </cell>
        </row>
        <row r="553">
          <cell r="A553" t="str">
            <v>09032406620010</v>
          </cell>
          <cell r="B553" t="str">
            <v>JUAN ANTONIO RODAS RIVAS</v>
          </cell>
        </row>
        <row r="554">
          <cell r="A554" t="str">
            <v>06140103011033</v>
          </cell>
          <cell r="B554" t="str">
            <v>CARDOCOFFEE S.A DE C.V.</v>
          </cell>
        </row>
        <row r="555">
          <cell r="A555" t="str">
            <v>06140108140066</v>
          </cell>
          <cell r="B555" t="str">
            <v>DIRECCION GENERAL DE TESORERIA</v>
          </cell>
        </row>
        <row r="556">
          <cell r="A556" t="str">
            <v>04071607051010</v>
          </cell>
          <cell r="B556" t="str">
            <v>DIHARE S.A DE C.V.</v>
          </cell>
        </row>
        <row r="557">
          <cell r="A557" t="str">
            <v>10102803791010</v>
          </cell>
          <cell r="B557" t="str">
            <v>CESAR ANTONIO CASTILLO MARTINEZ</v>
          </cell>
        </row>
        <row r="558">
          <cell r="A558" t="str">
            <v>039938434</v>
          </cell>
          <cell r="B558" t="str">
            <v>EVELIA ESMERALDA MENDEZ</v>
          </cell>
        </row>
        <row r="559">
          <cell r="A559" t="str">
            <v>06142510720020</v>
          </cell>
          <cell r="B559" t="str">
            <v>PROVEEDORES INDUSTRIALES S.A DE C.V.</v>
          </cell>
        </row>
        <row r="560">
          <cell r="A560" t="str">
            <v>06140411191034</v>
          </cell>
          <cell r="B560" t="str">
            <v>CTMSAL LOGISTICS S.A DE C.V.</v>
          </cell>
        </row>
        <row r="561">
          <cell r="A561" t="str">
            <v>06141407771049</v>
          </cell>
          <cell r="B561" t="str">
            <v>MIGUEL ENRIQUE BUENDIA PICHE</v>
          </cell>
        </row>
        <row r="562">
          <cell r="A562" t="str">
            <v>02102509680048</v>
          </cell>
          <cell r="B562" t="str">
            <v>CARLOS HUMBERTO GARCIA RODRIGUEZ</v>
          </cell>
        </row>
        <row r="563">
          <cell r="A563" t="str">
            <v>06141812171024</v>
          </cell>
          <cell r="B563" t="str">
            <v>TRANSEMSA S.A DE C.V.</v>
          </cell>
        </row>
        <row r="564">
          <cell r="A564" t="str">
            <v>11211512530010</v>
          </cell>
          <cell r="B564" t="str">
            <v>JOSE RENE SARAVIA NIETO</v>
          </cell>
        </row>
        <row r="565">
          <cell r="A565" t="str">
            <v>05130906831014</v>
          </cell>
          <cell r="B565" t="str">
            <v>LILIAN ISABEL SEGOVIA DE MORALES</v>
          </cell>
        </row>
        <row r="566">
          <cell r="A566" t="str">
            <v>06143112791113</v>
          </cell>
          <cell r="B566" t="str">
            <v>MAURICIO ANTONIO CANALES BARRERA</v>
          </cell>
        </row>
        <row r="567">
          <cell r="A567" t="str">
            <v>06140202151068</v>
          </cell>
          <cell r="B567" t="str">
            <v>BRAU S.A DE C.V.</v>
          </cell>
        </row>
        <row r="568">
          <cell r="A568" t="str">
            <v>01012702670017</v>
          </cell>
          <cell r="B568" t="str">
            <v>VICTOR MANUEL AGUILAR CHINCHILLA</v>
          </cell>
        </row>
        <row r="569">
          <cell r="A569" t="str">
            <v>06141308931638</v>
          </cell>
          <cell r="B569" t="str">
            <v>OLIVER ALEXANDER CARRILLO HERNANDEZ</v>
          </cell>
        </row>
        <row r="570">
          <cell r="A570" t="str">
            <v>06142701691173</v>
          </cell>
          <cell r="B570" t="str">
            <v>ABRAHAM ANGEL ROMERO PERALTA</v>
          </cell>
        </row>
        <row r="571">
          <cell r="A571" t="str">
            <v>11152808751018</v>
          </cell>
          <cell r="B571" t="str">
            <v>JOEL DE JESUS ESCOBAR ZELAYA</v>
          </cell>
        </row>
        <row r="572">
          <cell r="A572" t="str">
            <v>03062505781046</v>
          </cell>
          <cell r="B572" t="str">
            <v>JOEL ELISEO PINTI MISMIT</v>
          </cell>
        </row>
        <row r="573">
          <cell r="A573" t="str">
            <v>06141408201025</v>
          </cell>
          <cell r="B573" t="str">
            <v>SERVICIOS ADUANEROS S.A DE C.V.</v>
          </cell>
        </row>
        <row r="574">
          <cell r="A574" t="str">
            <v>03011612731015</v>
          </cell>
          <cell r="B574" t="str">
            <v>RAFAEL AMAYA TOVAR</v>
          </cell>
        </row>
        <row r="575">
          <cell r="A575" t="str">
            <v>05111703630014</v>
          </cell>
          <cell r="B575" t="str">
            <v>JOSE RICARDO ANTONIO MOLINA</v>
          </cell>
        </row>
        <row r="576">
          <cell r="A576" t="str">
            <v>06072301881064</v>
          </cell>
          <cell r="B576" t="str">
            <v>MONICA LISET DURAN ALARCON</v>
          </cell>
        </row>
        <row r="577">
          <cell r="A577" t="str">
            <v>02101109400013</v>
          </cell>
          <cell r="B577" t="str">
            <v xml:space="preserve">JORGE ALBERTO CEA </v>
          </cell>
        </row>
        <row r="578">
          <cell r="A578" t="str">
            <v>05110701831010</v>
          </cell>
          <cell r="B578" t="str">
            <v>CESY ARELY PALACIOS</v>
          </cell>
        </row>
        <row r="579">
          <cell r="A579" t="str">
            <v>06142610981020</v>
          </cell>
          <cell r="B579" t="str">
            <v>CHONSA PLASTICOS INDUSTRIAL, S.A DE C.V.</v>
          </cell>
        </row>
        <row r="580">
          <cell r="A580" t="str">
            <v>05182910731016</v>
          </cell>
          <cell r="B580" t="str">
            <v xml:space="preserve">NARCISO BELTRAN VARGAS </v>
          </cell>
        </row>
        <row r="581">
          <cell r="A581" t="str">
            <v>94832502871017</v>
          </cell>
          <cell r="B581" t="str">
            <v xml:space="preserve">MARIA DEL CARMEN GONZALEZ </v>
          </cell>
        </row>
        <row r="582">
          <cell r="A582" t="str">
            <v>06142801931023</v>
          </cell>
          <cell r="B582" t="str">
            <v>COMERCIAL PORTILLO, S.A DE C.V.</v>
          </cell>
        </row>
        <row r="583">
          <cell r="A583" t="str">
            <v>06142702061033</v>
          </cell>
          <cell r="B583" t="str">
            <v>INVERSIONES FUENTES CASTRO, S.A DE C.V.</v>
          </cell>
        </row>
        <row r="584">
          <cell r="A584" t="str">
            <v>06141302201042</v>
          </cell>
          <cell r="B584" t="str">
            <v>DGAS EL SALVADOR, S.A DE C.V.</v>
          </cell>
        </row>
        <row r="585">
          <cell r="A585" t="str">
            <v>05053003771010</v>
          </cell>
          <cell r="B585" t="str">
            <v xml:space="preserve">ANABEL DOMINGUEZ DE AVALOS </v>
          </cell>
        </row>
        <row r="586">
          <cell r="A586" t="str">
            <v>06142810991047</v>
          </cell>
          <cell r="B586" t="str">
            <v>INCAPROSA, S.A DE C.V.</v>
          </cell>
        </row>
        <row r="587">
          <cell r="A587" t="str">
            <v>02103101971016</v>
          </cell>
          <cell r="B587" t="str">
            <v>DISTRIBUIDORA SALVADOREÑA DE COMBUSTIBLE, S.A DE C.V.</v>
          </cell>
        </row>
        <row r="588">
          <cell r="A588" t="str">
            <v>94832511061010</v>
          </cell>
          <cell r="B588" t="str">
            <v>GTLOGISTISTICS, S.A DE C.V.</v>
          </cell>
        </row>
        <row r="589">
          <cell r="A589" t="str">
            <v>02041312520016</v>
          </cell>
          <cell r="B589" t="str">
            <v>DANIEL CASTANEDA</v>
          </cell>
        </row>
        <row r="590">
          <cell r="A590" t="str">
            <v>06141901081012</v>
          </cell>
          <cell r="B590" t="str">
            <v>CENTRAL LOGISTICS, S.A DE C.V.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definedNames>
      <definedName name="DatosConsumi"/>
      <definedName name="DatosContri"/>
      <definedName name="GuardarDatos"/>
      <definedName name="LimpiarConsumi"/>
      <definedName name="LimpiarContri"/>
      <definedName name="LimpiarDatos"/>
    </definedNames>
    <sheetDataSet>
      <sheetData sheetId="0"/>
    </sheetDataSet>
  </externalBook>
</externalLink>
</file>

<file path=xl/tables/table1.xml><?xml version="1.0" encoding="utf-8"?>
<table xmlns="http://schemas.openxmlformats.org/spreadsheetml/2006/main" id="1" name="Tabla1" displayName="Tabla1" ref="A3:R347" totalsRowCount="1">
  <autoFilter ref="A3:R346">
    <filterColumn colId="0">
      <filters>
        <filter val="MARZO"/>
      </filters>
    </filterColumn>
  </autoFilter>
  <tableColumns count="18">
    <tableColumn id="1" name="ENERO" totalsRowLabel="Total"/>
    <tableColumn id="29" name="FECHA" dataDxfId="70" totalsRowDxfId="32"/>
    <tableColumn id="3" name="CLASE DE DOC"/>
    <tableColumn id="4" name="TIPO DE DOC"/>
    <tableColumn id="5" name="CORRELATIVO"/>
    <tableColumn id="6" name="NIT PROV"/>
    <tableColumn id="7" name="N PROVEEDOR"/>
    <tableColumn id="8" name="C. EXENTAS" totalsRowFunction="sum" totalsRowDxfId="31" dataCellStyle="Moneda"/>
    <tableColumn id="9" name="I. EXENTAS" totalsRowDxfId="30" dataCellStyle="Moneda"/>
    <tableColumn id="10" name="IMPOR EX" totalsRowDxfId="29" dataCellStyle="Moneda"/>
    <tableColumn id="11" name="C. GRAVADA" totalsRowFunction="sum" totalsRowDxfId="28" dataCellStyle="Moneda"/>
    <tableColumn id="12" name="INTER GRAVA" totalsRowFunction="sum" totalsRowDxfId="27" dataCellStyle="Moneda"/>
    <tableColumn id="13" name="IMPOR BIENES" totalsRowFunction="sum" totalsRowDxfId="26" dataCellStyle="Moneda"/>
    <tableColumn id="14" name="IMPOR SERV" totalsRowDxfId="25" dataCellStyle="Moneda"/>
    <tableColumn id="15" name="IVA" totalsRowFunction="sum" totalsRowDxfId="24" dataCellStyle="Moneda"/>
    <tableColumn id="16" name="TOTAL C." totalsRowFunction="sum" dataDxfId="69" totalsRowDxfId="23" dataCellStyle="Moneda"/>
    <tableColumn id="18" name="DUI" dataDxfId="68" totalsRowDxfId="22" dataCellStyle="Moneda"/>
    <tableColumn id="17" name="ANEXO 3" totalsRowFunction="count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E2:W552" totalsRowCount="1">
  <autoFilter ref="E2:W551">
    <filterColumn colId="0">
      <filters>
        <filter val="MARZO"/>
      </filters>
    </filterColumn>
    <filterColumn colId="9">
      <filters>
        <filter val="ACOPASA DE RL"/>
        <filter val="ALFARO VILLEDA, RAUL AMILCAR"/>
        <filter val="ALMAPA S.A DE C.V."/>
        <filter val="ANA LUZ PORTILLO GONZALEZ"/>
        <filter val="ANDA LUCIA S.A DE C.V."/>
        <filter val="ASFALTOS DE CENTROAMERICA S.A DE C.V."/>
        <filter val="CARLOS EDUARDO TORRES OLIVO"/>
        <filter val="CASA BAZZYNI S.A DE C.V."/>
        <filter val="CORPORACION FERGU S.A DE C.V."/>
        <filter val="DAMARIS YOLANDA ARIAS ZEPEDA"/>
        <filter val="DEL TROPICFOOD S.A DE C.V."/>
        <filter val="DISTRIBUIDORA DE QUIMICOS Y COLORANTES"/>
        <filter val="EDGAR DAGOBERTO CUNZA GOMEZ"/>
        <filter val="EL GRANJERO S.A DE C.V."/>
        <filter val="FIBRATECNICA S.A DE C.V."/>
        <filter val="GASPRO DE EL SALVADOR S.A DE C.V."/>
        <filter val="GRUPO PALACIOS S.A DE C.V."/>
        <filter val="HERMANOS AREVALO S.A DE C.V."/>
        <filter val="HERMES ANTONIO GUARDADO ALVARENGA"/>
        <filter val="INDUSTRIAS SUPERIOR"/>
        <filter val="INGENIERIA Y TECNICA"/>
        <filter val="INVERSIONES CALMA S.A DE C.V."/>
        <filter val="INVERSIONES COMERCIALES ESCOBAR"/>
        <filter val="INVERSIONES Y PROYECTOS CUSCATLAN"/>
        <filter val="JAVIER DANILO RUIZ MORALES"/>
        <filter val="JM CONSTRUCCIONES S.A DE C.V."/>
        <filter val="JORGE ALBERTO MENJIVAR"/>
        <filter val="LEOS S.A DE C.V."/>
        <filter val="LLANTAS Y ACCESORIOS"/>
        <filter val="MAGADI S.A DE C.V."/>
        <filter val="MANUEL DE JESUS AGUIRRE ACOSTA"/>
        <filter val="MEGABLOCK S.A DE C.V."/>
        <filter val="MILTON RAFAEL PANIAGUA AGUILAR"/>
        <filter val="MIRANDA LUPONE SOL Y COMPAÑÍA"/>
        <filter val="MULTINACIONAL FREIGHT LOGISTIC S.A DE C.V."/>
        <filter val="OSCAR ALEXANDER SANCHEZ HERNANDEZ"/>
        <filter val="PABLO ERNERTO MIGUEL VALLADARES"/>
        <filter val="PEDRERA PROTERSA S.A DE C.V."/>
        <filter val="PRODUCTOS AGROALIMENTICIOS"/>
        <filter val="RAMIREZ VENTURA S.A DE C.V"/>
        <filter val="RENIG S.A DE C.V."/>
        <filter val="SERVICIO DE MANTEMIMIENTO AUTOMOTRIZ"/>
        <filter val="SERVIREPUESTOS S.A DE C.V."/>
        <filter val="TALLER INDUSTRIAL MENA SALVADOREÑA"/>
        <filter val="TALLERES EL ADONAI S.A DE C.V."/>
        <filter val="TECNIAVES S.A DE C.V."/>
        <filter val="TECNUTRAL S.A DE C.V"/>
        <filter val="TONI EVENOR PAIZ"/>
        <filter val="TRANSPORTE ANDRADE S.A DE C.V."/>
        <filter val="TRANSTEX S.A DE C.V."/>
        <filter val="UIS ERNESTO CARPIO"/>
        <filter val="VE EL SALVDOR S.A DE C.V."/>
      </filters>
    </filterColumn>
  </autoFilter>
  <tableColumns count="19">
    <tableColumn id="1" name="MES" totalsRowLabel="Total"/>
    <tableColumn id="22" name="fecha" dataDxfId="67" totalsRowDxfId="21"/>
    <tableColumn id="3" name="CLASE DE DOC"/>
    <tableColumn id="4" name="TIPO DE DOC"/>
    <tableColumn id="5" name="N° DE RESOLUCION"/>
    <tableColumn id="6" name="SERIE "/>
    <tableColumn id="7" name="N° DOC" totalsRowDxfId="20"/>
    <tableColumn id="8" name="CONTROL" totalsRowDxfId="19"/>
    <tableColumn id="9" name="NIT DE CLIENTE"/>
    <tableColumn id="10" name="NOMBRE DE CLIENTE"/>
    <tableColumn id="11" name="VENTA EXENTA" totalsRowFunction="sum" totalsRowDxfId="18" dataCellStyle="Moneda"/>
    <tableColumn id="12" name="VENTA NO SUJETA" totalsRowDxfId="17" dataCellStyle="Moneda"/>
    <tableColumn id="13" name="V. GRAVADA" totalsRowFunction="sum" totalsRowDxfId="16" dataCellStyle="Moneda"/>
    <tableColumn id="14" name="D.FISCAL" totalsRowFunction="sum" totalsRowDxfId="15" dataCellStyle="Moneda"/>
    <tableColumn id="15" name="V CTA DE 3" totalsRowDxfId="14" dataCellStyle="Moneda"/>
    <tableColumn id="16" name="D. FISCAL A 3" totalsRowDxfId="13" dataCellStyle="Moneda"/>
    <tableColumn id="17" name="VENTA TOTAL" totalsRowFunction="sum" totalsRowDxfId="12" dataCellStyle="Moneda"/>
    <tableColumn id="19" name="DUI" dataDxfId="66" totalsRowDxfId="11" dataCellStyle="Moneda"/>
    <tableColumn id="18" name="ANEXO" totalsRowFunction="count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2:V148" totalsRowCount="1">
  <autoFilter ref="A2:V147">
    <filterColumn colId="0">
      <filters>
        <filter val="MARZO"/>
      </filters>
    </filterColumn>
  </autoFilter>
  <sortState ref="A3:V47">
    <sortCondition ref="G2:G561"/>
  </sortState>
  <tableColumns count="22">
    <tableColumn id="1" name="MES" totalsRowLabel="Total"/>
    <tableColumn id="2" name="FECHA" dataDxfId="65" totalsRowDxfId="64"/>
    <tableColumn id="3" name="CLASE DE DOC"/>
    <tableColumn id="4" name="TIPO DE DOC"/>
    <tableColumn id="5" name="RESOLUCION"/>
    <tableColumn id="6" name="SERIE"/>
    <tableColumn id="7" name="CORRELTIVO"/>
    <tableColumn id="8" name="FINAL"/>
    <tableColumn id="9" name="CORRELTIVO2"/>
    <tableColumn id="10" name="FINAL3"/>
    <tableColumn id="11" name="VACIO"/>
    <tableColumn id="12" name="V EXENTA" dataDxfId="63" totalsRowDxfId="62" dataCellStyle="Moneda"/>
    <tableColumn id="13" name="VENTAS NO" dataDxfId="61" totalsRowDxfId="60" dataCellStyle="Moneda"/>
    <tableColumn id="14" name="V NO SUJETAS" dataDxfId="59" totalsRowDxfId="58" dataCellStyle="Moneda"/>
    <tableColumn id="15" name="V GRAVADAS" totalsRowFunction="sum" dataDxfId="57" totalsRowDxfId="56" dataCellStyle="Moneda"/>
    <tableColumn id="16" name="EX IN CA" dataDxfId="55" totalsRowDxfId="54" dataCellStyle="Moneda"/>
    <tableColumn id="17" name="EX OUT CA" dataDxfId="53" totalsRowDxfId="52" dataCellStyle="Moneda"/>
    <tableColumn id="18" name="EX SERVICE" totalsRowFunction="sum" dataDxfId="51" totalsRowDxfId="50" dataCellStyle="Moneda"/>
    <tableColumn id="19" name="V ZONA FRAN" dataDxfId="49" totalsRowDxfId="48" dataCellStyle="Moneda"/>
    <tableColumn id="20" name="V CTA A 3ERO" dataDxfId="47" totalsRowDxfId="46" dataCellStyle="Moneda"/>
    <tableColumn id="21" name="TOTAL VENTA" totalsRowFunction="sum" dataDxfId="45" totalsRowDxfId="44" dataCellStyle="Moneda"/>
    <tableColumn id="22" name="ANEXO" totalsRowFunction="count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A1:J17" totalsRowCount="1" headerRowDxfId="43">
  <tableColumns count="10">
    <tableColumn id="1" name="MES"/>
    <tableColumn id="2" name="NIT" dataDxfId="42"/>
    <tableColumn id="3" name="FECHA" dataDxfId="41"/>
    <tableColumn id="4" name="TIPO" dataDxfId="40"/>
    <tableColumn id="5" name="SERIE" dataDxfId="39"/>
    <tableColumn id="6" name="DOC" dataDxfId="38"/>
    <tableColumn id="7" name="MONTO" totalsRowFunction="sum" dataDxfId="37" totalsRowDxfId="36"/>
    <tableColumn id="8" name="RETENCION" totalsRowFunction="sum" dataDxfId="35" totalsRowDxfId="34"/>
    <tableColumn id="10" name="Columna1" dataDxfId="0" totalsRowDxfId="1"/>
    <tableColumn id="9" name="ANEXO" dataDxfId="33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externalLinkPath" Target="/Users/Principal/Desktop/CLIENTES%20DE%20IVA/UNICA%20SERVICIOS/2023/LIBRO%20DE%20COMPRAS%20Y%20VENTAS%20NUEVO%20UNICA%202023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tabColor rgb="FF7030A0"/>
  </sheetPr>
  <dimension ref="B1:J20"/>
  <sheetViews>
    <sheetView showGridLines="0" zoomScaleNormal="100" zoomScaleSheetLayoutView="85" workbookViewId="0">
      <selection activeCell="D4" sqref="D4"/>
    </sheetView>
  </sheetViews>
  <sheetFormatPr baseColWidth="10" defaultRowHeight="15" x14ac:dyDescent="0.25"/>
  <cols>
    <col min="2" max="2" width="13.7109375" bestFit="1" customWidth="1"/>
    <col min="3" max="3" width="3.85546875" customWidth="1"/>
    <col min="4" max="4" width="28.28515625" customWidth="1"/>
    <col min="5" max="5" width="7.85546875" customWidth="1"/>
  </cols>
  <sheetData>
    <row r="1" spans="2:10" ht="49.5" customHeight="1" x14ac:dyDescent="0.25"/>
    <row r="2" spans="2:10" ht="15.75" thickBot="1" x14ac:dyDescent="0.3"/>
    <row r="3" spans="2:10" x14ac:dyDescent="0.25">
      <c r="B3" s="5" t="s">
        <v>17</v>
      </c>
      <c r="D3" s="9" t="s">
        <v>1096</v>
      </c>
    </row>
    <row r="4" spans="2:10" x14ac:dyDescent="0.25">
      <c r="B4" s="5" t="s">
        <v>2</v>
      </c>
      <c r="D4" s="74" t="str">
        <f>+J4</f>
        <v>22/03/2023</v>
      </c>
      <c r="E4" s="26" t="s">
        <v>1372</v>
      </c>
      <c r="F4" s="27" t="str">
        <f>+LEFT(E4,2)</f>
        <v>22</v>
      </c>
      <c r="G4" s="27" t="str">
        <f>+RIGHT(E4,2)</f>
        <v>03</v>
      </c>
      <c r="H4" s="28" t="s">
        <v>1051</v>
      </c>
      <c r="I4" s="27" t="s">
        <v>93</v>
      </c>
      <c r="J4" s="27" t="str">
        <f>+F4&amp;I4&amp;G4&amp;I4&amp;H4</f>
        <v>22/03/2023</v>
      </c>
    </row>
    <row r="5" spans="2:10" x14ac:dyDescent="0.25">
      <c r="B5" s="5" t="s">
        <v>3</v>
      </c>
      <c r="D5" s="55">
        <v>1</v>
      </c>
    </row>
    <row r="6" spans="2:10" x14ac:dyDescent="0.25">
      <c r="B6" s="5" t="s">
        <v>4</v>
      </c>
      <c r="D6" s="7" t="s">
        <v>0</v>
      </c>
    </row>
    <row r="7" spans="2:10" x14ac:dyDescent="0.25">
      <c r="B7" s="5" t="s">
        <v>5</v>
      </c>
      <c r="D7" s="11"/>
    </row>
    <row r="8" spans="2:10" x14ac:dyDescent="0.25">
      <c r="B8" s="5" t="s">
        <v>6</v>
      </c>
      <c r="D8" s="10" t="s">
        <v>1077</v>
      </c>
    </row>
    <row r="9" spans="2:10" x14ac:dyDescent="0.25">
      <c r="B9" s="5" t="s">
        <v>85</v>
      </c>
      <c r="D9" s="23" t="str">
        <f>IFERROR(VLOOKUP(D8,'[1]BASE DE PROVEEDORES'!$A:$B,2,0),"No Existe")</f>
        <v>OSCAR HUMBERTO RIVAS INTERIANO</v>
      </c>
    </row>
    <row r="10" spans="2:10" x14ac:dyDescent="0.25">
      <c r="B10" s="5" t="s">
        <v>7</v>
      </c>
      <c r="D10" s="8">
        <v>0</v>
      </c>
    </row>
    <row r="11" spans="2:10" x14ac:dyDescent="0.25">
      <c r="B11" s="5" t="s">
        <v>8</v>
      </c>
      <c r="D11" s="8">
        <v>0</v>
      </c>
    </row>
    <row r="12" spans="2:10" x14ac:dyDescent="0.25">
      <c r="B12" s="5" t="s">
        <v>9</v>
      </c>
      <c r="D12" s="8">
        <v>0</v>
      </c>
    </row>
    <row r="13" spans="2:10" x14ac:dyDescent="0.25">
      <c r="B13" s="5" t="s">
        <v>10</v>
      </c>
      <c r="D13" s="12"/>
    </row>
    <row r="14" spans="2:10" x14ac:dyDescent="0.25">
      <c r="B14" s="5" t="s">
        <v>11</v>
      </c>
      <c r="D14" s="8">
        <v>0</v>
      </c>
    </row>
    <row r="15" spans="2:10" x14ac:dyDescent="0.25">
      <c r="B15" s="5" t="s">
        <v>13</v>
      </c>
      <c r="D15" s="8">
        <v>0</v>
      </c>
    </row>
    <row r="16" spans="2:10" x14ac:dyDescent="0.25">
      <c r="B16" s="5" t="s">
        <v>12</v>
      </c>
      <c r="D16" s="8">
        <v>0</v>
      </c>
    </row>
    <row r="17" spans="2:4" x14ac:dyDescent="0.25">
      <c r="B17" s="5" t="s">
        <v>14</v>
      </c>
      <c r="D17" s="8">
        <f>+(D16++D15+D14+D13)*0.13</f>
        <v>0</v>
      </c>
    </row>
    <row r="18" spans="2:4" x14ac:dyDescent="0.25">
      <c r="B18" s="5" t="s">
        <v>15</v>
      </c>
      <c r="D18" s="8">
        <f>+SUBTOTAL(9,D10,D11,D12,D13,D14,D15,D16,D17)</f>
        <v>0</v>
      </c>
    </row>
    <row r="19" spans="2:4" x14ac:dyDescent="0.25">
      <c r="B19" s="5" t="s">
        <v>95</v>
      </c>
      <c r="D19" s="30">
        <v>0</v>
      </c>
    </row>
    <row r="20" spans="2:4" ht="15.75" thickBot="1" x14ac:dyDescent="0.3">
      <c r="B20" s="5" t="s">
        <v>16</v>
      </c>
      <c r="D20" s="57">
        <v>3</v>
      </c>
    </row>
  </sheetData>
  <conditionalFormatting sqref="D19">
    <cfRule type="containsText" dxfId="10" priority="1" operator="containsText" text="ACTUAL">
      <formula>NOT(ISERROR(SEARCH("ACTUAL",D19)))</formula>
    </cfRule>
  </conditionalFormatting>
  <dataValidations count="3">
    <dataValidation type="decimal" allowBlank="1" showInputMessage="1" showErrorMessage="1" errorTitle="Error de ingreso" error="Los datos ingresados no son validos solo se aceptan numeros" sqref="D10:D16">
      <formula1>0</formula1>
      <formula2>10000000</formula2>
    </dataValidation>
    <dataValidation type="list" allowBlank="1" showInputMessage="1" showErrorMessage="1" sqref="D6">
      <formula1>"03,05,12"</formula1>
    </dataValidation>
    <dataValidation type="textLength" allowBlank="1" showInputMessage="1" showErrorMessage="1" sqref="D8">
      <formula1>9</formula1>
      <formula2>14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rgb="FF7030A0"/>
  </sheetPr>
  <dimension ref="D1:N19"/>
  <sheetViews>
    <sheetView tabSelected="1" workbookViewId="0">
      <selection activeCell="H18" sqref="H18"/>
    </sheetView>
  </sheetViews>
  <sheetFormatPr baseColWidth="10" defaultRowHeight="15" x14ac:dyDescent="0.25"/>
  <cols>
    <col min="1" max="1" width="11.85546875" customWidth="1"/>
    <col min="2" max="3" width="11.42578125" customWidth="1"/>
    <col min="4" max="4" width="16.5703125" customWidth="1"/>
    <col min="5" max="5" width="12.5703125" bestFit="1" customWidth="1"/>
    <col min="6" max="6" width="5.28515625" customWidth="1"/>
    <col min="7" max="7" width="23" bestFit="1" customWidth="1"/>
    <col min="8" max="8" width="12.5703125" customWidth="1"/>
    <col min="9" max="9" width="5.42578125" customWidth="1"/>
    <col min="10" max="10" width="16.85546875" customWidth="1"/>
  </cols>
  <sheetData>
    <row r="1" spans="4:14" ht="15.75" thickBot="1" x14ac:dyDescent="0.3"/>
    <row r="2" spans="4:14" x14ac:dyDescent="0.25">
      <c r="D2" s="80" t="s">
        <v>1079</v>
      </c>
      <c r="E2" s="81"/>
      <c r="F2" s="81"/>
      <c r="G2" s="81"/>
      <c r="H2" s="81"/>
      <c r="I2" s="81"/>
      <c r="J2" s="81"/>
      <c r="K2" s="82"/>
    </row>
    <row r="3" spans="4:14" ht="15.75" thickBot="1" x14ac:dyDescent="0.3">
      <c r="D3" s="83"/>
      <c r="E3" s="84"/>
      <c r="F3" s="84"/>
      <c r="G3" s="84"/>
      <c r="H3" s="84"/>
      <c r="I3" s="84"/>
      <c r="J3" s="84"/>
      <c r="K3" s="85"/>
    </row>
    <row r="4" spans="4:14" x14ac:dyDescent="0.25">
      <c r="D4" s="63"/>
      <c r="E4" s="63"/>
      <c r="F4" s="63"/>
      <c r="G4" s="63"/>
      <c r="H4" s="63"/>
      <c r="I4" s="63"/>
      <c r="J4" s="63"/>
      <c r="K4" s="63"/>
    </row>
    <row r="5" spans="4:14" x14ac:dyDescent="0.25">
      <c r="D5" s="64" t="s">
        <v>1096</v>
      </c>
    </row>
    <row r="6" spans="4:14" x14ac:dyDescent="0.25">
      <c r="D6" s="65"/>
    </row>
    <row r="7" spans="4:14" x14ac:dyDescent="0.25">
      <c r="D7" s="86" t="s">
        <v>1080</v>
      </c>
      <c r="E7" s="86"/>
      <c r="F7" s="4"/>
      <c r="G7" s="87" t="s">
        <v>1081</v>
      </c>
      <c r="H7" s="87"/>
      <c r="J7" s="86" t="s">
        <v>1082</v>
      </c>
      <c r="K7" s="86"/>
    </row>
    <row r="8" spans="4:14" x14ac:dyDescent="0.25">
      <c r="D8" s="66" t="s">
        <v>495</v>
      </c>
      <c r="E8" s="67">
        <f>+SUMIFS(Tabla2[[#Headers],[#Data],[V. GRAVADA]],Tabla2[[#Headers],[#Data],[MES]],D5,Tabla2[[#Headers],[#Data],[TIPO DE DOC]],3)</f>
        <v>21213.909999999996</v>
      </c>
      <c r="G8" s="66" t="s">
        <v>1083</v>
      </c>
      <c r="H8" s="67">
        <f>+SUMIFS(Tabla1[[#Headers],[#Data],[C. EXENTAS]],Tabla1[[#Headers],[#Data],[ENERO]],D5)</f>
        <v>23.849999999999998</v>
      </c>
      <c r="J8" s="66" t="s">
        <v>1084</v>
      </c>
      <c r="K8" s="67">
        <f>+SUMIFS(Tabla4[[#Headers],[#Data],[RETENCION]],Tabla4[[#Headers],[#Data],[MES]],D5)</f>
        <v>55.300000000000004</v>
      </c>
    </row>
    <row r="9" spans="4:14" x14ac:dyDescent="0.25">
      <c r="D9" s="66" t="s">
        <v>1085</v>
      </c>
      <c r="E9" s="67">
        <f>+SUMIFS(Tabla3[[#Headers],[#Data],[V GRAVADAS]],Tabla3[[#Headers],[#Data],[MES]],D5,Tabla3[[#Headers],[#Data],[TIPO DE DOC]],1)/1.13</f>
        <v>1894.8141592920358</v>
      </c>
      <c r="G9" s="66" t="s">
        <v>1094</v>
      </c>
      <c r="H9" s="67">
        <f>+SUMIFS(Tabla1[[#Headers],[#Data],[I. EXENTAS]],Tabla1[[#Headers],[#Data],[ENERO]],D5)</f>
        <v>0</v>
      </c>
      <c r="J9" s="68" t="s">
        <v>1087</v>
      </c>
      <c r="K9" s="67">
        <f>+(H12*0.13)*(E12+E11)/E12-(H12*0.13)</f>
        <v>0</v>
      </c>
      <c r="M9" s="29"/>
      <c r="N9" s="29"/>
    </row>
    <row r="10" spans="4:14" x14ac:dyDescent="0.25">
      <c r="D10" s="66" t="s">
        <v>1088</v>
      </c>
      <c r="E10" s="67">
        <f>+SUMIFS(Tabla3[[#Headers],[#Data],[EX SERVICE]],Tabla3[[#Headers],[#Data],[MES]],D5,Tabla3[[#Headers],[#Data],[TIPO DE DOC]],11)</f>
        <v>0</v>
      </c>
      <c r="G10" s="66" t="s">
        <v>1095</v>
      </c>
      <c r="H10" s="67">
        <f>+SUMIFS(Tabla1[[#Headers],[#Data],[INTER GRAVA]],Tabla1[[#Headers],[#Data],[ENERO]],D5)</f>
        <v>0</v>
      </c>
      <c r="M10" s="29"/>
    </row>
    <row r="11" spans="4:14" x14ac:dyDescent="0.25">
      <c r="D11" s="66" t="s">
        <v>1089</v>
      </c>
      <c r="E11" s="67">
        <f>+SUMIFS(Tabla3[[#Headers],[#Data],[V EXENTA]],Tabla3[[#Headers],[#Data],[MES]],D5)</f>
        <v>0</v>
      </c>
      <c r="G11" s="66" t="s">
        <v>1086</v>
      </c>
      <c r="H11" s="67">
        <f>+SUMIFS(Tabla1[[#Headers],[#Data],[C. GRAVADA]],Tabla1[[#Headers],[#Data],[ENERO]],D5,Tabla1[[#Headers],[#Data],[TIPO DE DOC]],3)</f>
        <v>4983.552999999999</v>
      </c>
    </row>
    <row r="12" spans="4:14" ht="15.75" thickBot="1" x14ac:dyDescent="0.3">
      <c r="D12" s="71" t="s">
        <v>496</v>
      </c>
      <c r="E12" s="70">
        <f>SUM(E8:E11)</f>
        <v>23108.724159292033</v>
      </c>
      <c r="G12" s="69" t="s">
        <v>496</v>
      </c>
      <c r="H12" s="70">
        <f>SUM(H10:H11)</f>
        <v>4983.552999999999</v>
      </c>
      <c r="M12" s="29"/>
    </row>
    <row r="13" spans="4:14" ht="15.75" thickTop="1" x14ac:dyDescent="0.25"/>
    <row r="14" spans="4:14" x14ac:dyDescent="0.25">
      <c r="I14" s="29"/>
    </row>
    <row r="15" spans="4:14" x14ac:dyDescent="0.25">
      <c r="G15" s="88" t="s">
        <v>1090</v>
      </c>
      <c r="H15" s="89"/>
    </row>
    <row r="16" spans="4:14" x14ac:dyDescent="0.25">
      <c r="G16" s="66" t="s">
        <v>1091</v>
      </c>
      <c r="H16" s="72">
        <f>+(E8+E9)*0.13-(H12*0.13)+K9-K8</f>
        <v>2300.9722507079641</v>
      </c>
    </row>
    <row r="17" spans="7:8" x14ac:dyDescent="0.25">
      <c r="G17" s="66" t="s">
        <v>1092</v>
      </c>
      <c r="H17" s="67">
        <f>+E12*0.0175</f>
        <v>404.40267278761058</v>
      </c>
    </row>
    <row r="18" spans="7:8" ht="15.75" thickBot="1" x14ac:dyDescent="0.3">
      <c r="G18" s="73" t="s">
        <v>1093</v>
      </c>
      <c r="H18" s="70">
        <f>SUM(H16:H17)</f>
        <v>2705.3749234955749</v>
      </c>
    </row>
    <row r="19" spans="7:8" ht="15.75" thickTop="1" x14ac:dyDescent="0.25"/>
  </sheetData>
  <dataConsolidate>
    <dataRefs count="1">
      <dataRef ref="E2:U17" sheet="Libro de Contribuyente" r:id="rId1"/>
    </dataRefs>
  </dataConsolidate>
  <mergeCells count="5">
    <mergeCell ref="D2:K3"/>
    <mergeCell ref="D7:E7"/>
    <mergeCell ref="G7:H7"/>
    <mergeCell ref="J7:K7"/>
    <mergeCell ref="G15:H15"/>
  </mergeCells>
  <dataValidations count="1">
    <dataValidation type="list" allowBlank="1" showInputMessage="1" showErrorMessage="1" sqref="D5:D6">
      <formula1>"ENERO,FEBRERO,MARZO,ABRIL,MAYO,JUNIO,JULIO,AGOSTO,SEPTIEMBRE,OCTUBRE,NOVIEMBRE,DICIEMBRE"</formula1>
    </dataValidation>
  </dataValidations>
  <pageMargins left="0.7" right="0.7" top="0.75" bottom="0.75" header="0.3" footer="0.3"/>
  <pageSetup orientation="landscape" horizontalDpi="4294967294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5"/>
  </sheetPr>
  <dimension ref="A3:R347"/>
  <sheetViews>
    <sheetView showGridLines="0" topLeftCell="A102" workbookViewId="0">
      <selection activeCell="B4" sqref="B4:R140"/>
    </sheetView>
  </sheetViews>
  <sheetFormatPr baseColWidth="10" defaultRowHeight="15" x14ac:dyDescent="0.25"/>
  <cols>
    <col min="2" max="2" width="11.42578125" style="56"/>
    <col min="3" max="3" width="15.42578125" customWidth="1"/>
    <col min="4" max="4" width="14.28515625" customWidth="1"/>
    <col min="5" max="5" width="15.42578125" customWidth="1"/>
    <col min="6" max="6" width="11.5703125" customWidth="1"/>
    <col min="7" max="7" width="24" customWidth="1"/>
    <col min="8" max="8" width="13.140625" style="3" customWidth="1"/>
    <col min="9" max="9" width="12.5703125" style="3" customWidth="1"/>
    <col min="10" max="10" width="11.85546875" style="3" customWidth="1"/>
    <col min="11" max="11" width="14.28515625" style="3" customWidth="1"/>
    <col min="12" max="12" width="15.140625" style="3" customWidth="1"/>
    <col min="13" max="13" width="15.85546875" style="3" customWidth="1"/>
    <col min="14" max="14" width="14.140625" style="3" customWidth="1"/>
    <col min="15" max="15" width="11.5703125" style="3" bestFit="1" customWidth="1"/>
    <col min="16" max="16" width="12.5703125" style="3" bestFit="1" customWidth="1"/>
    <col min="17" max="17" width="12.5703125" style="3" customWidth="1"/>
  </cols>
  <sheetData>
    <row r="3" spans="1:18" x14ac:dyDescent="0.25">
      <c r="A3" t="s">
        <v>96</v>
      </c>
      <c r="B3" s="56" t="s">
        <v>2</v>
      </c>
      <c r="C3" t="s">
        <v>3</v>
      </c>
      <c r="D3" t="s">
        <v>4</v>
      </c>
      <c r="E3" t="s">
        <v>5</v>
      </c>
      <c r="F3" t="s">
        <v>6</v>
      </c>
      <c r="G3" t="s">
        <v>85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13</v>
      </c>
      <c r="N3" s="3" t="s">
        <v>12</v>
      </c>
      <c r="O3" s="3" t="s">
        <v>14</v>
      </c>
      <c r="P3" s="3" t="s">
        <v>15</v>
      </c>
      <c r="Q3" s="3" t="s">
        <v>95</v>
      </c>
      <c r="R3" t="s">
        <v>16</v>
      </c>
    </row>
    <row r="4" spans="1:18" x14ac:dyDescent="0.25">
      <c r="A4" t="s">
        <v>1096</v>
      </c>
      <c r="B4" s="56" t="s">
        <v>1260</v>
      </c>
      <c r="C4">
        <v>1</v>
      </c>
      <c r="D4" t="s">
        <v>0</v>
      </c>
      <c r="E4">
        <v>16</v>
      </c>
      <c r="F4" t="s">
        <v>1077</v>
      </c>
      <c r="G4" t="s">
        <v>1078</v>
      </c>
      <c r="H4" s="3">
        <v>0</v>
      </c>
      <c r="I4" s="3">
        <v>0</v>
      </c>
      <c r="J4" s="3">
        <v>0</v>
      </c>
      <c r="K4" s="3">
        <v>225</v>
      </c>
      <c r="L4" s="3">
        <v>0</v>
      </c>
      <c r="M4" s="3">
        <v>0</v>
      </c>
      <c r="N4" s="3">
        <v>0</v>
      </c>
      <c r="O4" s="3">
        <v>29.25</v>
      </c>
      <c r="P4" s="3">
        <v>254.25</v>
      </c>
      <c r="R4">
        <v>3</v>
      </c>
    </row>
    <row r="5" spans="1:18" x14ac:dyDescent="0.25">
      <c r="A5" t="s">
        <v>1096</v>
      </c>
      <c r="B5" s="56" t="s">
        <v>1355</v>
      </c>
      <c r="C5">
        <v>1</v>
      </c>
      <c r="D5" t="s">
        <v>0</v>
      </c>
      <c r="E5">
        <v>119418</v>
      </c>
      <c r="F5" t="s">
        <v>809</v>
      </c>
      <c r="G5" t="s">
        <v>810</v>
      </c>
      <c r="H5" s="3">
        <v>0</v>
      </c>
      <c r="I5" s="3">
        <v>0</v>
      </c>
      <c r="J5" s="3">
        <v>0</v>
      </c>
      <c r="K5" s="3">
        <v>37.5</v>
      </c>
      <c r="L5" s="3">
        <v>0</v>
      </c>
      <c r="M5" s="3">
        <v>0</v>
      </c>
      <c r="N5" s="3">
        <v>0</v>
      </c>
      <c r="O5" s="3">
        <v>4.875</v>
      </c>
      <c r="P5" s="3">
        <v>42.375</v>
      </c>
      <c r="R5">
        <v>3</v>
      </c>
    </row>
    <row r="6" spans="1:18" x14ac:dyDescent="0.25">
      <c r="A6" t="s">
        <v>1096</v>
      </c>
      <c r="B6" s="56" t="s">
        <v>1355</v>
      </c>
      <c r="C6">
        <v>1</v>
      </c>
      <c r="D6" t="s">
        <v>0</v>
      </c>
      <c r="E6">
        <v>3636</v>
      </c>
      <c r="F6" t="s">
        <v>792</v>
      </c>
      <c r="G6" t="s">
        <v>793</v>
      </c>
      <c r="H6" s="3">
        <v>0</v>
      </c>
      <c r="I6" s="3">
        <v>0</v>
      </c>
      <c r="J6" s="3">
        <v>0</v>
      </c>
      <c r="K6" s="3">
        <v>6.04</v>
      </c>
      <c r="L6" s="3">
        <v>0</v>
      </c>
      <c r="M6" s="3">
        <v>0</v>
      </c>
      <c r="N6" s="3">
        <v>0</v>
      </c>
      <c r="O6" s="3">
        <v>0.78520000000000001</v>
      </c>
      <c r="P6" s="3">
        <v>6.8251999999999997</v>
      </c>
      <c r="R6">
        <v>3</v>
      </c>
    </row>
    <row r="7" spans="1:18" x14ac:dyDescent="0.25">
      <c r="A7" t="s">
        <v>1096</v>
      </c>
      <c r="B7" s="56" t="s">
        <v>1355</v>
      </c>
      <c r="C7">
        <v>1</v>
      </c>
      <c r="D7" t="s">
        <v>0</v>
      </c>
      <c r="E7">
        <v>126694</v>
      </c>
      <c r="F7" t="s">
        <v>802</v>
      </c>
      <c r="G7" t="s">
        <v>803</v>
      </c>
      <c r="H7" s="3">
        <v>0</v>
      </c>
      <c r="I7" s="3">
        <v>0</v>
      </c>
      <c r="J7" s="3">
        <v>0</v>
      </c>
      <c r="K7" s="3">
        <v>249.96</v>
      </c>
      <c r="L7" s="3">
        <v>0</v>
      </c>
      <c r="M7" s="3">
        <v>0</v>
      </c>
      <c r="N7" s="3">
        <v>0</v>
      </c>
      <c r="O7" s="3">
        <v>32.494800000000005</v>
      </c>
      <c r="P7" s="3">
        <v>282.45480000000003</v>
      </c>
      <c r="R7">
        <v>3</v>
      </c>
    </row>
    <row r="8" spans="1:18" x14ac:dyDescent="0.25">
      <c r="A8" t="s">
        <v>1096</v>
      </c>
      <c r="B8" s="56" t="s">
        <v>1355</v>
      </c>
      <c r="C8">
        <v>1</v>
      </c>
      <c r="D8" t="s">
        <v>0</v>
      </c>
      <c r="E8">
        <v>5984</v>
      </c>
      <c r="F8" t="s">
        <v>802</v>
      </c>
      <c r="G8" t="s">
        <v>803</v>
      </c>
      <c r="H8" s="3">
        <v>0</v>
      </c>
      <c r="I8" s="3">
        <v>0</v>
      </c>
      <c r="J8" s="3">
        <v>0</v>
      </c>
      <c r="K8" s="3">
        <v>32.56</v>
      </c>
      <c r="L8" s="3">
        <v>0</v>
      </c>
      <c r="M8" s="3">
        <v>0</v>
      </c>
      <c r="N8" s="3">
        <v>0</v>
      </c>
      <c r="O8" s="3">
        <v>4.2328000000000001</v>
      </c>
      <c r="P8" s="3">
        <v>36.7928</v>
      </c>
      <c r="R8">
        <v>3</v>
      </c>
    </row>
    <row r="9" spans="1:18" x14ac:dyDescent="0.25">
      <c r="A9" t="s">
        <v>1096</v>
      </c>
      <c r="B9" s="56" t="s">
        <v>1300</v>
      </c>
      <c r="C9">
        <v>1</v>
      </c>
      <c r="D9" t="s">
        <v>0</v>
      </c>
      <c r="E9">
        <v>13269</v>
      </c>
      <c r="F9" t="s">
        <v>825</v>
      </c>
      <c r="G9" t="s">
        <v>826</v>
      </c>
      <c r="H9" s="3">
        <v>0</v>
      </c>
      <c r="I9" s="3">
        <v>0</v>
      </c>
      <c r="J9" s="3">
        <v>0</v>
      </c>
      <c r="K9" s="3">
        <v>9.6</v>
      </c>
      <c r="L9" s="3">
        <v>0</v>
      </c>
      <c r="M9" s="3">
        <v>0</v>
      </c>
      <c r="N9" s="3">
        <v>0</v>
      </c>
      <c r="O9" s="3">
        <v>1.248</v>
      </c>
      <c r="P9" s="3">
        <v>10.847999999999999</v>
      </c>
      <c r="R9">
        <v>3</v>
      </c>
    </row>
    <row r="10" spans="1:18" x14ac:dyDescent="0.25">
      <c r="A10" t="s">
        <v>1096</v>
      </c>
      <c r="B10" s="56" t="s">
        <v>1300</v>
      </c>
      <c r="C10">
        <v>1</v>
      </c>
      <c r="D10" t="s">
        <v>0</v>
      </c>
      <c r="E10">
        <v>327</v>
      </c>
      <c r="F10" t="s">
        <v>784</v>
      </c>
      <c r="G10" t="s">
        <v>785</v>
      </c>
      <c r="H10" s="3">
        <v>1.47</v>
      </c>
      <c r="I10" s="3">
        <v>0</v>
      </c>
      <c r="J10" s="3">
        <v>0</v>
      </c>
      <c r="K10" s="3">
        <v>16.399999999999999</v>
      </c>
      <c r="L10" s="3">
        <v>0</v>
      </c>
      <c r="M10" s="3">
        <v>0</v>
      </c>
      <c r="N10" s="3">
        <v>0</v>
      </c>
      <c r="O10" s="3">
        <v>2.1319999999999997</v>
      </c>
      <c r="P10" s="3">
        <v>20.001999999999995</v>
      </c>
      <c r="R10">
        <v>3</v>
      </c>
    </row>
    <row r="11" spans="1:18" x14ac:dyDescent="0.25">
      <c r="A11" t="s">
        <v>1096</v>
      </c>
      <c r="B11" s="56" t="s">
        <v>1300</v>
      </c>
      <c r="C11">
        <v>1</v>
      </c>
      <c r="D11" t="s">
        <v>0</v>
      </c>
      <c r="E11">
        <v>3586</v>
      </c>
      <c r="F11" t="s">
        <v>792</v>
      </c>
      <c r="G11" t="s">
        <v>793</v>
      </c>
      <c r="H11" s="3">
        <v>0</v>
      </c>
      <c r="I11" s="3">
        <v>0</v>
      </c>
      <c r="J11" s="3">
        <v>0</v>
      </c>
      <c r="K11" s="3">
        <v>57.21</v>
      </c>
      <c r="L11" s="3">
        <v>0</v>
      </c>
      <c r="M11" s="3">
        <v>0</v>
      </c>
      <c r="N11" s="3">
        <v>0</v>
      </c>
      <c r="O11" s="3">
        <v>7.4373000000000005</v>
      </c>
      <c r="P11" s="3">
        <v>64.647300000000001</v>
      </c>
      <c r="R11">
        <v>3</v>
      </c>
    </row>
    <row r="12" spans="1:18" x14ac:dyDescent="0.25">
      <c r="A12" t="s">
        <v>1096</v>
      </c>
      <c r="B12" s="56" t="s">
        <v>1300</v>
      </c>
      <c r="C12">
        <v>1</v>
      </c>
      <c r="D12" t="s">
        <v>0</v>
      </c>
      <c r="E12">
        <v>7897</v>
      </c>
      <c r="F12" t="s">
        <v>693</v>
      </c>
      <c r="G12" t="s">
        <v>804</v>
      </c>
      <c r="H12" s="3">
        <v>0</v>
      </c>
      <c r="I12" s="3">
        <v>0</v>
      </c>
      <c r="J12" s="3">
        <v>0</v>
      </c>
      <c r="K12" s="3">
        <v>42.94</v>
      </c>
      <c r="L12" s="3">
        <v>0</v>
      </c>
      <c r="M12" s="3">
        <v>0</v>
      </c>
      <c r="N12" s="3">
        <v>0</v>
      </c>
      <c r="O12" s="3">
        <v>5.5822000000000003</v>
      </c>
      <c r="P12" s="3">
        <v>48.522199999999998</v>
      </c>
      <c r="R12">
        <v>3</v>
      </c>
    </row>
    <row r="13" spans="1:18" x14ac:dyDescent="0.25">
      <c r="A13" t="s">
        <v>1096</v>
      </c>
      <c r="B13" s="56" t="s">
        <v>1352</v>
      </c>
      <c r="C13">
        <v>1</v>
      </c>
      <c r="D13" t="s">
        <v>0</v>
      </c>
      <c r="E13">
        <v>3542</v>
      </c>
      <c r="F13" t="s">
        <v>792</v>
      </c>
      <c r="G13" t="s">
        <v>793</v>
      </c>
      <c r="H13" s="3">
        <v>0</v>
      </c>
      <c r="I13" s="3">
        <v>0</v>
      </c>
      <c r="J13" s="3">
        <v>0</v>
      </c>
      <c r="K13" s="3">
        <v>4.9000000000000004</v>
      </c>
      <c r="L13" s="3">
        <v>0</v>
      </c>
      <c r="M13" s="3">
        <v>0</v>
      </c>
      <c r="N13" s="3">
        <v>0</v>
      </c>
      <c r="O13" s="3">
        <v>0.63700000000000012</v>
      </c>
      <c r="P13" s="3">
        <v>5.5370000000000008</v>
      </c>
      <c r="R13">
        <v>3</v>
      </c>
    </row>
    <row r="14" spans="1:18" x14ac:dyDescent="0.25">
      <c r="A14" t="s">
        <v>1096</v>
      </c>
      <c r="B14" s="56" t="s">
        <v>1352</v>
      </c>
      <c r="C14">
        <v>1</v>
      </c>
      <c r="D14" t="s">
        <v>0</v>
      </c>
      <c r="E14">
        <v>3543</v>
      </c>
      <c r="F14" t="s">
        <v>792</v>
      </c>
      <c r="G14" t="s">
        <v>793</v>
      </c>
      <c r="H14" s="3">
        <v>0</v>
      </c>
      <c r="I14" s="3">
        <v>0</v>
      </c>
      <c r="J14" s="3">
        <v>0</v>
      </c>
      <c r="K14" s="3">
        <v>11.4</v>
      </c>
      <c r="L14" s="3">
        <v>0</v>
      </c>
      <c r="M14" s="3">
        <v>0</v>
      </c>
      <c r="N14" s="3">
        <v>0</v>
      </c>
      <c r="O14" s="3">
        <v>1.4820000000000002</v>
      </c>
      <c r="P14" s="3">
        <v>12.882000000000001</v>
      </c>
      <c r="R14">
        <v>3</v>
      </c>
    </row>
    <row r="15" spans="1:18" x14ac:dyDescent="0.25">
      <c r="A15" t="s">
        <v>1096</v>
      </c>
      <c r="B15" s="56" t="s">
        <v>1352</v>
      </c>
      <c r="C15">
        <v>1</v>
      </c>
      <c r="D15" t="s">
        <v>0</v>
      </c>
      <c r="E15">
        <v>2302</v>
      </c>
      <c r="F15" t="s">
        <v>1353</v>
      </c>
      <c r="G15" t="s">
        <v>1354</v>
      </c>
      <c r="H15" s="3">
        <v>0</v>
      </c>
      <c r="I15" s="3">
        <v>0</v>
      </c>
      <c r="J15" s="3">
        <v>0</v>
      </c>
      <c r="K15" s="3">
        <v>60</v>
      </c>
      <c r="L15" s="3">
        <v>0</v>
      </c>
      <c r="M15" s="3">
        <v>0</v>
      </c>
      <c r="N15" s="3">
        <v>0</v>
      </c>
      <c r="O15" s="3">
        <v>7.8000000000000007</v>
      </c>
      <c r="P15" s="3">
        <v>67.8</v>
      </c>
      <c r="R15">
        <v>3</v>
      </c>
    </row>
    <row r="16" spans="1:18" x14ac:dyDescent="0.25">
      <c r="A16" t="s">
        <v>1096</v>
      </c>
      <c r="B16" s="56" t="s">
        <v>1352</v>
      </c>
      <c r="C16">
        <v>1</v>
      </c>
      <c r="D16" t="s">
        <v>0</v>
      </c>
      <c r="E16">
        <v>3554</v>
      </c>
      <c r="F16" t="s">
        <v>792</v>
      </c>
      <c r="G16" t="s">
        <v>793</v>
      </c>
      <c r="H16" s="3">
        <v>0</v>
      </c>
      <c r="I16" s="3">
        <v>0</v>
      </c>
      <c r="J16" s="3">
        <v>0</v>
      </c>
      <c r="K16" s="3">
        <v>37.9</v>
      </c>
      <c r="L16" s="3">
        <v>0</v>
      </c>
      <c r="M16" s="3">
        <v>0</v>
      </c>
      <c r="N16" s="3">
        <v>0</v>
      </c>
      <c r="O16" s="3">
        <v>4.9269999999999996</v>
      </c>
      <c r="P16" s="3">
        <v>42.826999999999998</v>
      </c>
      <c r="R16">
        <v>3</v>
      </c>
    </row>
    <row r="17" spans="1:18" x14ac:dyDescent="0.25">
      <c r="A17" t="s">
        <v>1096</v>
      </c>
      <c r="B17" s="56" t="s">
        <v>1351</v>
      </c>
      <c r="C17">
        <v>1</v>
      </c>
      <c r="D17" t="s">
        <v>0</v>
      </c>
      <c r="E17">
        <v>4541</v>
      </c>
      <c r="F17" t="s">
        <v>788</v>
      </c>
      <c r="G17" t="s">
        <v>789</v>
      </c>
      <c r="H17" s="3">
        <v>0</v>
      </c>
      <c r="I17" s="3">
        <v>0</v>
      </c>
      <c r="J17" s="3">
        <v>0</v>
      </c>
      <c r="K17" s="3">
        <v>70.849999999999994</v>
      </c>
      <c r="L17" s="3">
        <v>0</v>
      </c>
      <c r="M17" s="3">
        <v>0</v>
      </c>
      <c r="N17" s="3">
        <v>0</v>
      </c>
      <c r="O17" s="3">
        <v>9.2104999999999997</v>
      </c>
      <c r="P17" s="3">
        <v>80.06049999999999</v>
      </c>
      <c r="R17">
        <v>3</v>
      </c>
    </row>
    <row r="18" spans="1:18" x14ac:dyDescent="0.25">
      <c r="A18" t="s">
        <v>1096</v>
      </c>
      <c r="B18" s="56" t="s">
        <v>1286</v>
      </c>
      <c r="C18">
        <v>1</v>
      </c>
      <c r="D18" t="s">
        <v>0</v>
      </c>
      <c r="E18">
        <v>95</v>
      </c>
      <c r="F18" t="s">
        <v>784</v>
      </c>
      <c r="G18" t="s">
        <v>785</v>
      </c>
      <c r="H18" s="3">
        <v>0.72</v>
      </c>
      <c r="I18" s="3">
        <v>0</v>
      </c>
      <c r="J18" s="3">
        <v>0</v>
      </c>
      <c r="K18" s="3">
        <v>8.2100000000000009</v>
      </c>
      <c r="L18" s="3">
        <v>0</v>
      </c>
      <c r="M18" s="3">
        <v>0</v>
      </c>
      <c r="N18" s="3">
        <v>0</v>
      </c>
      <c r="O18" s="3">
        <v>1.0673000000000001</v>
      </c>
      <c r="P18" s="3">
        <v>9.997300000000001</v>
      </c>
      <c r="R18">
        <v>3</v>
      </c>
    </row>
    <row r="19" spans="1:18" x14ac:dyDescent="0.25">
      <c r="A19" t="s">
        <v>1096</v>
      </c>
      <c r="B19" s="56" t="s">
        <v>1286</v>
      </c>
      <c r="C19">
        <v>1</v>
      </c>
      <c r="D19" t="s">
        <v>0</v>
      </c>
      <c r="E19">
        <v>3986</v>
      </c>
      <c r="F19" t="s">
        <v>1349</v>
      </c>
      <c r="G19" t="s">
        <v>1350</v>
      </c>
      <c r="H19" s="3">
        <v>1.1099999999999999</v>
      </c>
      <c r="I19" s="3">
        <v>0</v>
      </c>
      <c r="J19" s="3">
        <v>0</v>
      </c>
      <c r="K19" s="3">
        <v>12.29</v>
      </c>
      <c r="L19" s="3">
        <v>0</v>
      </c>
      <c r="M19" s="3">
        <v>0</v>
      </c>
      <c r="N19" s="3">
        <v>0</v>
      </c>
      <c r="O19" s="3">
        <v>1.5976999999999999</v>
      </c>
      <c r="P19" s="3">
        <v>14.997699999999998</v>
      </c>
      <c r="R19">
        <v>3</v>
      </c>
    </row>
    <row r="20" spans="1:18" x14ac:dyDescent="0.25">
      <c r="A20" t="s">
        <v>1096</v>
      </c>
      <c r="B20" s="56" t="s">
        <v>1286</v>
      </c>
      <c r="C20">
        <v>1</v>
      </c>
      <c r="D20" t="s">
        <v>0</v>
      </c>
      <c r="E20">
        <v>13118</v>
      </c>
      <c r="F20" t="s">
        <v>825</v>
      </c>
      <c r="G20" t="s">
        <v>826</v>
      </c>
      <c r="H20" s="3">
        <v>0</v>
      </c>
      <c r="I20" s="3">
        <v>0</v>
      </c>
      <c r="J20" s="3">
        <v>0</v>
      </c>
      <c r="K20" s="3">
        <v>35.46</v>
      </c>
      <c r="L20" s="3">
        <v>0</v>
      </c>
      <c r="M20" s="3">
        <v>0</v>
      </c>
      <c r="N20" s="3">
        <v>0</v>
      </c>
      <c r="O20" s="3">
        <v>4.6097999999999999</v>
      </c>
      <c r="P20" s="3">
        <v>40.069800000000001</v>
      </c>
      <c r="R20">
        <v>3</v>
      </c>
    </row>
    <row r="21" spans="1:18" x14ac:dyDescent="0.25">
      <c r="A21" t="s">
        <v>1096</v>
      </c>
      <c r="B21" s="56" t="s">
        <v>1286</v>
      </c>
      <c r="C21">
        <v>1</v>
      </c>
      <c r="D21" t="s">
        <v>0</v>
      </c>
      <c r="E21">
        <v>3459</v>
      </c>
      <c r="F21" t="s">
        <v>792</v>
      </c>
      <c r="G21" t="s">
        <v>793</v>
      </c>
      <c r="H21" s="3">
        <v>0</v>
      </c>
      <c r="I21" s="3">
        <v>0</v>
      </c>
      <c r="J21" s="3">
        <v>0</v>
      </c>
      <c r="K21" s="3">
        <v>40.42</v>
      </c>
      <c r="L21" s="3">
        <v>0</v>
      </c>
      <c r="M21" s="3">
        <v>0</v>
      </c>
      <c r="N21" s="3">
        <v>0</v>
      </c>
      <c r="O21" s="3">
        <v>5.2546000000000008</v>
      </c>
      <c r="P21" s="3">
        <v>45.674600000000005</v>
      </c>
      <c r="R21">
        <v>3</v>
      </c>
    </row>
    <row r="22" spans="1:18" x14ac:dyDescent="0.25">
      <c r="A22" t="s">
        <v>1096</v>
      </c>
      <c r="B22" s="56" t="s">
        <v>1348</v>
      </c>
      <c r="C22">
        <v>1</v>
      </c>
      <c r="D22" t="s">
        <v>0</v>
      </c>
      <c r="E22">
        <v>49</v>
      </c>
      <c r="F22" t="s">
        <v>784</v>
      </c>
      <c r="G22" t="s">
        <v>785</v>
      </c>
      <c r="H22" s="3">
        <v>2.16</v>
      </c>
      <c r="I22" s="3">
        <v>0</v>
      </c>
      <c r="J22" s="3">
        <v>0</v>
      </c>
      <c r="K22" s="3">
        <v>24.98</v>
      </c>
      <c r="L22" s="3">
        <v>0</v>
      </c>
      <c r="M22" s="3">
        <v>0</v>
      </c>
      <c r="N22" s="3">
        <v>0</v>
      </c>
      <c r="O22" s="3">
        <v>3.2474000000000003</v>
      </c>
      <c r="P22" s="3">
        <v>30.3874</v>
      </c>
      <c r="R22">
        <v>3</v>
      </c>
    </row>
    <row r="23" spans="1:18" x14ac:dyDescent="0.25">
      <c r="A23" t="s">
        <v>1096</v>
      </c>
      <c r="B23" s="56" t="s">
        <v>1347</v>
      </c>
      <c r="C23">
        <v>1</v>
      </c>
      <c r="D23" t="s">
        <v>0</v>
      </c>
      <c r="E23">
        <v>3606</v>
      </c>
      <c r="F23" t="s">
        <v>786</v>
      </c>
      <c r="G23" t="s">
        <v>787</v>
      </c>
      <c r="H23" s="3">
        <v>0</v>
      </c>
      <c r="I23" s="3">
        <v>0</v>
      </c>
      <c r="J23" s="3">
        <v>0</v>
      </c>
      <c r="K23" s="3">
        <v>4.0999999999999996</v>
      </c>
      <c r="L23" s="3">
        <v>0</v>
      </c>
      <c r="M23" s="3">
        <v>0</v>
      </c>
      <c r="N23" s="3">
        <v>0</v>
      </c>
      <c r="O23" s="3">
        <v>0.53299999999999992</v>
      </c>
      <c r="P23" s="3">
        <v>4.6329999999999991</v>
      </c>
      <c r="R23">
        <v>3</v>
      </c>
    </row>
    <row r="24" spans="1:18" x14ac:dyDescent="0.25">
      <c r="A24" t="s">
        <v>1096</v>
      </c>
      <c r="B24" s="56" t="s">
        <v>1347</v>
      </c>
      <c r="C24">
        <v>1</v>
      </c>
      <c r="D24" t="s">
        <v>0</v>
      </c>
      <c r="E24">
        <v>5804</v>
      </c>
      <c r="F24" t="s">
        <v>802</v>
      </c>
      <c r="G24" t="s">
        <v>803</v>
      </c>
      <c r="H24" s="3">
        <v>0</v>
      </c>
      <c r="I24" s="3">
        <v>0</v>
      </c>
      <c r="J24" s="3">
        <v>0</v>
      </c>
      <c r="K24" s="3">
        <v>99.58</v>
      </c>
      <c r="L24" s="3">
        <v>0</v>
      </c>
      <c r="M24" s="3">
        <v>0</v>
      </c>
      <c r="N24" s="3">
        <v>0</v>
      </c>
      <c r="O24" s="3">
        <v>12.945399999999999</v>
      </c>
      <c r="P24" s="3">
        <v>112.52539999999999</v>
      </c>
      <c r="R24">
        <v>3</v>
      </c>
    </row>
    <row r="25" spans="1:18" x14ac:dyDescent="0.25">
      <c r="A25" t="s">
        <v>1096</v>
      </c>
      <c r="B25" s="56" t="s">
        <v>1347</v>
      </c>
      <c r="C25">
        <v>1</v>
      </c>
      <c r="D25" t="s">
        <v>0</v>
      </c>
      <c r="E25">
        <v>151697</v>
      </c>
      <c r="F25" t="s">
        <v>782</v>
      </c>
      <c r="G25" t="s">
        <v>783</v>
      </c>
      <c r="H25" s="3">
        <v>0</v>
      </c>
      <c r="I25" s="3">
        <v>0</v>
      </c>
      <c r="J25" s="3">
        <v>0</v>
      </c>
      <c r="K25" s="3">
        <v>59.57</v>
      </c>
      <c r="L25" s="3">
        <v>0</v>
      </c>
      <c r="M25" s="3">
        <v>0</v>
      </c>
      <c r="N25" s="3">
        <v>0</v>
      </c>
      <c r="O25" s="3">
        <v>7.7441000000000004</v>
      </c>
      <c r="P25" s="3">
        <v>67.314099999999996</v>
      </c>
      <c r="R25">
        <v>3</v>
      </c>
    </row>
    <row r="26" spans="1:18" x14ac:dyDescent="0.25">
      <c r="A26" t="s">
        <v>1096</v>
      </c>
      <c r="B26" s="56" t="s">
        <v>1275</v>
      </c>
      <c r="C26">
        <v>1</v>
      </c>
      <c r="D26" t="s">
        <v>0</v>
      </c>
      <c r="E26">
        <v>3408</v>
      </c>
      <c r="F26" t="s">
        <v>792</v>
      </c>
      <c r="G26" t="s">
        <v>793</v>
      </c>
      <c r="H26" s="3">
        <v>0</v>
      </c>
      <c r="I26" s="3">
        <v>0</v>
      </c>
      <c r="J26" s="3">
        <v>0</v>
      </c>
      <c r="K26" s="3">
        <v>5.3</v>
      </c>
      <c r="L26" s="3">
        <v>0</v>
      </c>
      <c r="M26" s="3">
        <v>0</v>
      </c>
      <c r="N26" s="3">
        <v>0</v>
      </c>
      <c r="O26" s="3">
        <v>0.68899999999999995</v>
      </c>
      <c r="P26" s="3">
        <v>5.9889999999999999</v>
      </c>
      <c r="R26">
        <v>3</v>
      </c>
    </row>
    <row r="27" spans="1:18" x14ac:dyDescent="0.25">
      <c r="A27" t="s">
        <v>1096</v>
      </c>
      <c r="B27" s="56" t="s">
        <v>1275</v>
      </c>
      <c r="C27">
        <v>1</v>
      </c>
      <c r="D27" t="s">
        <v>0</v>
      </c>
      <c r="E27">
        <v>3397</v>
      </c>
      <c r="F27" t="s">
        <v>792</v>
      </c>
      <c r="G27" t="s">
        <v>793</v>
      </c>
      <c r="H27" s="3">
        <v>0</v>
      </c>
      <c r="I27" s="3">
        <v>0</v>
      </c>
      <c r="J27" s="3">
        <v>0</v>
      </c>
      <c r="K27" s="3">
        <v>60.8</v>
      </c>
      <c r="L27" s="3">
        <v>0</v>
      </c>
      <c r="M27" s="3">
        <v>0</v>
      </c>
      <c r="N27" s="3">
        <v>0</v>
      </c>
      <c r="O27" s="3">
        <v>7.9039999999999999</v>
      </c>
      <c r="P27" s="3">
        <v>68.703999999999994</v>
      </c>
      <c r="R27">
        <v>3</v>
      </c>
    </row>
    <row r="28" spans="1:18" x14ac:dyDescent="0.25">
      <c r="A28" t="s">
        <v>1096</v>
      </c>
      <c r="B28" s="56" t="s">
        <v>1275</v>
      </c>
      <c r="C28">
        <v>1</v>
      </c>
      <c r="D28" t="s">
        <v>0</v>
      </c>
      <c r="E28">
        <v>12184</v>
      </c>
      <c r="F28" t="s">
        <v>790</v>
      </c>
      <c r="G28" t="s">
        <v>791</v>
      </c>
      <c r="H28" s="3">
        <v>0</v>
      </c>
      <c r="I28" s="3">
        <v>0</v>
      </c>
      <c r="J28" s="3">
        <v>0</v>
      </c>
      <c r="K28" s="3">
        <v>66.25</v>
      </c>
      <c r="L28" s="3">
        <v>0</v>
      </c>
      <c r="M28" s="3">
        <v>0</v>
      </c>
      <c r="N28" s="3">
        <v>0</v>
      </c>
      <c r="O28" s="3">
        <v>8.6125000000000007</v>
      </c>
      <c r="P28" s="3">
        <v>74.862499999999997</v>
      </c>
      <c r="R28">
        <v>3</v>
      </c>
    </row>
    <row r="29" spans="1:18" x14ac:dyDescent="0.25">
      <c r="A29" t="s">
        <v>1096</v>
      </c>
      <c r="B29" s="56" t="s">
        <v>1275</v>
      </c>
      <c r="C29">
        <v>1</v>
      </c>
      <c r="D29" t="s">
        <v>0</v>
      </c>
      <c r="E29">
        <v>13058</v>
      </c>
      <c r="F29" t="s">
        <v>825</v>
      </c>
      <c r="G29" t="s">
        <v>826</v>
      </c>
      <c r="H29" s="3">
        <v>0</v>
      </c>
      <c r="I29" s="3">
        <v>0</v>
      </c>
      <c r="J29" s="3">
        <v>0</v>
      </c>
      <c r="K29" s="3">
        <v>52.14</v>
      </c>
      <c r="L29" s="3">
        <v>0</v>
      </c>
      <c r="M29" s="3">
        <v>0</v>
      </c>
      <c r="N29" s="3">
        <v>0</v>
      </c>
      <c r="O29" s="3">
        <v>6.7782</v>
      </c>
      <c r="P29" s="3">
        <v>58.918199999999999</v>
      </c>
      <c r="R29">
        <v>3</v>
      </c>
    </row>
    <row r="30" spans="1:18" x14ac:dyDescent="0.25">
      <c r="A30" t="s">
        <v>1096</v>
      </c>
      <c r="B30" s="56" t="s">
        <v>1275</v>
      </c>
      <c r="C30">
        <v>1</v>
      </c>
      <c r="D30" t="s">
        <v>0</v>
      </c>
      <c r="E30">
        <v>16</v>
      </c>
      <c r="F30" t="s">
        <v>800</v>
      </c>
      <c r="G30" t="s">
        <v>801</v>
      </c>
      <c r="H30" s="3">
        <v>0</v>
      </c>
      <c r="I30" s="3">
        <v>0</v>
      </c>
      <c r="J30" s="3">
        <v>0</v>
      </c>
      <c r="K30" s="3">
        <v>54.84</v>
      </c>
      <c r="L30" s="3">
        <v>0</v>
      </c>
      <c r="M30" s="3">
        <v>0</v>
      </c>
      <c r="N30" s="3">
        <v>0</v>
      </c>
      <c r="O30" s="3">
        <v>7.1292000000000009</v>
      </c>
      <c r="P30" s="3">
        <v>61.969200000000001</v>
      </c>
      <c r="R30">
        <v>3</v>
      </c>
    </row>
    <row r="31" spans="1:18" x14ac:dyDescent="0.25">
      <c r="A31" t="s">
        <v>1096</v>
      </c>
      <c r="B31" s="56" t="s">
        <v>1345</v>
      </c>
      <c r="C31">
        <v>1</v>
      </c>
      <c r="D31" t="s">
        <v>0</v>
      </c>
      <c r="E31">
        <v>12155</v>
      </c>
      <c r="F31" t="s">
        <v>790</v>
      </c>
      <c r="G31" t="s">
        <v>791</v>
      </c>
      <c r="H31" s="3">
        <v>0</v>
      </c>
      <c r="I31" s="3">
        <v>0</v>
      </c>
      <c r="J31" s="3">
        <v>0</v>
      </c>
      <c r="K31" s="3">
        <v>16.190000000000001</v>
      </c>
      <c r="L31" s="3">
        <v>0</v>
      </c>
      <c r="M31" s="3">
        <v>0</v>
      </c>
      <c r="N31" s="3">
        <v>0</v>
      </c>
      <c r="O31" s="3">
        <v>2.1047000000000002</v>
      </c>
      <c r="P31" s="3">
        <v>18.294700000000002</v>
      </c>
      <c r="R31">
        <v>3</v>
      </c>
    </row>
    <row r="32" spans="1:18" x14ac:dyDescent="0.25">
      <c r="A32" t="s">
        <v>1096</v>
      </c>
      <c r="B32" s="56" t="s">
        <v>1345</v>
      </c>
      <c r="C32">
        <v>1</v>
      </c>
      <c r="D32" t="s">
        <v>0</v>
      </c>
      <c r="E32">
        <v>16583</v>
      </c>
      <c r="F32" t="s">
        <v>403</v>
      </c>
      <c r="G32" t="s">
        <v>1346</v>
      </c>
      <c r="H32" s="3">
        <v>0</v>
      </c>
      <c r="I32" s="3">
        <v>0</v>
      </c>
      <c r="J32" s="3">
        <v>0</v>
      </c>
      <c r="K32" s="3">
        <v>6.11</v>
      </c>
      <c r="L32" s="3">
        <v>0</v>
      </c>
      <c r="M32" s="3">
        <v>0</v>
      </c>
      <c r="N32" s="3">
        <v>0</v>
      </c>
      <c r="O32" s="3">
        <v>0.79430000000000012</v>
      </c>
      <c r="P32" s="3">
        <v>6.9043000000000001</v>
      </c>
      <c r="R32">
        <v>3</v>
      </c>
    </row>
    <row r="33" spans="1:18" x14ac:dyDescent="0.25">
      <c r="A33" t="s">
        <v>1096</v>
      </c>
      <c r="B33" s="56" t="s">
        <v>1345</v>
      </c>
      <c r="C33">
        <v>1</v>
      </c>
      <c r="D33" t="s">
        <v>0</v>
      </c>
      <c r="E33">
        <v>13022</v>
      </c>
      <c r="F33" t="s">
        <v>825</v>
      </c>
      <c r="G33" t="s">
        <v>826</v>
      </c>
      <c r="H33" s="3">
        <v>0</v>
      </c>
      <c r="I33" s="3">
        <v>0</v>
      </c>
      <c r="J33" s="3">
        <v>0</v>
      </c>
      <c r="K33" s="3">
        <v>29.04</v>
      </c>
      <c r="L33" s="3">
        <v>0</v>
      </c>
      <c r="M33" s="3">
        <v>0</v>
      </c>
      <c r="N33" s="3">
        <v>0</v>
      </c>
      <c r="O33" s="3">
        <v>3.7751999999999999</v>
      </c>
      <c r="P33" s="3">
        <v>32.815199999999997</v>
      </c>
      <c r="R33">
        <v>3</v>
      </c>
    </row>
    <row r="34" spans="1:18" x14ac:dyDescent="0.25">
      <c r="A34" t="s">
        <v>1096</v>
      </c>
      <c r="B34" s="56" t="s">
        <v>1345</v>
      </c>
      <c r="C34">
        <v>1</v>
      </c>
      <c r="D34" t="s">
        <v>0</v>
      </c>
      <c r="E34">
        <v>13012</v>
      </c>
      <c r="F34" t="s">
        <v>825</v>
      </c>
      <c r="G34" t="s">
        <v>826</v>
      </c>
      <c r="H34" s="3">
        <v>0</v>
      </c>
      <c r="I34" s="3">
        <v>0</v>
      </c>
      <c r="J34" s="3">
        <v>0</v>
      </c>
      <c r="K34" s="3">
        <v>30.6</v>
      </c>
      <c r="L34" s="3">
        <v>0</v>
      </c>
      <c r="M34" s="3">
        <v>0</v>
      </c>
      <c r="N34" s="3">
        <v>0</v>
      </c>
      <c r="O34" s="3">
        <v>3.9780000000000002</v>
      </c>
      <c r="P34" s="3">
        <v>34.578000000000003</v>
      </c>
      <c r="R34">
        <v>3</v>
      </c>
    </row>
    <row r="35" spans="1:18" x14ac:dyDescent="0.25">
      <c r="A35" t="s">
        <v>1096</v>
      </c>
      <c r="B35" s="56" t="s">
        <v>1260</v>
      </c>
      <c r="C35">
        <v>1</v>
      </c>
      <c r="D35" t="s">
        <v>0</v>
      </c>
      <c r="E35">
        <v>114831</v>
      </c>
      <c r="F35" t="s">
        <v>809</v>
      </c>
      <c r="G35" t="s">
        <v>810</v>
      </c>
      <c r="H35" s="3">
        <v>0</v>
      </c>
      <c r="I35" s="3">
        <v>0</v>
      </c>
      <c r="J35" s="3">
        <v>0</v>
      </c>
      <c r="K35" s="3">
        <v>44.25</v>
      </c>
      <c r="L35" s="3">
        <v>0</v>
      </c>
      <c r="M35" s="3">
        <v>0</v>
      </c>
      <c r="N35" s="3">
        <v>0</v>
      </c>
      <c r="O35" s="3">
        <v>5.7525000000000004</v>
      </c>
      <c r="P35" s="3">
        <v>50.002499999999998</v>
      </c>
      <c r="R35">
        <v>3</v>
      </c>
    </row>
    <row r="36" spans="1:18" x14ac:dyDescent="0.25">
      <c r="A36" t="s">
        <v>1096</v>
      </c>
      <c r="B36" s="56" t="s">
        <v>1260</v>
      </c>
      <c r="C36">
        <v>1</v>
      </c>
      <c r="D36" t="s">
        <v>0</v>
      </c>
      <c r="E36">
        <v>153474</v>
      </c>
      <c r="F36" t="s">
        <v>782</v>
      </c>
      <c r="G36" t="s">
        <v>783</v>
      </c>
      <c r="H36" s="3">
        <v>0</v>
      </c>
      <c r="I36" s="3">
        <v>0</v>
      </c>
      <c r="J36" s="3">
        <v>0</v>
      </c>
      <c r="K36" s="3">
        <v>77.430000000000007</v>
      </c>
      <c r="L36" s="3">
        <v>0</v>
      </c>
      <c r="M36" s="3">
        <v>0</v>
      </c>
      <c r="N36" s="3">
        <v>0</v>
      </c>
      <c r="O36" s="3">
        <v>10.065900000000001</v>
      </c>
      <c r="P36" s="3">
        <v>87.495900000000006</v>
      </c>
      <c r="R36">
        <v>3</v>
      </c>
    </row>
    <row r="37" spans="1:18" x14ac:dyDescent="0.25">
      <c r="A37" t="s">
        <v>1096</v>
      </c>
      <c r="B37" s="56" t="s">
        <v>1344</v>
      </c>
      <c r="C37">
        <v>1</v>
      </c>
      <c r="D37" t="s">
        <v>0</v>
      </c>
      <c r="E37">
        <v>49427</v>
      </c>
      <c r="F37" t="s">
        <v>805</v>
      </c>
      <c r="G37" t="s">
        <v>806</v>
      </c>
      <c r="H37" s="3">
        <v>0</v>
      </c>
      <c r="I37" s="3">
        <v>0</v>
      </c>
      <c r="J37" s="3">
        <v>0</v>
      </c>
      <c r="K37" s="3">
        <v>13.28</v>
      </c>
      <c r="L37" s="3">
        <v>0</v>
      </c>
      <c r="M37" s="3">
        <v>0</v>
      </c>
      <c r="N37" s="3">
        <v>0</v>
      </c>
      <c r="O37" s="3">
        <v>1.7263999999999999</v>
      </c>
      <c r="P37" s="3">
        <v>15.006399999999999</v>
      </c>
      <c r="R37">
        <v>3</v>
      </c>
    </row>
    <row r="38" spans="1:18" x14ac:dyDescent="0.25">
      <c r="A38" t="s">
        <v>1096</v>
      </c>
      <c r="B38" s="56" t="s">
        <v>1344</v>
      </c>
      <c r="C38">
        <v>1</v>
      </c>
      <c r="D38" t="s">
        <v>0</v>
      </c>
      <c r="E38">
        <v>23643</v>
      </c>
      <c r="F38" t="s">
        <v>784</v>
      </c>
      <c r="G38" t="s">
        <v>785</v>
      </c>
      <c r="H38" s="3">
        <v>1.46</v>
      </c>
      <c r="I38" s="3">
        <v>0</v>
      </c>
      <c r="J38" s="3">
        <v>0</v>
      </c>
      <c r="K38" s="3">
        <v>16.41</v>
      </c>
      <c r="L38" s="3">
        <v>0</v>
      </c>
      <c r="M38" s="3">
        <v>0</v>
      </c>
      <c r="N38" s="3">
        <v>0</v>
      </c>
      <c r="O38" s="3">
        <v>2.1333000000000002</v>
      </c>
      <c r="P38" s="3">
        <v>20.003300000000003</v>
      </c>
      <c r="R38">
        <v>3</v>
      </c>
    </row>
    <row r="39" spans="1:18" x14ac:dyDescent="0.25">
      <c r="A39" t="s">
        <v>1096</v>
      </c>
      <c r="B39" s="56" t="s">
        <v>1344</v>
      </c>
      <c r="C39">
        <v>1</v>
      </c>
      <c r="D39" t="s">
        <v>0</v>
      </c>
      <c r="E39">
        <v>226485</v>
      </c>
      <c r="F39" t="s">
        <v>782</v>
      </c>
      <c r="G39" t="s">
        <v>783</v>
      </c>
      <c r="H39" s="3">
        <v>0</v>
      </c>
      <c r="I39" s="3">
        <v>0</v>
      </c>
      <c r="J39" s="3">
        <v>0</v>
      </c>
      <c r="K39" s="3">
        <v>4.5999999999999996</v>
      </c>
      <c r="L39" s="3">
        <v>0</v>
      </c>
      <c r="M39" s="3">
        <v>0</v>
      </c>
      <c r="N39" s="3">
        <v>0</v>
      </c>
      <c r="O39" s="3">
        <v>0.59799999999999998</v>
      </c>
      <c r="P39" s="3">
        <v>5.1979999999999995</v>
      </c>
      <c r="R39">
        <v>3</v>
      </c>
    </row>
    <row r="40" spans="1:18" x14ac:dyDescent="0.25">
      <c r="A40" t="s">
        <v>1096</v>
      </c>
      <c r="B40" s="56" t="s">
        <v>1232</v>
      </c>
      <c r="C40">
        <v>1</v>
      </c>
      <c r="D40" t="s">
        <v>0</v>
      </c>
      <c r="E40">
        <v>12860</v>
      </c>
      <c r="F40" t="s">
        <v>825</v>
      </c>
      <c r="G40" t="s">
        <v>826</v>
      </c>
      <c r="H40" s="3">
        <v>0</v>
      </c>
      <c r="I40" s="3">
        <v>0</v>
      </c>
      <c r="J40" s="3">
        <v>0</v>
      </c>
      <c r="K40" s="3">
        <v>8</v>
      </c>
      <c r="L40" s="3">
        <v>0</v>
      </c>
      <c r="M40" s="3">
        <v>0</v>
      </c>
      <c r="N40" s="3">
        <v>0</v>
      </c>
      <c r="O40" s="3">
        <v>1.04</v>
      </c>
      <c r="P40" s="3">
        <v>9.0399999999999991</v>
      </c>
      <c r="R40">
        <v>3</v>
      </c>
    </row>
    <row r="41" spans="1:18" x14ac:dyDescent="0.25">
      <c r="A41" t="s">
        <v>1096</v>
      </c>
      <c r="B41" s="56" t="s">
        <v>1232</v>
      </c>
      <c r="C41">
        <v>1</v>
      </c>
      <c r="D41" t="s">
        <v>0</v>
      </c>
      <c r="E41">
        <v>12892</v>
      </c>
      <c r="F41" t="s">
        <v>825</v>
      </c>
      <c r="G41" t="s">
        <v>826</v>
      </c>
      <c r="H41" s="3">
        <v>0</v>
      </c>
      <c r="I41" s="3">
        <v>0</v>
      </c>
      <c r="J41" s="3">
        <v>0</v>
      </c>
      <c r="K41" s="3">
        <v>74.319999999999993</v>
      </c>
      <c r="L41" s="3">
        <v>0</v>
      </c>
      <c r="M41" s="3">
        <v>0</v>
      </c>
      <c r="N41" s="3">
        <v>0</v>
      </c>
      <c r="O41" s="3">
        <v>9.6616</v>
      </c>
      <c r="P41" s="3">
        <v>83.981599999999986</v>
      </c>
      <c r="R41">
        <v>3</v>
      </c>
    </row>
    <row r="42" spans="1:18" x14ac:dyDescent="0.25">
      <c r="A42" t="s">
        <v>1096</v>
      </c>
      <c r="B42" s="56" t="s">
        <v>1232</v>
      </c>
      <c r="C42">
        <v>1</v>
      </c>
      <c r="D42" t="s">
        <v>0</v>
      </c>
      <c r="E42">
        <v>12561</v>
      </c>
      <c r="F42" t="s">
        <v>1342</v>
      </c>
      <c r="G42" t="s">
        <v>1343</v>
      </c>
      <c r="H42" s="3">
        <v>0</v>
      </c>
      <c r="I42" s="3">
        <v>0</v>
      </c>
      <c r="J42" s="3">
        <v>0</v>
      </c>
      <c r="K42" s="3">
        <v>23.36</v>
      </c>
      <c r="L42" s="3">
        <v>0</v>
      </c>
      <c r="M42" s="3">
        <v>0</v>
      </c>
      <c r="N42" s="3">
        <v>0</v>
      </c>
      <c r="O42" s="3">
        <v>3.0367999999999999</v>
      </c>
      <c r="P42" s="3">
        <v>26.396799999999999</v>
      </c>
      <c r="R42">
        <v>3</v>
      </c>
    </row>
    <row r="43" spans="1:18" x14ac:dyDescent="0.25">
      <c r="A43" t="s">
        <v>1096</v>
      </c>
      <c r="B43" s="56" t="s">
        <v>1232</v>
      </c>
      <c r="C43">
        <v>1</v>
      </c>
      <c r="D43" t="s">
        <v>0</v>
      </c>
      <c r="E43">
        <v>3463</v>
      </c>
      <c r="F43" t="s">
        <v>786</v>
      </c>
      <c r="G43" t="s">
        <v>787</v>
      </c>
      <c r="H43" s="3">
        <v>1.0900000000000001</v>
      </c>
      <c r="I43" s="3">
        <v>0</v>
      </c>
      <c r="J43" s="3">
        <v>0</v>
      </c>
      <c r="K43" s="3">
        <v>12.31</v>
      </c>
      <c r="L43" s="3">
        <v>0</v>
      </c>
      <c r="M43" s="3">
        <v>0</v>
      </c>
      <c r="N43" s="3">
        <v>0</v>
      </c>
      <c r="O43" s="3">
        <v>1.6003000000000001</v>
      </c>
      <c r="P43" s="3">
        <v>15.000300000000001</v>
      </c>
      <c r="R43">
        <v>3</v>
      </c>
    </row>
    <row r="44" spans="1:18" x14ac:dyDescent="0.25">
      <c r="A44" t="s">
        <v>1096</v>
      </c>
      <c r="B44" s="56" t="s">
        <v>1232</v>
      </c>
      <c r="C44">
        <v>1</v>
      </c>
      <c r="D44" t="s">
        <v>0</v>
      </c>
      <c r="E44">
        <v>11593</v>
      </c>
      <c r="F44" t="s">
        <v>839</v>
      </c>
      <c r="G44" t="s">
        <v>840</v>
      </c>
      <c r="H44" s="3">
        <v>0</v>
      </c>
      <c r="I44" s="3">
        <v>0</v>
      </c>
      <c r="J44" s="3">
        <v>0</v>
      </c>
      <c r="K44" s="3">
        <v>70.8</v>
      </c>
      <c r="L44" s="3">
        <v>0</v>
      </c>
      <c r="M44" s="3">
        <v>0</v>
      </c>
      <c r="N44" s="3">
        <v>0</v>
      </c>
      <c r="O44" s="3">
        <v>9.2040000000000006</v>
      </c>
      <c r="P44" s="3">
        <v>80.003999999999991</v>
      </c>
      <c r="R44">
        <v>3</v>
      </c>
    </row>
    <row r="45" spans="1:18" x14ac:dyDescent="0.25">
      <c r="A45" t="s">
        <v>1096</v>
      </c>
      <c r="B45" s="56" t="s">
        <v>1339</v>
      </c>
      <c r="C45">
        <v>1</v>
      </c>
      <c r="D45" t="s">
        <v>0</v>
      </c>
      <c r="E45">
        <v>78125</v>
      </c>
      <c r="F45" t="s">
        <v>1340</v>
      </c>
      <c r="G45" t="s">
        <v>1341</v>
      </c>
      <c r="H45" s="3">
        <v>1.45</v>
      </c>
      <c r="I45" s="3">
        <v>0</v>
      </c>
      <c r="J45" s="3">
        <v>0</v>
      </c>
      <c r="K45" s="3">
        <v>16.420000000000002</v>
      </c>
      <c r="L45" s="3">
        <v>0</v>
      </c>
      <c r="M45" s="3">
        <v>0</v>
      </c>
      <c r="N45" s="3">
        <v>0</v>
      </c>
      <c r="O45" s="3">
        <v>2.1346000000000003</v>
      </c>
      <c r="P45" s="3">
        <v>20.0046</v>
      </c>
      <c r="R45">
        <v>3</v>
      </c>
    </row>
    <row r="46" spans="1:18" x14ac:dyDescent="0.25">
      <c r="A46" t="s">
        <v>1096</v>
      </c>
      <c r="B46" s="56" t="s">
        <v>1339</v>
      </c>
      <c r="C46">
        <v>1</v>
      </c>
      <c r="D46" t="s">
        <v>0</v>
      </c>
      <c r="E46">
        <v>23515</v>
      </c>
      <c r="F46" t="s">
        <v>784</v>
      </c>
      <c r="G46" t="s">
        <v>785</v>
      </c>
      <c r="H46" s="3">
        <v>2.08</v>
      </c>
      <c r="I46" s="3">
        <v>0</v>
      </c>
      <c r="J46" s="3">
        <v>0</v>
      </c>
      <c r="K46" s="3">
        <v>23.61</v>
      </c>
      <c r="L46" s="3">
        <v>0</v>
      </c>
      <c r="M46" s="3">
        <v>0</v>
      </c>
      <c r="N46" s="3">
        <v>0</v>
      </c>
      <c r="O46" s="3">
        <v>3.0693000000000001</v>
      </c>
      <c r="P46" s="3">
        <v>28.759299999999996</v>
      </c>
      <c r="R46">
        <v>3</v>
      </c>
    </row>
    <row r="47" spans="1:18" x14ac:dyDescent="0.25">
      <c r="A47" t="s">
        <v>1096</v>
      </c>
      <c r="B47" s="56" t="s">
        <v>1338</v>
      </c>
      <c r="C47">
        <v>1</v>
      </c>
      <c r="D47" t="s">
        <v>0</v>
      </c>
      <c r="E47">
        <v>3178</v>
      </c>
      <c r="F47" t="s">
        <v>792</v>
      </c>
      <c r="G47" t="s">
        <v>793</v>
      </c>
      <c r="H47" s="3">
        <v>0</v>
      </c>
      <c r="I47" s="3">
        <v>0</v>
      </c>
      <c r="J47" s="3">
        <v>0</v>
      </c>
      <c r="K47" s="3">
        <v>4.7</v>
      </c>
      <c r="L47" s="3">
        <v>0</v>
      </c>
      <c r="M47" s="3">
        <v>0</v>
      </c>
      <c r="N47" s="3">
        <v>0</v>
      </c>
      <c r="O47" s="3">
        <v>0.6110000000000001</v>
      </c>
      <c r="P47" s="3">
        <v>5.3109999999999999</v>
      </c>
      <c r="R47">
        <v>3</v>
      </c>
    </row>
    <row r="48" spans="1:18" x14ac:dyDescent="0.25">
      <c r="A48" t="s">
        <v>1096</v>
      </c>
      <c r="B48" s="56" t="s">
        <v>1338</v>
      </c>
      <c r="C48">
        <v>1</v>
      </c>
      <c r="D48" t="s">
        <v>0</v>
      </c>
      <c r="E48">
        <v>198000</v>
      </c>
      <c r="F48" t="s">
        <v>1066</v>
      </c>
      <c r="G48" t="s">
        <v>1067</v>
      </c>
      <c r="H48" s="3">
        <v>0</v>
      </c>
      <c r="I48" s="3">
        <v>0</v>
      </c>
      <c r="J48" s="3">
        <v>0</v>
      </c>
      <c r="K48" s="3">
        <v>7</v>
      </c>
      <c r="L48" s="3">
        <v>0</v>
      </c>
      <c r="M48" s="3">
        <v>0</v>
      </c>
      <c r="N48" s="3">
        <v>0</v>
      </c>
      <c r="O48" s="3">
        <v>0.91</v>
      </c>
      <c r="P48" s="3">
        <v>7.91</v>
      </c>
      <c r="R48">
        <v>3</v>
      </c>
    </row>
    <row r="49" spans="1:18" x14ac:dyDescent="0.25">
      <c r="A49" t="s">
        <v>1096</v>
      </c>
      <c r="B49" s="56" t="s">
        <v>1226</v>
      </c>
      <c r="C49">
        <v>1</v>
      </c>
      <c r="D49" t="s">
        <v>0</v>
      </c>
      <c r="E49">
        <v>49283</v>
      </c>
      <c r="F49" t="s">
        <v>805</v>
      </c>
      <c r="G49" t="s">
        <v>806</v>
      </c>
      <c r="H49" s="3">
        <v>0</v>
      </c>
      <c r="I49" s="3">
        <v>0</v>
      </c>
      <c r="J49" s="3">
        <v>0</v>
      </c>
      <c r="K49" s="3">
        <v>12.27</v>
      </c>
      <c r="L49" s="3">
        <v>0</v>
      </c>
      <c r="M49" s="3">
        <v>0</v>
      </c>
      <c r="N49" s="3">
        <v>0</v>
      </c>
      <c r="O49" s="3">
        <v>1.5951</v>
      </c>
      <c r="P49" s="3">
        <v>13.8651</v>
      </c>
      <c r="R49">
        <v>3</v>
      </c>
    </row>
    <row r="50" spans="1:18" x14ac:dyDescent="0.25">
      <c r="A50" t="s">
        <v>1096</v>
      </c>
      <c r="B50" s="56" t="s">
        <v>1226</v>
      </c>
      <c r="C50">
        <v>1</v>
      </c>
      <c r="D50" t="s">
        <v>0</v>
      </c>
      <c r="E50">
        <v>7455</v>
      </c>
      <c r="F50" t="s">
        <v>800</v>
      </c>
      <c r="G50" t="s">
        <v>801</v>
      </c>
      <c r="H50" s="3">
        <v>0</v>
      </c>
      <c r="I50" s="3">
        <v>0</v>
      </c>
      <c r="J50" s="3">
        <v>0</v>
      </c>
      <c r="K50" s="3">
        <v>137.55000000000001</v>
      </c>
      <c r="L50" s="3">
        <v>0</v>
      </c>
      <c r="M50" s="3">
        <v>0</v>
      </c>
      <c r="N50" s="3">
        <v>0</v>
      </c>
      <c r="O50" s="3">
        <v>17.881500000000003</v>
      </c>
      <c r="P50" s="3">
        <v>155.43150000000003</v>
      </c>
      <c r="R50">
        <v>3</v>
      </c>
    </row>
    <row r="51" spans="1:18" x14ac:dyDescent="0.25">
      <c r="A51" t="s">
        <v>1096</v>
      </c>
      <c r="B51" s="56" t="s">
        <v>1226</v>
      </c>
      <c r="C51">
        <v>1</v>
      </c>
      <c r="D51" t="s">
        <v>0</v>
      </c>
      <c r="E51">
        <v>12029</v>
      </c>
      <c r="F51" t="s">
        <v>790</v>
      </c>
      <c r="G51" t="s">
        <v>791</v>
      </c>
      <c r="H51" s="3">
        <v>0</v>
      </c>
      <c r="I51" s="3">
        <v>0</v>
      </c>
      <c r="J51" s="3">
        <v>0</v>
      </c>
      <c r="K51" s="3">
        <v>51.77</v>
      </c>
      <c r="L51" s="3">
        <v>0</v>
      </c>
      <c r="M51" s="3">
        <v>0</v>
      </c>
      <c r="N51" s="3">
        <v>0</v>
      </c>
      <c r="O51" s="3">
        <v>6.7301000000000002</v>
      </c>
      <c r="P51" s="3">
        <v>58.500100000000003</v>
      </c>
      <c r="R51">
        <v>3</v>
      </c>
    </row>
    <row r="52" spans="1:18" x14ac:dyDescent="0.25">
      <c r="A52" t="s">
        <v>1096</v>
      </c>
      <c r="B52" s="56" t="s">
        <v>1226</v>
      </c>
      <c r="C52">
        <v>1</v>
      </c>
      <c r="D52" t="s">
        <v>0</v>
      </c>
      <c r="E52">
        <v>11520</v>
      </c>
      <c r="F52" t="s">
        <v>839</v>
      </c>
      <c r="G52" t="s">
        <v>840</v>
      </c>
      <c r="H52" s="3">
        <v>0</v>
      </c>
      <c r="I52" s="3">
        <v>0</v>
      </c>
      <c r="J52" s="3">
        <v>0</v>
      </c>
      <c r="K52" s="3">
        <v>88.5</v>
      </c>
      <c r="L52" s="3">
        <v>0</v>
      </c>
      <c r="M52" s="3">
        <v>0</v>
      </c>
      <c r="N52" s="3">
        <v>0</v>
      </c>
      <c r="O52" s="3">
        <v>11.505000000000001</v>
      </c>
      <c r="P52" s="3">
        <v>100.005</v>
      </c>
      <c r="R52">
        <v>3</v>
      </c>
    </row>
    <row r="53" spans="1:18" x14ac:dyDescent="0.25">
      <c r="A53" t="s">
        <v>1096</v>
      </c>
      <c r="B53" s="56" t="s">
        <v>1226</v>
      </c>
      <c r="C53">
        <v>1</v>
      </c>
      <c r="D53" t="s">
        <v>0</v>
      </c>
      <c r="E53">
        <v>872427</v>
      </c>
      <c r="F53" t="s">
        <v>782</v>
      </c>
      <c r="G53" t="s">
        <v>783</v>
      </c>
      <c r="H53" s="3">
        <v>0</v>
      </c>
      <c r="I53" s="3">
        <v>0</v>
      </c>
      <c r="J53" s="3">
        <v>0</v>
      </c>
      <c r="K53" s="3">
        <v>3.98</v>
      </c>
      <c r="L53" s="3">
        <v>0</v>
      </c>
      <c r="M53" s="3">
        <v>0</v>
      </c>
      <c r="N53" s="3">
        <v>0</v>
      </c>
      <c r="O53" s="3">
        <v>0.51739999999999997</v>
      </c>
      <c r="P53" s="3">
        <v>4.4973999999999998</v>
      </c>
      <c r="R53">
        <v>3</v>
      </c>
    </row>
    <row r="54" spans="1:18" x14ac:dyDescent="0.25">
      <c r="A54" t="s">
        <v>1096</v>
      </c>
      <c r="B54" s="56" t="s">
        <v>1226</v>
      </c>
      <c r="C54">
        <v>1</v>
      </c>
      <c r="D54" t="s">
        <v>0</v>
      </c>
      <c r="E54">
        <v>359994</v>
      </c>
      <c r="F54" t="s">
        <v>845</v>
      </c>
      <c r="G54" t="s">
        <v>846</v>
      </c>
      <c r="H54" s="3">
        <v>0.75</v>
      </c>
      <c r="I54" s="3">
        <v>0</v>
      </c>
      <c r="J54" s="3">
        <v>0</v>
      </c>
      <c r="K54" s="3">
        <v>8.19</v>
      </c>
      <c r="L54" s="3">
        <v>0</v>
      </c>
      <c r="M54" s="3">
        <v>0</v>
      </c>
      <c r="N54" s="3">
        <v>0</v>
      </c>
      <c r="O54" s="3">
        <v>1.0647</v>
      </c>
      <c r="P54" s="3">
        <v>10.0047</v>
      </c>
      <c r="R54">
        <v>3</v>
      </c>
    </row>
    <row r="55" spans="1:18" x14ac:dyDescent="0.25">
      <c r="A55" t="s">
        <v>1096</v>
      </c>
      <c r="B55" s="56" t="s">
        <v>1226</v>
      </c>
      <c r="C55">
        <v>1</v>
      </c>
      <c r="D55" t="s">
        <v>0</v>
      </c>
      <c r="E55">
        <v>11558</v>
      </c>
      <c r="F55" t="s">
        <v>839</v>
      </c>
      <c r="G55" t="s">
        <v>840</v>
      </c>
      <c r="H55" s="3">
        <v>0</v>
      </c>
      <c r="I55" s="3">
        <v>0</v>
      </c>
      <c r="J55" s="3">
        <v>0</v>
      </c>
      <c r="K55" s="3">
        <v>48</v>
      </c>
      <c r="L55" s="3">
        <v>0</v>
      </c>
      <c r="M55" s="3">
        <v>0</v>
      </c>
      <c r="N55" s="3">
        <v>0</v>
      </c>
      <c r="O55" s="3">
        <v>6.24</v>
      </c>
      <c r="P55" s="3">
        <v>54.24</v>
      </c>
      <c r="R55">
        <v>3</v>
      </c>
    </row>
    <row r="56" spans="1:18" x14ac:dyDescent="0.25">
      <c r="A56" t="s">
        <v>1096</v>
      </c>
      <c r="B56" s="56" t="s">
        <v>1226</v>
      </c>
      <c r="C56">
        <v>1</v>
      </c>
      <c r="D56" t="s">
        <v>0</v>
      </c>
      <c r="E56">
        <v>2180</v>
      </c>
      <c r="F56" t="s">
        <v>1336</v>
      </c>
      <c r="G56" t="s">
        <v>1337</v>
      </c>
      <c r="H56" s="3">
        <v>0</v>
      </c>
      <c r="I56" s="3">
        <v>0</v>
      </c>
      <c r="J56" s="3">
        <v>0</v>
      </c>
      <c r="K56" s="3">
        <v>60</v>
      </c>
      <c r="L56" s="3">
        <v>0</v>
      </c>
      <c r="M56" s="3">
        <v>0</v>
      </c>
      <c r="N56" s="3">
        <v>0</v>
      </c>
      <c r="O56" s="3">
        <v>7.8000000000000007</v>
      </c>
      <c r="P56" s="3">
        <v>67.8</v>
      </c>
      <c r="R56">
        <v>3</v>
      </c>
    </row>
    <row r="57" spans="1:18" x14ac:dyDescent="0.25">
      <c r="A57" t="s">
        <v>1096</v>
      </c>
      <c r="B57" s="56" t="s">
        <v>1226</v>
      </c>
      <c r="C57">
        <v>1</v>
      </c>
      <c r="D57" t="s">
        <v>0</v>
      </c>
      <c r="E57">
        <v>2583</v>
      </c>
      <c r="F57" t="s">
        <v>827</v>
      </c>
      <c r="G57" t="s">
        <v>828</v>
      </c>
      <c r="H57" s="3">
        <v>0</v>
      </c>
      <c r="I57" s="3">
        <v>0</v>
      </c>
      <c r="J57" s="3">
        <v>0</v>
      </c>
      <c r="K57" s="3">
        <v>6.2</v>
      </c>
      <c r="L57" s="3">
        <v>0</v>
      </c>
      <c r="M57" s="3">
        <v>0</v>
      </c>
      <c r="N57" s="3">
        <v>0</v>
      </c>
      <c r="O57" s="3">
        <v>0.80600000000000005</v>
      </c>
      <c r="P57" s="3">
        <v>7.0060000000000002</v>
      </c>
      <c r="R57">
        <v>3</v>
      </c>
    </row>
    <row r="58" spans="1:18" x14ac:dyDescent="0.25">
      <c r="A58" t="s">
        <v>1096</v>
      </c>
      <c r="B58" s="56" t="s">
        <v>1226</v>
      </c>
      <c r="C58">
        <v>1</v>
      </c>
      <c r="D58" t="s">
        <v>0</v>
      </c>
      <c r="E58">
        <v>112792</v>
      </c>
      <c r="F58" t="s">
        <v>809</v>
      </c>
      <c r="G58" t="s">
        <v>810</v>
      </c>
      <c r="H58" s="3">
        <v>0</v>
      </c>
      <c r="I58" s="3">
        <v>0</v>
      </c>
      <c r="J58" s="3">
        <v>0</v>
      </c>
      <c r="K58" s="3">
        <v>35.950000000000003</v>
      </c>
      <c r="L58" s="3">
        <v>0</v>
      </c>
      <c r="M58" s="3">
        <v>0</v>
      </c>
      <c r="N58" s="3">
        <v>0</v>
      </c>
      <c r="O58" s="3">
        <v>4.6735000000000007</v>
      </c>
      <c r="P58" s="3">
        <v>40.623500000000007</v>
      </c>
      <c r="R58">
        <v>3</v>
      </c>
    </row>
    <row r="59" spans="1:18" x14ac:dyDescent="0.25">
      <c r="A59" t="s">
        <v>1096</v>
      </c>
      <c r="B59" s="56" t="s">
        <v>1331</v>
      </c>
      <c r="C59">
        <v>1</v>
      </c>
      <c r="D59" t="s">
        <v>0</v>
      </c>
      <c r="E59">
        <v>4413</v>
      </c>
      <c r="F59" t="s">
        <v>788</v>
      </c>
      <c r="G59" t="s">
        <v>789</v>
      </c>
      <c r="H59" s="3">
        <v>0</v>
      </c>
      <c r="I59" s="3">
        <v>0</v>
      </c>
      <c r="J59" s="3">
        <v>0</v>
      </c>
      <c r="K59" s="3">
        <v>70.849999999999994</v>
      </c>
      <c r="L59" s="3">
        <v>0</v>
      </c>
      <c r="M59" s="3">
        <v>0</v>
      </c>
      <c r="N59" s="3">
        <v>0</v>
      </c>
      <c r="O59" s="3">
        <v>9.2104999999999997</v>
      </c>
      <c r="P59" s="3">
        <v>80.06049999999999</v>
      </c>
      <c r="R59">
        <v>3</v>
      </c>
    </row>
    <row r="60" spans="1:18" x14ac:dyDescent="0.25">
      <c r="A60" t="s">
        <v>1096</v>
      </c>
      <c r="B60" s="56" t="s">
        <v>1331</v>
      </c>
      <c r="C60">
        <v>1</v>
      </c>
      <c r="D60" t="s">
        <v>0</v>
      </c>
      <c r="E60">
        <v>5419</v>
      </c>
      <c r="F60" t="s">
        <v>1334</v>
      </c>
      <c r="G60" t="s">
        <v>1335</v>
      </c>
      <c r="H60" s="3">
        <v>0</v>
      </c>
      <c r="I60" s="3">
        <v>0</v>
      </c>
      <c r="J60" s="3">
        <v>0</v>
      </c>
      <c r="K60" s="3">
        <v>152</v>
      </c>
      <c r="L60" s="3">
        <v>0</v>
      </c>
      <c r="M60" s="3">
        <v>0</v>
      </c>
      <c r="N60" s="3">
        <v>0</v>
      </c>
      <c r="O60" s="3">
        <v>19.760000000000002</v>
      </c>
      <c r="P60" s="3">
        <v>171.76</v>
      </c>
      <c r="R60">
        <v>3</v>
      </c>
    </row>
    <row r="61" spans="1:18" x14ac:dyDescent="0.25">
      <c r="A61" t="s">
        <v>1096</v>
      </c>
      <c r="B61" s="56" t="s">
        <v>1331</v>
      </c>
      <c r="C61">
        <v>1</v>
      </c>
      <c r="D61" t="s">
        <v>0</v>
      </c>
      <c r="E61">
        <v>30006</v>
      </c>
      <c r="F61" t="s">
        <v>1332</v>
      </c>
      <c r="G61" t="s">
        <v>1333</v>
      </c>
      <c r="H61" s="3">
        <v>0.67</v>
      </c>
      <c r="I61" s="3">
        <v>0</v>
      </c>
      <c r="J61" s="3">
        <v>0</v>
      </c>
      <c r="K61" s="3">
        <v>8.26</v>
      </c>
      <c r="L61" s="3">
        <v>0</v>
      </c>
      <c r="M61" s="3">
        <v>0</v>
      </c>
      <c r="N61" s="3">
        <v>0</v>
      </c>
      <c r="O61" s="3">
        <v>1.0738000000000001</v>
      </c>
      <c r="P61" s="3">
        <v>10.0038</v>
      </c>
      <c r="R61">
        <v>3</v>
      </c>
    </row>
    <row r="62" spans="1:18" x14ac:dyDescent="0.25">
      <c r="A62" t="s">
        <v>1096</v>
      </c>
      <c r="B62" s="56" t="s">
        <v>1331</v>
      </c>
      <c r="C62">
        <v>1</v>
      </c>
      <c r="D62" t="s">
        <v>0</v>
      </c>
      <c r="E62">
        <v>112201</v>
      </c>
      <c r="F62" t="s">
        <v>809</v>
      </c>
      <c r="G62" t="s">
        <v>810</v>
      </c>
      <c r="H62" s="3">
        <v>0</v>
      </c>
      <c r="I62" s="3">
        <v>0</v>
      </c>
      <c r="J62" s="3">
        <v>0</v>
      </c>
      <c r="K62" s="3">
        <v>41.15</v>
      </c>
      <c r="L62" s="3">
        <v>0</v>
      </c>
      <c r="M62" s="3">
        <v>0</v>
      </c>
      <c r="N62" s="3">
        <v>0</v>
      </c>
      <c r="O62" s="3">
        <v>5.3494999999999999</v>
      </c>
      <c r="P62" s="3">
        <v>46.499499999999998</v>
      </c>
      <c r="R62">
        <v>3</v>
      </c>
    </row>
    <row r="63" spans="1:18" x14ac:dyDescent="0.25">
      <c r="A63" t="s">
        <v>1096</v>
      </c>
      <c r="B63" s="56" t="s">
        <v>1331</v>
      </c>
      <c r="C63">
        <v>1</v>
      </c>
      <c r="D63" t="s">
        <v>0</v>
      </c>
      <c r="E63">
        <v>12740</v>
      </c>
      <c r="F63" t="s">
        <v>825</v>
      </c>
      <c r="G63" t="s">
        <v>826</v>
      </c>
      <c r="H63" s="3">
        <v>0</v>
      </c>
      <c r="I63" s="3">
        <v>0</v>
      </c>
      <c r="J63" s="3">
        <v>0</v>
      </c>
      <c r="K63" s="3">
        <v>65.84</v>
      </c>
      <c r="L63" s="3">
        <v>0</v>
      </c>
      <c r="M63" s="3">
        <v>0</v>
      </c>
      <c r="N63" s="3">
        <v>0</v>
      </c>
      <c r="O63" s="3">
        <v>8.5592000000000006</v>
      </c>
      <c r="P63" s="3">
        <v>74.399200000000008</v>
      </c>
      <c r="R63">
        <v>3</v>
      </c>
    </row>
    <row r="64" spans="1:18" x14ac:dyDescent="0.25">
      <c r="A64" t="s">
        <v>1096</v>
      </c>
      <c r="B64" s="56" t="s">
        <v>1331</v>
      </c>
      <c r="C64">
        <v>1</v>
      </c>
      <c r="D64" t="s">
        <v>0</v>
      </c>
      <c r="E64">
        <v>49191</v>
      </c>
      <c r="F64" t="s">
        <v>805</v>
      </c>
      <c r="G64" t="s">
        <v>806</v>
      </c>
      <c r="H64" s="3">
        <v>0</v>
      </c>
      <c r="I64" s="3">
        <v>0</v>
      </c>
      <c r="J64" s="3">
        <v>0</v>
      </c>
      <c r="K64" s="3">
        <v>23.5</v>
      </c>
      <c r="L64" s="3">
        <v>0</v>
      </c>
      <c r="M64" s="3">
        <v>0</v>
      </c>
      <c r="N64" s="3">
        <v>0</v>
      </c>
      <c r="O64" s="3">
        <v>3.0550000000000002</v>
      </c>
      <c r="P64" s="3">
        <v>26.555</v>
      </c>
      <c r="R64">
        <v>3</v>
      </c>
    </row>
    <row r="65" spans="1:18" x14ac:dyDescent="0.25">
      <c r="A65" t="s">
        <v>1096</v>
      </c>
      <c r="B65" s="56" t="s">
        <v>1209</v>
      </c>
      <c r="C65">
        <v>1</v>
      </c>
      <c r="D65" t="s">
        <v>0</v>
      </c>
      <c r="E65">
        <v>12727</v>
      </c>
      <c r="F65" t="s">
        <v>825</v>
      </c>
      <c r="G65" t="s">
        <v>826</v>
      </c>
      <c r="H65" s="3">
        <v>0</v>
      </c>
      <c r="I65" s="3">
        <v>0</v>
      </c>
      <c r="J65" s="3">
        <v>0</v>
      </c>
      <c r="K65" s="3">
        <v>53.08</v>
      </c>
      <c r="L65" s="3">
        <v>0</v>
      </c>
      <c r="M65" s="3">
        <v>0</v>
      </c>
      <c r="N65" s="3">
        <v>0</v>
      </c>
      <c r="O65" s="3">
        <v>6.9004000000000003</v>
      </c>
      <c r="P65" s="3">
        <v>59.980399999999996</v>
      </c>
      <c r="R65">
        <v>3</v>
      </c>
    </row>
    <row r="66" spans="1:18" x14ac:dyDescent="0.25">
      <c r="A66" t="s">
        <v>1096</v>
      </c>
      <c r="B66" s="56" t="s">
        <v>1209</v>
      </c>
      <c r="C66">
        <v>1</v>
      </c>
      <c r="D66" t="s">
        <v>0</v>
      </c>
      <c r="E66">
        <v>197854</v>
      </c>
      <c r="F66" t="s">
        <v>1066</v>
      </c>
      <c r="G66" t="s">
        <v>1067</v>
      </c>
      <c r="H66" s="3">
        <v>0</v>
      </c>
      <c r="I66" s="3">
        <v>0</v>
      </c>
      <c r="J66" s="3">
        <v>0</v>
      </c>
      <c r="K66" s="3">
        <v>24</v>
      </c>
      <c r="L66" s="3">
        <v>0</v>
      </c>
      <c r="M66" s="3">
        <v>0</v>
      </c>
      <c r="N66" s="3">
        <v>0</v>
      </c>
      <c r="O66" s="3">
        <v>3.12</v>
      </c>
      <c r="P66" s="3">
        <v>27.12</v>
      </c>
      <c r="R66">
        <v>3</v>
      </c>
    </row>
    <row r="67" spans="1:18" x14ac:dyDescent="0.25">
      <c r="A67" t="s">
        <v>1096</v>
      </c>
      <c r="B67" s="56" t="s">
        <v>1209</v>
      </c>
      <c r="C67">
        <v>1</v>
      </c>
      <c r="D67" t="s">
        <v>0</v>
      </c>
      <c r="E67">
        <v>2863</v>
      </c>
      <c r="F67" t="s">
        <v>778</v>
      </c>
      <c r="G67" t="s">
        <v>779</v>
      </c>
      <c r="H67" s="3">
        <v>0</v>
      </c>
      <c r="I67" s="3">
        <v>0</v>
      </c>
      <c r="J67" s="3">
        <v>0</v>
      </c>
      <c r="K67" s="3">
        <v>13.54</v>
      </c>
      <c r="L67" s="3">
        <v>0</v>
      </c>
      <c r="M67" s="3">
        <v>0</v>
      </c>
      <c r="N67" s="3">
        <v>0</v>
      </c>
      <c r="O67" s="3">
        <v>1.7602</v>
      </c>
      <c r="P67" s="3">
        <v>15.300199999999998</v>
      </c>
      <c r="R67">
        <v>3</v>
      </c>
    </row>
    <row r="68" spans="1:18" x14ac:dyDescent="0.25">
      <c r="A68" t="s">
        <v>1096</v>
      </c>
      <c r="B68" s="56" t="s">
        <v>1209</v>
      </c>
      <c r="C68">
        <v>1</v>
      </c>
      <c r="D68" t="s">
        <v>0</v>
      </c>
      <c r="E68">
        <v>12687</v>
      </c>
      <c r="F68" t="s">
        <v>825</v>
      </c>
      <c r="G68" t="s">
        <v>826</v>
      </c>
      <c r="H68" s="3">
        <v>0</v>
      </c>
      <c r="I68" s="3">
        <v>0</v>
      </c>
      <c r="J68" s="3">
        <v>0</v>
      </c>
      <c r="K68" s="3">
        <v>20</v>
      </c>
      <c r="L68" s="3">
        <v>0</v>
      </c>
      <c r="M68" s="3">
        <v>0</v>
      </c>
      <c r="N68" s="3">
        <v>0</v>
      </c>
      <c r="O68" s="3">
        <v>2.6</v>
      </c>
      <c r="P68" s="3">
        <v>22.6</v>
      </c>
      <c r="R68">
        <v>3</v>
      </c>
    </row>
    <row r="69" spans="1:18" x14ac:dyDescent="0.25">
      <c r="A69" t="s">
        <v>1096</v>
      </c>
      <c r="B69" s="56" t="s">
        <v>1209</v>
      </c>
      <c r="C69">
        <v>1</v>
      </c>
      <c r="D69" t="s">
        <v>0</v>
      </c>
      <c r="E69">
        <v>2851</v>
      </c>
      <c r="F69" t="s">
        <v>778</v>
      </c>
      <c r="G69" t="s">
        <v>779</v>
      </c>
      <c r="H69" s="3">
        <v>0</v>
      </c>
      <c r="I69" s="3">
        <v>0</v>
      </c>
      <c r="J69" s="3">
        <v>0</v>
      </c>
      <c r="K69" s="3">
        <v>18.850000000000001</v>
      </c>
      <c r="L69" s="3">
        <v>0</v>
      </c>
      <c r="M69" s="3">
        <v>0</v>
      </c>
      <c r="N69" s="3">
        <v>0</v>
      </c>
      <c r="O69" s="3">
        <v>2.4505000000000003</v>
      </c>
      <c r="P69" s="3">
        <v>21.300500000000003</v>
      </c>
      <c r="R69">
        <v>3</v>
      </c>
    </row>
    <row r="70" spans="1:18" x14ac:dyDescent="0.25">
      <c r="A70" t="s">
        <v>1096</v>
      </c>
      <c r="B70" s="56" t="s">
        <v>1209</v>
      </c>
      <c r="C70">
        <v>1</v>
      </c>
      <c r="D70" t="s">
        <v>0</v>
      </c>
      <c r="E70">
        <v>2871</v>
      </c>
      <c r="F70" t="s">
        <v>778</v>
      </c>
      <c r="G70" t="s">
        <v>779</v>
      </c>
      <c r="H70" s="3">
        <v>0</v>
      </c>
      <c r="I70" s="3">
        <v>0</v>
      </c>
      <c r="J70" s="3">
        <v>0</v>
      </c>
      <c r="K70" s="3">
        <v>20.350000000000001</v>
      </c>
      <c r="L70" s="3">
        <v>0</v>
      </c>
      <c r="M70" s="3">
        <v>0</v>
      </c>
      <c r="N70" s="3">
        <v>0</v>
      </c>
      <c r="O70" s="3">
        <v>2.6455000000000002</v>
      </c>
      <c r="P70" s="3">
        <v>22.9955</v>
      </c>
      <c r="R70">
        <v>3</v>
      </c>
    </row>
    <row r="71" spans="1:18" x14ac:dyDescent="0.25">
      <c r="A71" t="s">
        <v>1096</v>
      </c>
      <c r="B71" s="56" t="s">
        <v>1209</v>
      </c>
      <c r="C71">
        <v>1</v>
      </c>
      <c r="D71" t="s">
        <v>0</v>
      </c>
      <c r="E71">
        <v>23183</v>
      </c>
      <c r="F71" t="s">
        <v>784</v>
      </c>
      <c r="G71" t="s">
        <v>785</v>
      </c>
      <c r="H71" s="3">
        <v>0</v>
      </c>
      <c r="I71" s="3">
        <v>0</v>
      </c>
      <c r="J71" s="3">
        <v>0</v>
      </c>
      <c r="K71" s="3">
        <v>8.2100000000000009</v>
      </c>
      <c r="L71" s="3">
        <v>0</v>
      </c>
      <c r="M71" s="3">
        <v>0</v>
      </c>
      <c r="N71" s="3">
        <v>0</v>
      </c>
      <c r="O71" s="3">
        <v>1.0673000000000001</v>
      </c>
      <c r="P71" s="3">
        <v>9.2773000000000003</v>
      </c>
      <c r="R71">
        <v>3</v>
      </c>
    </row>
    <row r="72" spans="1:18" x14ac:dyDescent="0.25">
      <c r="A72" t="s">
        <v>1096</v>
      </c>
      <c r="B72" s="56" t="s">
        <v>1330</v>
      </c>
      <c r="C72">
        <v>1</v>
      </c>
      <c r="D72" t="s">
        <v>0</v>
      </c>
      <c r="E72">
        <v>3017</v>
      </c>
      <c r="F72" t="s">
        <v>792</v>
      </c>
      <c r="G72" t="s">
        <v>793</v>
      </c>
      <c r="H72" s="3">
        <v>0</v>
      </c>
      <c r="I72" s="3">
        <v>0</v>
      </c>
      <c r="J72" s="3">
        <v>0</v>
      </c>
      <c r="K72" s="3">
        <v>1.22</v>
      </c>
      <c r="L72" s="3">
        <v>0</v>
      </c>
      <c r="M72" s="3">
        <v>0</v>
      </c>
      <c r="N72" s="3">
        <v>0</v>
      </c>
      <c r="O72" s="3">
        <v>0.15859999999999999</v>
      </c>
      <c r="P72" s="3">
        <v>1.3786</v>
      </c>
      <c r="R72">
        <v>3</v>
      </c>
    </row>
    <row r="73" spans="1:18" x14ac:dyDescent="0.25">
      <c r="A73" t="s">
        <v>1096</v>
      </c>
      <c r="B73" s="56" t="s">
        <v>1062</v>
      </c>
      <c r="C73">
        <v>1</v>
      </c>
      <c r="D73" t="s">
        <v>0</v>
      </c>
      <c r="E73">
        <v>3058641</v>
      </c>
      <c r="F73" t="s">
        <v>815</v>
      </c>
      <c r="G73" t="s">
        <v>816</v>
      </c>
      <c r="H73" s="3">
        <v>0</v>
      </c>
      <c r="I73" s="3">
        <v>0</v>
      </c>
      <c r="J73" s="3">
        <v>0</v>
      </c>
      <c r="K73" s="3">
        <v>42.87</v>
      </c>
      <c r="L73" s="3">
        <v>0</v>
      </c>
      <c r="M73" s="3">
        <v>0</v>
      </c>
      <c r="N73" s="3">
        <v>0</v>
      </c>
      <c r="O73" s="3">
        <v>5.5731000000000002</v>
      </c>
      <c r="P73" s="3">
        <v>48.443100000000001</v>
      </c>
      <c r="R73">
        <v>3</v>
      </c>
    </row>
    <row r="74" spans="1:18" x14ac:dyDescent="0.25">
      <c r="A74" t="s">
        <v>1096</v>
      </c>
      <c r="B74" s="56" t="s">
        <v>1062</v>
      </c>
      <c r="C74">
        <v>1</v>
      </c>
      <c r="D74" t="s">
        <v>0</v>
      </c>
      <c r="E74">
        <v>3058659</v>
      </c>
      <c r="F74" t="s">
        <v>815</v>
      </c>
      <c r="G74" t="s">
        <v>816</v>
      </c>
      <c r="H74" s="3">
        <v>0</v>
      </c>
      <c r="I74" s="3">
        <v>0</v>
      </c>
      <c r="J74" s="3">
        <v>0</v>
      </c>
      <c r="K74" s="3">
        <v>70.8</v>
      </c>
      <c r="L74" s="3">
        <v>0</v>
      </c>
      <c r="M74" s="3">
        <v>0</v>
      </c>
      <c r="N74" s="3">
        <v>0</v>
      </c>
      <c r="O74" s="3">
        <v>9.2040000000000006</v>
      </c>
      <c r="P74" s="3">
        <v>80.003999999999991</v>
      </c>
      <c r="R74">
        <v>3</v>
      </c>
    </row>
    <row r="75" spans="1:18" x14ac:dyDescent="0.25">
      <c r="A75" t="s">
        <v>1096</v>
      </c>
      <c r="B75" s="56" t="s">
        <v>1186</v>
      </c>
      <c r="C75">
        <v>1</v>
      </c>
      <c r="D75" t="s">
        <v>0</v>
      </c>
      <c r="E75">
        <v>2950</v>
      </c>
      <c r="F75" t="s">
        <v>792</v>
      </c>
      <c r="G75" t="s">
        <v>793</v>
      </c>
      <c r="H75" s="3">
        <v>0</v>
      </c>
      <c r="I75" s="3">
        <v>0</v>
      </c>
      <c r="J75" s="3">
        <v>0</v>
      </c>
      <c r="K75" s="3">
        <v>10.78</v>
      </c>
      <c r="L75" s="3">
        <v>0</v>
      </c>
      <c r="M75" s="3">
        <v>0</v>
      </c>
      <c r="N75" s="3">
        <v>0</v>
      </c>
      <c r="O75" s="3">
        <v>1.4014</v>
      </c>
      <c r="P75" s="3">
        <v>12.1814</v>
      </c>
      <c r="R75">
        <v>3</v>
      </c>
    </row>
    <row r="76" spans="1:18" x14ac:dyDescent="0.25">
      <c r="A76" t="s">
        <v>1096</v>
      </c>
      <c r="B76" s="56" t="s">
        <v>1186</v>
      </c>
      <c r="C76">
        <v>1</v>
      </c>
      <c r="D76" t="s">
        <v>0</v>
      </c>
      <c r="E76">
        <v>11882</v>
      </c>
      <c r="F76" t="s">
        <v>790</v>
      </c>
      <c r="G76" t="s">
        <v>791</v>
      </c>
      <c r="H76" s="3">
        <v>0</v>
      </c>
      <c r="I76" s="3">
        <v>0</v>
      </c>
      <c r="J76" s="3">
        <v>0</v>
      </c>
      <c r="K76" s="3">
        <v>37.520000000000003</v>
      </c>
      <c r="L76" s="3">
        <v>0</v>
      </c>
      <c r="M76" s="3">
        <v>0</v>
      </c>
      <c r="N76" s="3">
        <v>0</v>
      </c>
      <c r="O76" s="3">
        <v>4.8776000000000002</v>
      </c>
      <c r="P76" s="3">
        <v>42.397600000000004</v>
      </c>
      <c r="R76">
        <v>3</v>
      </c>
    </row>
    <row r="77" spans="1:18" x14ac:dyDescent="0.25">
      <c r="A77" t="s">
        <v>1096</v>
      </c>
      <c r="B77" s="56" t="s">
        <v>926</v>
      </c>
      <c r="C77">
        <v>1</v>
      </c>
      <c r="D77" t="s">
        <v>0</v>
      </c>
      <c r="E77">
        <v>31912032</v>
      </c>
      <c r="F77" t="s">
        <v>813</v>
      </c>
      <c r="G77" t="s">
        <v>814</v>
      </c>
      <c r="H77" s="3">
        <v>0</v>
      </c>
      <c r="I77" s="3">
        <v>0</v>
      </c>
      <c r="J77" s="3">
        <v>0</v>
      </c>
      <c r="K77" s="3">
        <v>41.22</v>
      </c>
      <c r="L77" s="3">
        <v>0</v>
      </c>
      <c r="M77" s="3">
        <v>0</v>
      </c>
      <c r="N77" s="3">
        <v>0</v>
      </c>
      <c r="O77" s="3">
        <v>5.3586</v>
      </c>
      <c r="P77" s="3">
        <v>46.578600000000002</v>
      </c>
      <c r="R77">
        <v>3</v>
      </c>
    </row>
    <row r="78" spans="1:18" x14ac:dyDescent="0.25">
      <c r="A78" t="s">
        <v>1096</v>
      </c>
      <c r="B78" s="56" t="s">
        <v>926</v>
      </c>
      <c r="C78">
        <v>1</v>
      </c>
      <c r="D78" t="s">
        <v>0</v>
      </c>
      <c r="E78">
        <v>31912033</v>
      </c>
      <c r="F78" t="s">
        <v>813</v>
      </c>
      <c r="G78" t="s">
        <v>814</v>
      </c>
      <c r="H78" s="3">
        <v>0</v>
      </c>
      <c r="I78" s="3">
        <v>0</v>
      </c>
      <c r="J78" s="3">
        <v>0</v>
      </c>
      <c r="K78" s="3">
        <v>40.69</v>
      </c>
      <c r="L78" s="3">
        <v>0</v>
      </c>
      <c r="M78" s="3">
        <v>0</v>
      </c>
      <c r="N78" s="3">
        <v>0</v>
      </c>
      <c r="O78" s="3">
        <v>5.2896999999999998</v>
      </c>
      <c r="P78" s="3">
        <v>45.979699999999994</v>
      </c>
      <c r="R78">
        <v>3</v>
      </c>
    </row>
    <row r="79" spans="1:18" x14ac:dyDescent="0.25">
      <c r="A79" t="s">
        <v>1096</v>
      </c>
      <c r="B79" s="56" t="s">
        <v>1186</v>
      </c>
      <c r="C79">
        <v>1</v>
      </c>
      <c r="D79" t="s">
        <v>0</v>
      </c>
      <c r="E79">
        <v>155027</v>
      </c>
      <c r="F79" t="s">
        <v>782</v>
      </c>
      <c r="G79" t="s">
        <v>783</v>
      </c>
      <c r="H79" s="3">
        <v>0</v>
      </c>
      <c r="I79" s="3">
        <v>0</v>
      </c>
      <c r="J79" s="3">
        <v>0</v>
      </c>
      <c r="K79" s="3">
        <v>12.3</v>
      </c>
      <c r="L79" s="3">
        <v>0</v>
      </c>
      <c r="M79" s="3">
        <v>0</v>
      </c>
      <c r="N79" s="3">
        <v>0</v>
      </c>
      <c r="O79" s="3">
        <v>1.5990000000000002</v>
      </c>
      <c r="P79" s="3">
        <v>13.899000000000001</v>
      </c>
      <c r="R79">
        <v>3</v>
      </c>
    </row>
    <row r="80" spans="1:18" x14ac:dyDescent="0.25">
      <c r="A80" t="s">
        <v>1096</v>
      </c>
      <c r="B80" s="56" t="s">
        <v>1186</v>
      </c>
      <c r="C80">
        <v>1</v>
      </c>
      <c r="D80" t="s">
        <v>0</v>
      </c>
      <c r="E80">
        <v>49010</v>
      </c>
      <c r="F80" t="s">
        <v>805</v>
      </c>
      <c r="G80" t="s">
        <v>806</v>
      </c>
      <c r="H80" s="3">
        <v>0</v>
      </c>
      <c r="I80" s="3">
        <v>0</v>
      </c>
      <c r="J80" s="3">
        <v>0</v>
      </c>
      <c r="K80" s="3">
        <v>12.96</v>
      </c>
      <c r="L80" s="3">
        <v>0</v>
      </c>
      <c r="M80" s="3">
        <v>0</v>
      </c>
      <c r="N80" s="3">
        <v>0</v>
      </c>
      <c r="O80" s="3">
        <v>1.6848000000000001</v>
      </c>
      <c r="P80" s="3">
        <v>14.6448</v>
      </c>
      <c r="R80">
        <v>3</v>
      </c>
    </row>
    <row r="81" spans="1:18" x14ac:dyDescent="0.25">
      <c r="A81" t="s">
        <v>1096</v>
      </c>
      <c r="B81" s="56" t="s">
        <v>1186</v>
      </c>
      <c r="C81">
        <v>1</v>
      </c>
      <c r="D81" t="s">
        <v>0</v>
      </c>
      <c r="E81">
        <v>1142344</v>
      </c>
      <c r="F81" t="s">
        <v>782</v>
      </c>
      <c r="G81" t="s">
        <v>783</v>
      </c>
      <c r="H81" s="3">
        <v>0</v>
      </c>
      <c r="I81" s="3">
        <v>0</v>
      </c>
      <c r="J81" s="3">
        <v>0</v>
      </c>
      <c r="K81" s="3">
        <v>5.73</v>
      </c>
      <c r="L81" s="3">
        <v>0</v>
      </c>
      <c r="M81" s="3">
        <v>0</v>
      </c>
      <c r="N81" s="3">
        <v>0</v>
      </c>
      <c r="O81" s="3">
        <v>0.74490000000000012</v>
      </c>
      <c r="P81" s="3">
        <v>6.4749000000000008</v>
      </c>
      <c r="R81">
        <v>3</v>
      </c>
    </row>
    <row r="82" spans="1:18" x14ac:dyDescent="0.25">
      <c r="A82" t="s">
        <v>1096</v>
      </c>
      <c r="B82" s="56" t="s">
        <v>1186</v>
      </c>
      <c r="C82">
        <v>1</v>
      </c>
      <c r="D82" t="s">
        <v>0</v>
      </c>
      <c r="E82">
        <v>22932</v>
      </c>
      <c r="F82" t="s">
        <v>784</v>
      </c>
      <c r="G82" t="s">
        <v>785</v>
      </c>
      <c r="H82" s="3">
        <v>1.42</v>
      </c>
      <c r="I82" s="3">
        <v>0</v>
      </c>
      <c r="J82" s="3">
        <v>0</v>
      </c>
      <c r="K82" s="3">
        <v>16.440000000000001</v>
      </c>
      <c r="L82" s="3">
        <v>0</v>
      </c>
      <c r="M82" s="3">
        <v>0</v>
      </c>
      <c r="N82" s="3">
        <v>0</v>
      </c>
      <c r="O82" s="3">
        <v>2.1372000000000004</v>
      </c>
      <c r="P82" s="3">
        <v>19.997199999999999</v>
      </c>
      <c r="R82">
        <v>3</v>
      </c>
    </row>
    <row r="83" spans="1:18" x14ac:dyDescent="0.25">
      <c r="A83" t="s">
        <v>1096</v>
      </c>
      <c r="B83" s="56" t="s">
        <v>1327</v>
      </c>
      <c r="C83">
        <v>1</v>
      </c>
      <c r="D83" t="s">
        <v>0</v>
      </c>
      <c r="E83">
        <v>13142</v>
      </c>
      <c r="F83" t="s">
        <v>314</v>
      </c>
      <c r="G83" t="s">
        <v>1329</v>
      </c>
      <c r="H83" s="3">
        <v>0</v>
      </c>
      <c r="I83" s="3">
        <v>0</v>
      </c>
      <c r="J83" s="3">
        <v>0</v>
      </c>
      <c r="K83" s="3">
        <v>4.34</v>
      </c>
      <c r="L83" s="3">
        <v>0</v>
      </c>
      <c r="M83" s="3">
        <v>0</v>
      </c>
      <c r="N83" s="3">
        <v>0</v>
      </c>
      <c r="O83" s="3">
        <v>0.56420000000000003</v>
      </c>
      <c r="P83" s="3">
        <v>4.9041999999999994</v>
      </c>
      <c r="R83">
        <v>3</v>
      </c>
    </row>
    <row r="84" spans="1:18" x14ac:dyDescent="0.25">
      <c r="A84" t="s">
        <v>1096</v>
      </c>
      <c r="B84" s="56" t="s">
        <v>1327</v>
      </c>
      <c r="C84">
        <v>1</v>
      </c>
      <c r="D84" t="s">
        <v>0</v>
      </c>
      <c r="E84">
        <v>2889</v>
      </c>
      <c r="F84" t="s">
        <v>792</v>
      </c>
      <c r="G84" t="s">
        <v>793</v>
      </c>
      <c r="H84" s="3">
        <v>0</v>
      </c>
      <c r="I84" s="3">
        <v>0</v>
      </c>
      <c r="J84" s="3">
        <v>0</v>
      </c>
      <c r="K84" s="3">
        <v>3.44</v>
      </c>
      <c r="L84" s="3">
        <v>0</v>
      </c>
      <c r="M84" s="3">
        <v>0</v>
      </c>
      <c r="N84" s="3">
        <v>0</v>
      </c>
      <c r="O84" s="3">
        <v>0.44719999999999999</v>
      </c>
      <c r="P84" s="3">
        <v>3.8872</v>
      </c>
      <c r="R84">
        <v>3</v>
      </c>
    </row>
    <row r="85" spans="1:18" x14ac:dyDescent="0.25">
      <c r="A85" t="s">
        <v>1096</v>
      </c>
      <c r="B85" s="56" t="s">
        <v>1327</v>
      </c>
      <c r="C85">
        <v>1</v>
      </c>
      <c r="D85" t="s">
        <v>0</v>
      </c>
      <c r="E85">
        <v>760</v>
      </c>
      <c r="F85" t="s">
        <v>1326</v>
      </c>
      <c r="G85" t="s">
        <v>1328</v>
      </c>
      <c r="H85" s="3">
        <v>0</v>
      </c>
      <c r="I85" s="3">
        <v>0</v>
      </c>
      <c r="J85" s="3">
        <v>0</v>
      </c>
      <c r="K85" s="3">
        <v>29.87</v>
      </c>
      <c r="L85" s="3">
        <v>0</v>
      </c>
      <c r="M85" s="3">
        <v>0</v>
      </c>
      <c r="N85" s="3">
        <v>0</v>
      </c>
      <c r="O85" s="3">
        <v>3.8831000000000002</v>
      </c>
      <c r="P85" s="3">
        <v>33.753100000000003</v>
      </c>
      <c r="R85">
        <v>3</v>
      </c>
    </row>
    <row r="86" spans="1:18" x14ac:dyDescent="0.25">
      <c r="A86" t="s">
        <v>1096</v>
      </c>
      <c r="B86" s="56" t="s">
        <v>1171</v>
      </c>
      <c r="C86">
        <v>1</v>
      </c>
      <c r="D86" t="s">
        <v>0</v>
      </c>
      <c r="E86">
        <v>1139626</v>
      </c>
      <c r="F86" t="s">
        <v>782</v>
      </c>
      <c r="G86" t="s">
        <v>783</v>
      </c>
      <c r="H86" s="3">
        <v>0</v>
      </c>
      <c r="I86" s="3">
        <v>0</v>
      </c>
      <c r="J86" s="3">
        <v>0</v>
      </c>
      <c r="K86" s="3">
        <v>65.13</v>
      </c>
      <c r="L86" s="3">
        <v>0</v>
      </c>
      <c r="M86" s="3">
        <v>0</v>
      </c>
      <c r="N86" s="3">
        <v>0</v>
      </c>
      <c r="O86" s="3">
        <v>8.466899999999999</v>
      </c>
      <c r="P86" s="3">
        <v>73.596899999999991</v>
      </c>
      <c r="R86">
        <v>3</v>
      </c>
    </row>
    <row r="87" spans="1:18" x14ac:dyDescent="0.25">
      <c r="A87" t="s">
        <v>1096</v>
      </c>
      <c r="B87" s="56" t="s">
        <v>1171</v>
      </c>
      <c r="C87">
        <v>1</v>
      </c>
      <c r="D87" t="s">
        <v>0</v>
      </c>
      <c r="E87">
        <v>2773</v>
      </c>
      <c r="F87" t="s">
        <v>778</v>
      </c>
      <c r="G87" t="s">
        <v>779</v>
      </c>
      <c r="H87" s="3">
        <v>0</v>
      </c>
      <c r="I87" s="3">
        <v>0</v>
      </c>
      <c r="J87" s="3">
        <v>0</v>
      </c>
      <c r="K87" s="3">
        <v>5</v>
      </c>
      <c r="L87" s="3">
        <v>0</v>
      </c>
      <c r="M87" s="3">
        <v>0</v>
      </c>
      <c r="N87" s="3">
        <v>0</v>
      </c>
      <c r="O87" s="3">
        <v>0.65</v>
      </c>
      <c r="P87" s="3">
        <v>5.65</v>
      </c>
      <c r="R87">
        <v>3</v>
      </c>
    </row>
    <row r="88" spans="1:18" x14ac:dyDescent="0.25">
      <c r="A88" t="s">
        <v>1096</v>
      </c>
      <c r="B88" s="56" t="s">
        <v>1171</v>
      </c>
      <c r="C88">
        <v>1</v>
      </c>
      <c r="D88" t="s">
        <v>0</v>
      </c>
      <c r="E88">
        <v>17118</v>
      </c>
      <c r="F88" t="s">
        <v>467</v>
      </c>
      <c r="G88" t="s">
        <v>468</v>
      </c>
      <c r="H88" s="3">
        <v>0</v>
      </c>
      <c r="I88" s="3">
        <v>0</v>
      </c>
      <c r="J88" s="3">
        <v>0</v>
      </c>
      <c r="K88" s="3">
        <v>29.73</v>
      </c>
      <c r="L88" s="3">
        <v>0</v>
      </c>
      <c r="M88" s="3">
        <v>0</v>
      </c>
      <c r="N88" s="3">
        <v>0</v>
      </c>
      <c r="O88" s="3">
        <v>3.8649</v>
      </c>
      <c r="P88" s="3">
        <v>33.594900000000003</v>
      </c>
      <c r="R88">
        <v>3</v>
      </c>
    </row>
    <row r="89" spans="1:18" x14ac:dyDescent="0.25">
      <c r="A89" t="s">
        <v>1096</v>
      </c>
      <c r="B89" s="56" t="s">
        <v>1171</v>
      </c>
      <c r="C89">
        <v>1</v>
      </c>
      <c r="D89" t="s">
        <v>0</v>
      </c>
      <c r="E89">
        <v>32937</v>
      </c>
      <c r="F89" t="s">
        <v>1074</v>
      </c>
      <c r="G89" t="s">
        <v>329</v>
      </c>
      <c r="H89" s="3">
        <v>0.71</v>
      </c>
      <c r="I89" s="3">
        <v>0</v>
      </c>
      <c r="J89" s="3">
        <v>0</v>
      </c>
      <c r="K89" s="3">
        <v>8.2200000000000006</v>
      </c>
      <c r="L89" s="3">
        <v>0</v>
      </c>
      <c r="M89" s="3">
        <v>0</v>
      </c>
      <c r="N89" s="3">
        <v>0</v>
      </c>
      <c r="O89" s="3">
        <v>1.0686000000000002</v>
      </c>
      <c r="P89" s="3">
        <v>9.9985999999999997</v>
      </c>
      <c r="R89">
        <v>3</v>
      </c>
    </row>
    <row r="90" spans="1:18" x14ac:dyDescent="0.25">
      <c r="A90" t="s">
        <v>1096</v>
      </c>
      <c r="B90" s="56" t="s">
        <v>1171</v>
      </c>
      <c r="C90">
        <v>1</v>
      </c>
      <c r="D90" t="s">
        <v>0</v>
      </c>
      <c r="E90">
        <v>726</v>
      </c>
      <c r="F90" t="s">
        <v>819</v>
      </c>
      <c r="G90" t="s">
        <v>820</v>
      </c>
      <c r="H90" s="3">
        <v>0</v>
      </c>
      <c r="I90" s="3">
        <v>0</v>
      </c>
      <c r="J90" s="3">
        <v>0</v>
      </c>
      <c r="K90" s="3">
        <v>23.01</v>
      </c>
      <c r="L90" s="3">
        <v>0</v>
      </c>
      <c r="M90" s="3">
        <v>0</v>
      </c>
      <c r="N90" s="3">
        <v>0</v>
      </c>
      <c r="O90" s="3">
        <v>2.9913000000000003</v>
      </c>
      <c r="P90" s="3">
        <v>26.001300000000001</v>
      </c>
      <c r="R90">
        <v>3</v>
      </c>
    </row>
    <row r="91" spans="1:18" x14ac:dyDescent="0.25">
      <c r="A91" t="s">
        <v>1096</v>
      </c>
      <c r="B91" s="56" t="s">
        <v>1171</v>
      </c>
      <c r="C91">
        <v>1</v>
      </c>
      <c r="D91" t="s">
        <v>0</v>
      </c>
      <c r="E91">
        <v>3197</v>
      </c>
      <c r="F91" t="s">
        <v>786</v>
      </c>
      <c r="G91" t="s">
        <v>787</v>
      </c>
      <c r="H91" s="3">
        <v>0.37</v>
      </c>
      <c r="I91" s="3">
        <v>0</v>
      </c>
      <c r="J91" s="3">
        <v>0</v>
      </c>
      <c r="K91" s="3">
        <v>4.0999999999999996</v>
      </c>
      <c r="L91" s="3">
        <v>0</v>
      </c>
      <c r="M91" s="3">
        <v>0</v>
      </c>
      <c r="N91" s="3">
        <v>0</v>
      </c>
      <c r="O91" s="3">
        <v>0.53299999999999992</v>
      </c>
      <c r="P91" s="3">
        <v>5.0030000000000001</v>
      </c>
      <c r="R91">
        <v>3</v>
      </c>
    </row>
    <row r="92" spans="1:18" x14ac:dyDescent="0.25">
      <c r="A92" t="s">
        <v>1096</v>
      </c>
      <c r="B92" s="56" t="s">
        <v>1324</v>
      </c>
      <c r="C92">
        <v>1</v>
      </c>
      <c r="D92" t="s">
        <v>0</v>
      </c>
      <c r="E92">
        <v>7385</v>
      </c>
      <c r="F92" t="s">
        <v>800</v>
      </c>
      <c r="G92" t="s">
        <v>801</v>
      </c>
      <c r="H92" s="3">
        <v>0</v>
      </c>
      <c r="I92" s="3">
        <v>0</v>
      </c>
      <c r="J92" s="3">
        <v>0</v>
      </c>
      <c r="K92" s="3">
        <v>19.22</v>
      </c>
      <c r="L92" s="3">
        <v>0</v>
      </c>
      <c r="M92" s="3">
        <v>0</v>
      </c>
      <c r="N92" s="3">
        <v>0</v>
      </c>
      <c r="O92" s="3">
        <v>2.4986000000000002</v>
      </c>
      <c r="P92" s="3">
        <v>21.718599999999999</v>
      </c>
      <c r="R92">
        <v>3</v>
      </c>
    </row>
    <row r="93" spans="1:18" x14ac:dyDescent="0.25">
      <c r="A93" t="s">
        <v>1096</v>
      </c>
      <c r="B93" s="56" t="s">
        <v>1324</v>
      </c>
      <c r="C93">
        <v>1</v>
      </c>
      <c r="D93" t="s">
        <v>0</v>
      </c>
      <c r="E93">
        <v>22660</v>
      </c>
      <c r="F93" t="s">
        <v>784</v>
      </c>
      <c r="G93" t="s">
        <v>785</v>
      </c>
      <c r="H93" s="3">
        <v>0.36</v>
      </c>
      <c r="I93" s="3">
        <v>0</v>
      </c>
      <c r="J93" s="3">
        <v>0</v>
      </c>
      <c r="K93" s="3">
        <v>4.1100000000000003</v>
      </c>
      <c r="L93" s="3">
        <v>0</v>
      </c>
      <c r="M93" s="3">
        <v>0</v>
      </c>
      <c r="N93" s="3">
        <v>0</v>
      </c>
      <c r="O93" s="3">
        <v>0.53430000000000011</v>
      </c>
      <c r="P93" s="3">
        <v>5.0043000000000006</v>
      </c>
      <c r="R93">
        <v>3</v>
      </c>
    </row>
    <row r="94" spans="1:18" x14ac:dyDescent="0.25">
      <c r="A94" t="s">
        <v>1096</v>
      </c>
      <c r="B94" s="56" t="s">
        <v>1324</v>
      </c>
      <c r="C94">
        <v>1</v>
      </c>
      <c r="D94" t="s">
        <v>0</v>
      </c>
      <c r="E94">
        <v>773</v>
      </c>
      <c r="F94" t="s">
        <v>835</v>
      </c>
      <c r="G94" t="s">
        <v>836</v>
      </c>
      <c r="H94" s="3">
        <v>0</v>
      </c>
      <c r="I94" s="3">
        <v>0</v>
      </c>
      <c r="J94" s="3">
        <v>0</v>
      </c>
      <c r="K94" s="3">
        <v>8.85</v>
      </c>
      <c r="L94" s="3">
        <v>0</v>
      </c>
      <c r="M94" s="3">
        <v>0</v>
      </c>
      <c r="N94" s="3">
        <v>0</v>
      </c>
      <c r="O94" s="3">
        <v>1.1505000000000001</v>
      </c>
      <c r="P94" s="3">
        <v>10.000499999999999</v>
      </c>
      <c r="R94">
        <v>3</v>
      </c>
    </row>
    <row r="95" spans="1:18" x14ac:dyDescent="0.25">
      <c r="A95" t="s">
        <v>1096</v>
      </c>
      <c r="B95" s="56" t="s">
        <v>1324</v>
      </c>
      <c r="C95">
        <v>1</v>
      </c>
      <c r="D95" t="s">
        <v>0</v>
      </c>
      <c r="E95">
        <v>4350</v>
      </c>
      <c r="F95" t="s">
        <v>788</v>
      </c>
      <c r="G95" t="s">
        <v>789</v>
      </c>
      <c r="H95" s="3">
        <v>0</v>
      </c>
      <c r="I95" s="3">
        <v>0</v>
      </c>
      <c r="J95" s="3">
        <v>0</v>
      </c>
      <c r="K95" s="3">
        <v>42.51</v>
      </c>
      <c r="L95" s="3">
        <v>0</v>
      </c>
      <c r="M95" s="3">
        <v>0</v>
      </c>
      <c r="N95" s="3">
        <v>0</v>
      </c>
      <c r="O95" s="3">
        <v>5.5263</v>
      </c>
      <c r="P95" s="3">
        <v>48.036299999999997</v>
      </c>
      <c r="R95">
        <v>3</v>
      </c>
    </row>
    <row r="96" spans="1:18" x14ac:dyDescent="0.25">
      <c r="A96" t="s">
        <v>1096</v>
      </c>
      <c r="B96" s="56" t="s">
        <v>1324</v>
      </c>
      <c r="C96">
        <v>1</v>
      </c>
      <c r="D96" t="s">
        <v>0</v>
      </c>
      <c r="E96">
        <v>12489</v>
      </c>
      <c r="F96" t="s">
        <v>825</v>
      </c>
      <c r="G96" t="s">
        <v>826</v>
      </c>
      <c r="H96" s="3">
        <v>0</v>
      </c>
      <c r="I96" s="3">
        <v>0</v>
      </c>
      <c r="J96" s="3">
        <v>0</v>
      </c>
      <c r="K96" s="3">
        <v>50.4</v>
      </c>
      <c r="L96" s="3">
        <v>0</v>
      </c>
      <c r="M96" s="3">
        <v>0</v>
      </c>
      <c r="N96" s="3">
        <v>0</v>
      </c>
      <c r="O96" s="3">
        <v>6.5519999999999996</v>
      </c>
      <c r="P96" s="3">
        <v>56.951999999999998</v>
      </c>
      <c r="R96">
        <v>3</v>
      </c>
    </row>
    <row r="97" spans="1:18" x14ac:dyDescent="0.25">
      <c r="A97" t="s">
        <v>1096</v>
      </c>
      <c r="B97" s="56" t="s">
        <v>1324</v>
      </c>
      <c r="C97">
        <v>1</v>
      </c>
      <c r="D97" t="s">
        <v>0</v>
      </c>
      <c r="E97">
        <v>628</v>
      </c>
      <c r="F97" t="s">
        <v>1323</v>
      </c>
      <c r="G97" t="s">
        <v>1325</v>
      </c>
      <c r="H97" s="3">
        <v>0</v>
      </c>
      <c r="I97" s="3">
        <v>0</v>
      </c>
      <c r="J97" s="3">
        <v>0</v>
      </c>
      <c r="K97" s="3">
        <v>14.73</v>
      </c>
      <c r="L97" s="3">
        <v>0</v>
      </c>
      <c r="M97" s="3">
        <v>0</v>
      </c>
      <c r="N97" s="3">
        <v>0</v>
      </c>
      <c r="O97" s="3">
        <v>1.9149</v>
      </c>
      <c r="P97" s="3">
        <v>16.6449</v>
      </c>
      <c r="R97">
        <v>3</v>
      </c>
    </row>
    <row r="98" spans="1:18" x14ac:dyDescent="0.25">
      <c r="A98" t="s">
        <v>1096</v>
      </c>
      <c r="B98" s="56" t="s">
        <v>1160</v>
      </c>
      <c r="C98">
        <v>1</v>
      </c>
      <c r="D98" t="s">
        <v>0</v>
      </c>
      <c r="E98">
        <v>11798</v>
      </c>
      <c r="F98" t="s">
        <v>790</v>
      </c>
      <c r="G98" t="s">
        <v>791</v>
      </c>
      <c r="H98" s="3">
        <v>0</v>
      </c>
      <c r="I98" s="3">
        <v>0</v>
      </c>
      <c r="J98" s="3">
        <v>0</v>
      </c>
      <c r="K98" s="3">
        <v>17.2</v>
      </c>
      <c r="L98" s="3">
        <v>0</v>
      </c>
      <c r="M98" s="3">
        <v>0</v>
      </c>
      <c r="N98" s="3">
        <v>0</v>
      </c>
      <c r="O98" s="3">
        <v>2.2359999999999998</v>
      </c>
      <c r="P98" s="3">
        <v>19.436</v>
      </c>
      <c r="R98">
        <v>3</v>
      </c>
    </row>
    <row r="99" spans="1:18" x14ac:dyDescent="0.25">
      <c r="A99" t="s">
        <v>1096</v>
      </c>
      <c r="B99" s="56" t="s">
        <v>1160</v>
      </c>
      <c r="C99">
        <v>1</v>
      </c>
      <c r="D99" t="s">
        <v>0</v>
      </c>
      <c r="E99">
        <v>2742</v>
      </c>
      <c r="F99" t="s">
        <v>792</v>
      </c>
      <c r="G99" t="s">
        <v>793</v>
      </c>
      <c r="H99" s="3">
        <v>0</v>
      </c>
      <c r="I99" s="3">
        <v>0</v>
      </c>
      <c r="J99" s="3">
        <v>0</v>
      </c>
      <c r="K99" s="3">
        <v>8.6</v>
      </c>
      <c r="L99" s="3">
        <v>0</v>
      </c>
      <c r="M99" s="3">
        <v>0</v>
      </c>
      <c r="N99" s="3">
        <v>0</v>
      </c>
      <c r="O99" s="3">
        <v>1.1179999999999999</v>
      </c>
      <c r="P99" s="3">
        <v>9.718</v>
      </c>
      <c r="R99">
        <v>3</v>
      </c>
    </row>
    <row r="100" spans="1:18" x14ac:dyDescent="0.25">
      <c r="A100" t="s">
        <v>1096</v>
      </c>
      <c r="B100" s="56" t="s">
        <v>1160</v>
      </c>
      <c r="C100">
        <v>1</v>
      </c>
      <c r="D100" t="s">
        <v>0</v>
      </c>
      <c r="E100">
        <v>2734</v>
      </c>
      <c r="F100" t="s">
        <v>792</v>
      </c>
      <c r="G100" t="s">
        <v>793</v>
      </c>
      <c r="H100" s="3">
        <v>0</v>
      </c>
      <c r="I100" s="3">
        <v>0</v>
      </c>
      <c r="J100" s="3">
        <v>0</v>
      </c>
      <c r="K100" s="3">
        <v>8.8000000000000007</v>
      </c>
      <c r="L100" s="3">
        <v>0</v>
      </c>
      <c r="M100" s="3">
        <v>0</v>
      </c>
      <c r="N100" s="3">
        <v>0</v>
      </c>
      <c r="O100" s="3">
        <v>1.1440000000000001</v>
      </c>
      <c r="P100" s="3">
        <v>9.9440000000000008</v>
      </c>
      <c r="R100">
        <v>3</v>
      </c>
    </row>
    <row r="101" spans="1:18" x14ac:dyDescent="0.25">
      <c r="A101" t="s">
        <v>1096</v>
      </c>
      <c r="B101" s="56" t="s">
        <v>1160</v>
      </c>
      <c r="C101">
        <v>1</v>
      </c>
      <c r="D101" t="s">
        <v>0</v>
      </c>
      <c r="E101">
        <v>252</v>
      </c>
      <c r="F101" t="s">
        <v>849</v>
      </c>
      <c r="G101" t="s">
        <v>850</v>
      </c>
      <c r="H101" s="3">
        <v>0</v>
      </c>
      <c r="I101" s="3">
        <v>0</v>
      </c>
      <c r="J101" s="3">
        <v>0</v>
      </c>
      <c r="K101" s="3">
        <v>22.3</v>
      </c>
      <c r="L101" s="3">
        <v>0</v>
      </c>
      <c r="M101" s="3">
        <v>0</v>
      </c>
      <c r="N101" s="3">
        <v>0</v>
      </c>
      <c r="O101" s="3">
        <v>2.899</v>
      </c>
      <c r="P101" s="3">
        <v>25.199000000000002</v>
      </c>
      <c r="R101">
        <v>3</v>
      </c>
    </row>
    <row r="102" spans="1:18" x14ac:dyDescent="0.25">
      <c r="A102" t="s">
        <v>1096</v>
      </c>
      <c r="B102" s="56" t="s">
        <v>1160</v>
      </c>
      <c r="C102">
        <v>1</v>
      </c>
      <c r="D102" t="s">
        <v>0</v>
      </c>
      <c r="E102">
        <v>1938</v>
      </c>
      <c r="F102" t="s">
        <v>823</v>
      </c>
      <c r="G102" t="s">
        <v>824</v>
      </c>
      <c r="H102" s="3">
        <v>1.47</v>
      </c>
      <c r="I102" s="3">
        <v>0</v>
      </c>
      <c r="J102" s="3">
        <v>0</v>
      </c>
      <c r="K102" s="3">
        <v>16.399999999999999</v>
      </c>
      <c r="L102" s="3">
        <v>0</v>
      </c>
      <c r="M102" s="3">
        <v>0</v>
      </c>
      <c r="N102" s="3">
        <v>0</v>
      </c>
      <c r="O102" s="3">
        <v>2.1319999999999997</v>
      </c>
      <c r="P102" s="3">
        <v>20.001999999999995</v>
      </c>
      <c r="R102">
        <v>3</v>
      </c>
    </row>
    <row r="103" spans="1:18" x14ac:dyDescent="0.25">
      <c r="A103" t="s">
        <v>1096</v>
      </c>
      <c r="B103" s="56" t="s">
        <v>1160</v>
      </c>
      <c r="C103">
        <v>1</v>
      </c>
      <c r="D103" t="s">
        <v>0</v>
      </c>
      <c r="E103">
        <v>129133</v>
      </c>
      <c r="F103" t="s">
        <v>792</v>
      </c>
      <c r="G103" t="s">
        <v>793</v>
      </c>
      <c r="H103" s="3">
        <v>0</v>
      </c>
      <c r="I103" s="3">
        <v>0</v>
      </c>
      <c r="J103" s="3">
        <v>0</v>
      </c>
      <c r="K103" s="3">
        <v>21.36</v>
      </c>
      <c r="L103" s="3">
        <v>0</v>
      </c>
      <c r="M103" s="3">
        <v>0</v>
      </c>
      <c r="N103" s="3">
        <v>0</v>
      </c>
      <c r="O103" s="3">
        <v>2.7768000000000002</v>
      </c>
      <c r="P103" s="3">
        <v>24.136800000000001</v>
      </c>
      <c r="R103">
        <v>3</v>
      </c>
    </row>
    <row r="104" spans="1:18" x14ac:dyDescent="0.25">
      <c r="A104" t="s">
        <v>1096</v>
      </c>
      <c r="B104" s="56" t="s">
        <v>1160</v>
      </c>
      <c r="C104">
        <v>1</v>
      </c>
      <c r="D104" t="s">
        <v>0</v>
      </c>
      <c r="E104">
        <v>2719</v>
      </c>
      <c r="F104" t="s">
        <v>792</v>
      </c>
      <c r="G104" t="s">
        <v>793</v>
      </c>
      <c r="H104" s="3">
        <v>0</v>
      </c>
      <c r="I104" s="3">
        <v>0</v>
      </c>
      <c r="J104" s="3">
        <v>0</v>
      </c>
      <c r="K104" s="3">
        <v>3.5</v>
      </c>
      <c r="L104" s="3">
        <v>0</v>
      </c>
      <c r="M104" s="3">
        <v>0</v>
      </c>
      <c r="N104" s="3">
        <v>0</v>
      </c>
      <c r="O104" s="3">
        <v>0.45500000000000002</v>
      </c>
      <c r="P104" s="3">
        <v>3.9550000000000001</v>
      </c>
      <c r="R104">
        <v>3</v>
      </c>
    </row>
    <row r="105" spans="1:18" x14ac:dyDescent="0.25">
      <c r="A105" t="s">
        <v>1096</v>
      </c>
      <c r="B105" s="56" t="s">
        <v>1322</v>
      </c>
      <c r="C105">
        <v>1</v>
      </c>
      <c r="D105" t="s">
        <v>0</v>
      </c>
      <c r="E105">
        <v>2757</v>
      </c>
      <c r="F105" t="s">
        <v>821</v>
      </c>
      <c r="G105" t="s">
        <v>822</v>
      </c>
      <c r="H105" s="3">
        <v>0</v>
      </c>
      <c r="I105" s="3">
        <v>0</v>
      </c>
      <c r="J105" s="3">
        <v>0</v>
      </c>
      <c r="K105" s="3">
        <v>138.44</v>
      </c>
      <c r="L105" s="3">
        <v>0</v>
      </c>
      <c r="M105" s="3">
        <v>0</v>
      </c>
      <c r="N105" s="3">
        <v>0</v>
      </c>
      <c r="O105" s="3">
        <v>17.997199999999999</v>
      </c>
      <c r="P105" s="3">
        <v>156.43719999999999</v>
      </c>
      <c r="R105">
        <v>3</v>
      </c>
    </row>
    <row r="106" spans="1:18" x14ac:dyDescent="0.25">
      <c r="A106" t="s">
        <v>1096</v>
      </c>
      <c r="B106" s="56" t="s">
        <v>1322</v>
      </c>
      <c r="C106">
        <v>1</v>
      </c>
      <c r="D106" t="s">
        <v>0</v>
      </c>
      <c r="E106">
        <v>11131</v>
      </c>
      <c r="F106" t="s">
        <v>839</v>
      </c>
      <c r="G106" t="s">
        <v>840</v>
      </c>
      <c r="H106" s="3">
        <v>0</v>
      </c>
      <c r="I106" s="3">
        <v>0</v>
      </c>
      <c r="J106" s="3">
        <v>0</v>
      </c>
      <c r="K106" s="3">
        <v>88.5</v>
      </c>
      <c r="L106" s="3">
        <v>0</v>
      </c>
      <c r="M106" s="3">
        <v>0</v>
      </c>
      <c r="N106" s="3">
        <v>0</v>
      </c>
      <c r="O106" s="3">
        <v>11.505000000000001</v>
      </c>
      <c r="P106" s="3">
        <v>100.005</v>
      </c>
      <c r="R106">
        <v>3</v>
      </c>
    </row>
    <row r="107" spans="1:18" x14ac:dyDescent="0.25">
      <c r="A107" t="s">
        <v>1096</v>
      </c>
      <c r="B107" s="56" t="s">
        <v>1322</v>
      </c>
      <c r="C107">
        <v>1</v>
      </c>
      <c r="D107" t="s">
        <v>0</v>
      </c>
      <c r="E107">
        <v>32351</v>
      </c>
      <c r="F107" t="s">
        <v>1074</v>
      </c>
      <c r="G107" t="s">
        <v>329</v>
      </c>
      <c r="H107" s="3">
        <v>0.71</v>
      </c>
      <c r="I107" s="3">
        <v>0</v>
      </c>
      <c r="J107" s="3">
        <v>0</v>
      </c>
      <c r="K107" s="3">
        <v>8.2200000000000006</v>
      </c>
      <c r="L107" s="3">
        <v>0</v>
      </c>
      <c r="M107" s="3">
        <v>0</v>
      </c>
      <c r="N107" s="3">
        <v>0</v>
      </c>
      <c r="O107" s="3">
        <v>1.0686000000000002</v>
      </c>
      <c r="P107" s="3">
        <v>9.9985999999999997</v>
      </c>
      <c r="R107">
        <v>3</v>
      </c>
    </row>
    <row r="108" spans="1:18" x14ac:dyDescent="0.25">
      <c r="A108" t="s">
        <v>1096</v>
      </c>
      <c r="B108" s="56" t="s">
        <v>1322</v>
      </c>
      <c r="C108">
        <v>1</v>
      </c>
      <c r="D108" t="s">
        <v>0</v>
      </c>
      <c r="E108">
        <v>7428</v>
      </c>
      <c r="F108" t="s">
        <v>693</v>
      </c>
      <c r="G108" t="s">
        <v>804</v>
      </c>
      <c r="H108" s="3">
        <v>0</v>
      </c>
      <c r="I108" s="3">
        <v>0</v>
      </c>
      <c r="J108" s="3">
        <v>0</v>
      </c>
      <c r="K108" s="3">
        <v>35.799999999999997</v>
      </c>
      <c r="L108" s="3">
        <v>0</v>
      </c>
      <c r="M108" s="3">
        <v>0</v>
      </c>
      <c r="N108" s="3">
        <v>0</v>
      </c>
      <c r="O108" s="3">
        <v>4.6539999999999999</v>
      </c>
      <c r="P108" s="3">
        <v>40.453999999999994</v>
      </c>
      <c r="R108">
        <v>3</v>
      </c>
    </row>
    <row r="109" spans="1:18" x14ac:dyDescent="0.25">
      <c r="A109" t="s">
        <v>1096</v>
      </c>
      <c r="B109" s="56" t="s">
        <v>1139</v>
      </c>
      <c r="C109">
        <v>1</v>
      </c>
      <c r="D109" t="s">
        <v>0</v>
      </c>
      <c r="E109">
        <v>2675</v>
      </c>
      <c r="F109" t="s">
        <v>792</v>
      </c>
      <c r="G109" t="s">
        <v>793</v>
      </c>
      <c r="H109" s="3">
        <v>0</v>
      </c>
      <c r="I109" s="3">
        <v>0</v>
      </c>
      <c r="J109" s="3">
        <v>0</v>
      </c>
      <c r="K109" s="3">
        <v>2.56</v>
      </c>
      <c r="L109" s="3">
        <v>0</v>
      </c>
      <c r="M109" s="3">
        <v>0</v>
      </c>
      <c r="N109" s="3">
        <v>0</v>
      </c>
      <c r="O109" s="3">
        <v>0.33280000000000004</v>
      </c>
      <c r="P109" s="3">
        <v>2.8928000000000003</v>
      </c>
      <c r="R109">
        <v>3</v>
      </c>
    </row>
    <row r="110" spans="1:18" x14ac:dyDescent="0.25">
      <c r="A110" t="s">
        <v>1096</v>
      </c>
      <c r="B110" s="56" t="s">
        <v>1139</v>
      </c>
      <c r="C110">
        <v>1</v>
      </c>
      <c r="D110" t="s">
        <v>0</v>
      </c>
      <c r="E110">
        <v>3097</v>
      </c>
      <c r="F110" t="s">
        <v>786</v>
      </c>
      <c r="G110" t="s">
        <v>787</v>
      </c>
      <c r="H110" s="3">
        <v>0</v>
      </c>
      <c r="I110" s="3">
        <v>0</v>
      </c>
      <c r="J110" s="3">
        <v>0</v>
      </c>
      <c r="K110" s="3">
        <v>12.36</v>
      </c>
      <c r="L110" s="3">
        <v>0</v>
      </c>
      <c r="M110" s="3">
        <v>0</v>
      </c>
      <c r="N110" s="3">
        <v>0</v>
      </c>
      <c r="O110" s="3">
        <v>1.6068</v>
      </c>
      <c r="P110" s="3">
        <v>13.966799999999999</v>
      </c>
      <c r="R110">
        <v>3</v>
      </c>
    </row>
    <row r="111" spans="1:18" x14ac:dyDescent="0.25">
      <c r="A111" t="s">
        <v>1096</v>
      </c>
      <c r="B111" s="56" t="s">
        <v>1160</v>
      </c>
      <c r="C111">
        <v>1</v>
      </c>
      <c r="D111" t="s">
        <v>0</v>
      </c>
      <c r="E111">
        <v>48816</v>
      </c>
      <c r="F111" t="s">
        <v>805</v>
      </c>
      <c r="G111" t="s">
        <v>806</v>
      </c>
      <c r="H111" s="3">
        <v>0</v>
      </c>
      <c r="I111" s="3">
        <v>0</v>
      </c>
      <c r="J111" s="3">
        <v>0</v>
      </c>
      <c r="K111" s="3">
        <v>12.55</v>
      </c>
      <c r="L111" s="3">
        <v>0</v>
      </c>
      <c r="M111" s="3">
        <v>0</v>
      </c>
      <c r="N111" s="3">
        <v>0</v>
      </c>
      <c r="O111" s="3">
        <v>1.6315000000000002</v>
      </c>
      <c r="P111" s="3">
        <v>14.181500000000002</v>
      </c>
      <c r="R111">
        <v>3</v>
      </c>
    </row>
    <row r="112" spans="1:18" x14ac:dyDescent="0.25">
      <c r="A112" t="s">
        <v>1096</v>
      </c>
      <c r="B112" s="56" t="s">
        <v>1139</v>
      </c>
      <c r="C112">
        <v>1</v>
      </c>
      <c r="D112" t="s">
        <v>0</v>
      </c>
      <c r="E112">
        <v>48679</v>
      </c>
      <c r="F112" t="s">
        <v>805</v>
      </c>
      <c r="G112" t="s">
        <v>806</v>
      </c>
      <c r="H112" s="3">
        <v>0</v>
      </c>
      <c r="I112" s="3">
        <v>0</v>
      </c>
      <c r="J112" s="3">
        <v>0</v>
      </c>
      <c r="K112" s="3">
        <v>16.16</v>
      </c>
      <c r="L112" s="3">
        <v>0</v>
      </c>
      <c r="M112" s="3">
        <v>0</v>
      </c>
      <c r="N112" s="3">
        <v>0</v>
      </c>
      <c r="O112" s="3">
        <v>2.1008</v>
      </c>
      <c r="P112" s="3">
        <v>18.2608</v>
      </c>
      <c r="R112">
        <v>3</v>
      </c>
    </row>
    <row r="113" spans="1:18" x14ac:dyDescent="0.25">
      <c r="A113" t="s">
        <v>1096</v>
      </c>
      <c r="B113" s="56" t="s">
        <v>1139</v>
      </c>
      <c r="C113">
        <v>1</v>
      </c>
      <c r="D113" t="s">
        <v>0</v>
      </c>
      <c r="E113">
        <v>2647</v>
      </c>
      <c r="F113" t="s">
        <v>792</v>
      </c>
      <c r="G113" t="s">
        <v>793</v>
      </c>
      <c r="H113" s="3">
        <v>0</v>
      </c>
      <c r="I113" s="3">
        <v>0</v>
      </c>
      <c r="J113" s="3">
        <v>0</v>
      </c>
      <c r="K113" s="3">
        <v>38.75</v>
      </c>
      <c r="L113" s="3">
        <v>0</v>
      </c>
      <c r="M113" s="3">
        <v>0</v>
      </c>
      <c r="N113" s="3">
        <v>0</v>
      </c>
      <c r="O113" s="3">
        <v>5.0375000000000005</v>
      </c>
      <c r="P113" s="3">
        <v>43.787500000000001</v>
      </c>
      <c r="R113">
        <v>3</v>
      </c>
    </row>
    <row r="114" spans="1:18" x14ac:dyDescent="0.25">
      <c r="A114" t="s">
        <v>1096</v>
      </c>
      <c r="B114" s="56" t="s">
        <v>1139</v>
      </c>
      <c r="C114">
        <v>1</v>
      </c>
      <c r="D114" t="s">
        <v>0</v>
      </c>
      <c r="E114">
        <v>11740</v>
      </c>
      <c r="F114" t="s">
        <v>790</v>
      </c>
      <c r="G114" t="s">
        <v>791</v>
      </c>
      <c r="H114" s="3">
        <v>0</v>
      </c>
      <c r="I114" s="3">
        <v>0</v>
      </c>
      <c r="J114" s="3">
        <v>0</v>
      </c>
      <c r="K114" s="3">
        <v>10.6</v>
      </c>
      <c r="L114" s="3">
        <v>0</v>
      </c>
      <c r="M114" s="3">
        <v>0</v>
      </c>
      <c r="N114" s="3">
        <v>0</v>
      </c>
      <c r="O114" s="3">
        <v>1.3779999999999999</v>
      </c>
      <c r="P114" s="3">
        <v>11.978</v>
      </c>
      <c r="R114">
        <v>3</v>
      </c>
    </row>
    <row r="115" spans="1:18" x14ac:dyDescent="0.25">
      <c r="A115" t="s">
        <v>1096</v>
      </c>
      <c r="B115" s="56" t="s">
        <v>1139</v>
      </c>
      <c r="C115">
        <v>1</v>
      </c>
      <c r="D115" t="s">
        <v>0</v>
      </c>
      <c r="E115">
        <v>2681</v>
      </c>
      <c r="F115" t="s">
        <v>778</v>
      </c>
      <c r="G115" t="s">
        <v>779</v>
      </c>
      <c r="H115" s="3">
        <v>0</v>
      </c>
      <c r="I115" s="3">
        <v>0</v>
      </c>
      <c r="J115" s="3">
        <v>0</v>
      </c>
      <c r="K115" s="3">
        <v>1.77</v>
      </c>
      <c r="L115" s="3">
        <v>0</v>
      </c>
      <c r="M115" s="3">
        <v>0</v>
      </c>
      <c r="N115" s="3">
        <v>0</v>
      </c>
      <c r="O115" s="3">
        <v>0.2301</v>
      </c>
      <c r="P115" s="3">
        <v>2.0001000000000002</v>
      </c>
      <c r="R115">
        <v>3</v>
      </c>
    </row>
    <row r="116" spans="1:18" x14ac:dyDescent="0.25">
      <c r="A116" t="s">
        <v>1096</v>
      </c>
      <c r="B116" s="56" t="s">
        <v>1139</v>
      </c>
      <c r="C116">
        <v>1</v>
      </c>
      <c r="D116" t="s">
        <v>0</v>
      </c>
      <c r="E116">
        <v>11734</v>
      </c>
      <c r="F116" t="s">
        <v>790</v>
      </c>
      <c r="G116" t="s">
        <v>791</v>
      </c>
      <c r="H116" s="3">
        <v>0</v>
      </c>
      <c r="I116" s="3">
        <v>0</v>
      </c>
      <c r="J116" s="3">
        <v>0</v>
      </c>
      <c r="K116" s="3">
        <v>99.4</v>
      </c>
      <c r="L116" s="3">
        <v>0</v>
      </c>
      <c r="M116" s="3">
        <v>0</v>
      </c>
      <c r="N116" s="3">
        <v>0</v>
      </c>
      <c r="O116" s="3">
        <v>12.922000000000001</v>
      </c>
      <c r="P116" s="3">
        <v>112.322</v>
      </c>
      <c r="R116">
        <v>3</v>
      </c>
    </row>
    <row r="117" spans="1:18" x14ac:dyDescent="0.25">
      <c r="A117" t="s">
        <v>1096</v>
      </c>
      <c r="B117" s="56" t="s">
        <v>1139</v>
      </c>
      <c r="C117">
        <v>1</v>
      </c>
      <c r="D117" t="s">
        <v>0</v>
      </c>
      <c r="E117">
        <v>2638</v>
      </c>
      <c r="F117" t="s">
        <v>792</v>
      </c>
      <c r="G117" t="s">
        <v>793</v>
      </c>
      <c r="H117" s="3">
        <v>0</v>
      </c>
      <c r="I117" s="3">
        <v>0</v>
      </c>
      <c r="J117" s="3">
        <v>0</v>
      </c>
      <c r="K117" s="3">
        <v>3.68</v>
      </c>
      <c r="L117" s="3">
        <v>0</v>
      </c>
      <c r="M117" s="3">
        <v>0</v>
      </c>
      <c r="N117" s="3">
        <v>0</v>
      </c>
      <c r="O117" s="3">
        <v>0.47840000000000005</v>
      </c>
      <c r="P117" s="3">
        <v>4.1584000000000003</v>
      </c>
      <c r="R117">
        <v>3</v>
      </c>
    </row>
    <row r="118" spans="1:18" x14ac:dyDescent="0.25">
      <c r="A118" t="s">
        <v>1096</v>
      </c>
      <c r="B118" s="56" t="s">
        <v>1321</v>
      </c>
      <c r="C118">
        <v>1</v>
      </c>
      <c r="D118" t="s">
        <v>0</v>
      </c>
      <c r="E118">
        <v>546914</v>
      </c>
      <c r="F118" t="s">
        <v>829</v>
      </c>
      <c r="G118" t="s">
        <v>830</v>
      </c>
      <c r="H118" s="3">
        <v>1.65</v>
      </c>
      <c r="I118" s="3">
        <v>0</v>
      </c>
      <c r="J118" s="3">
        <v>0</v>
      </c>
      <c r="K118" s="3">
        <v>20.66</v>
      </c>
      <c r="L118" s="3">
        <v>0</v>
      </c>
      <c r="M118" s="3">
        <v>0</v>
      </c>
      <c r="N118" s="3">
        <v>0</v>
      </c>
      <c r="O118" s="3">
        <v>2.6858</v>
      </c>
      <c r="P118" s="3">
        <v>24.995799999999999</v>
      </c>
      <c r="R118">
        <v>3</v>
      </c>
    </row>
    <row r="119" spans="1:18" x14ac:dyDescent="0.25">
      <c r="A119" t="s">
        <v>1096</v>
      </c>
      <c r="B119" s="56" t="s">
        <v>1130</v>
      </c>
      <c r="C119">
        <v>1</v>
      </c>
      <c r="D119" t="s">
        <v>0</v>
      </c>
      <c r="E119">
        <v>48626</v>
      </c>
      <c r="F119" t="s">
        <v>805</v>
      </c>
      <c r="G119" t="s">
        <v>806</v>
      </c>
      <c r="H119" s="3">
        <v>0</v>
      </c>
      <c r="I119" s="3">
        <v>0</v>
      </c>
      <c r="J119" s="3">
        <v>0</v>
      </c>
      <c r="K119" s="3">
        <v>14.88</v>
      </c>
      <c r="L119" s="3">
        <v>0</v>
      </c>
      <c r="M119" s="3">
        <v>0</v>
      </c>
      <c r="N119" s="3">
        <v>0</v>
      </c>
      <c r="O119" s="3">
        <v>1.9344000000000001</v>
      </c>
      <c r="P119" s="3">
        <v>16.814399999999999</v>
      </c>
      <c r="R119">
        <v>3</v>
      </c>
    </row>
    <row r="120" spans="1:18" x14ac:dyDescent="0.25">
      <c r="A120" t="s">
        <v>1096</v>
      </c>
      <c r="B120" s="56" t="s">
        <v>1320</v>
      </c>
      <c r="C120">
        <v>1</v>
      </c>
      <c r="D120" t="s">
        <v>0</v>
      </c>
      <c r="E120">
        <v>4309</v>
      </c>
      <c r="F120" t="s">
        <v>788</v>
      </c>
      <c r="G120" t="s">
        <v>789</v>
      </c>
      <c r="H120" s="3">
        <v>0</v>
      </c>
      <c r="I120" s="3">
        <v>0</v>
      </c>
      <c r="J120" s="3">
        <v>0</v>
      </c>
      <c r="K120" s="3">
        <v>15.33</v>
      </c>
      <c r="L120" s="3">
        <v>0</v>
      </c>
      <c r="M120" s="3">
        <v>0</v>
      </c>
      <c r="N120" s="3">
        <v>0</v>
      </c>
      <c r="O120" s="3">
        <v>1.9929000000000001</v>
      </c>
      <c r="P120" s="3">
        <v>17.322900000000001</v>
      </c>
      <c r="R120">
        <v>3</v>
      </c>
    </row>
    <row r="121" spans="1:18" x14ac:dyDescent="0.25">
      <c r="A121" t="s">
        <v>1096</v>
      </c>
      <c r="B121" s="56" t="s">
        <v>1320</v>
      </c>
      <c r="C121">
        <v>1</v>
      </c>
      <c r="D121" t="s">
        <v>0</v>
      </c>
      <c r="E121">
        <v>2605</v>
      </c>
      <c r="F121" t="s">
        <v>792</v>
      </c>
      <c r="G121" t="s">
        <v>793</v>
      </c>
      <c r="H121" s="3">
        <v>0</v>
      </c>
      <c r="I121" s="3">
        <v>0</v>
      </c>
      <c r="J121" s="3">
        <v>0</v>
      </c>
      <c r="K121" s="3">
        <v>16.64</v>
      </c>
      <c r="L121" s="3">
        <v>0</v>
      </c>
      <c r="M121" s="3">
        <v>0</v>
      </c>
      <c r="N121" s="3">
        <v>0</v>
      </c>
      <c r="O121" s="3">
        <v>2.1632000000000002</v>
      </c>
      <c r="P121" s="3">
        <v>18.8032</v>
      </c>
      <c r="R121">
        <v>3</v>
      </c>
    </row>
    <row r="122" spans="1:18" x14ac:dyDescent="0.25">
      <c r="A122" t="s">
        <v>1096</v>
      </c>
      <c r="B122" s="56" t="s">
        <v>1320</v>
      </c>
      <c r="C122">
        <v>1</v>
      </c>
      <c r="D122" t="s">
        <v>0</v>
      </c>
      <c r="E122">
        <v>12313</v>
      </c>
      <c r="F122" t="s">
        <v>825</v>
      </c>
      <c r="G122" t="s">
        <v>826</v>
      </c>
      <c r="H122" s="3">
        <v>0</v>
      </c>
      <c r="I122" s="3">
        <v>0</v>
      </c>
      <c r="J122" s="3">
        <v>0</v>
      </c>
      <c r="K122" s="3">
        <v>90.89</v>
      </c>
      <c r="L122" s="3">
        <v>0</v>
      </c>
      <c r="M122" s="3">
        <v>0</v>
      </c>
      <c r="N122" s="3">
        <v>0</v>
      </c>
      <c r="O122" s="3">
        <v>11.8157</v>
      </c>
      <c r="P122" s="3">
        <v>102.70570000000001</v>
      </c>
      <c r="R122">
        <v>3</v>
      </c>
    </row>
    <row r="123" spans="1:18" x14ac:dyDescent="0.25">
      <c r="A123" t="s">
        <v>1096</v>
      </c>
      <c r="B123" s="56" t="s">
        <v>1320</v>
      </c>
      <c r="C123">
        <v>1</v>
      </c>
      <c r="D123" t="s">
        <v>0</v>
      </c>
      <c r="E123">
        <v>11703</v>
      </c>
      <c r="F123" t="s">
        <v>790</v>
      </c>
      <c r="G123" t="s">
        <v>791</v>
      </c>
      <c r="H123" s="3">
        <v>0</v>
      </c>
      <c r="I123" s="3">
        <v>0</v>
      </c>
      <c r="J123" s="3">
        <v>0</v>
      </c>
      <c r="K123" s="3">
        <v>16</v>
      </c>
      <c r="L123" s="3">
        <v>0</v>
      </c>
      <c r="M123" s="3">
        <v>0</v>
      </c>
      <c r="N123" s="3">
        <v>0</v>
      </c>
      <c r="O123" s="3">
        <v>2.08</v>
      </c>
      <c r="P123" s="3">
        <v>18.079999999999998</v>
      </c>
      <c r="R123">
        <v>3</v>
      </c>
    </row>
    <row r="124" spans="1:18" x14ac:dyDescent="0.25">
      <c r="A124" t="s">
        <v>1096</v>
      </c>
      <c r="B124" s="56" t="s">
        <v>1320</v>
      </c>
      <c r="C124">
        <v>1</v>
      </c>
      <c r="D124" t="s">
        <v>0</v>
      </c>
      <c r="E124">
        <v>3040</v>
      </c>
      <c r="F124" t="s">
        <v>786</v>
      </c>
      <c r="G124" t="s">
        <v>787</v>
      </c>
      <c r="H124" s="3">
        <v>0.34</v>
      </c>
      <c r="I124" s="3">
        <v>0</v>
      </c>
      <c r="J124" s="3">
        <v>0</v>
      </c>
      <c r="K124" s="3">
        <v>4.12</v>
      </c>
      <c r="L124" s="3">
        <v>0</v>
      </c>
      <c r="M124" s="3">
        <v>0</v>
      </c>
      <c r="N124" s="3">
        <v>0</v>
      </c>
      <c r="O124" s="3">
        <v>0.53560000000000008</v>
      </c>
      <c r="P124" s="3">
        <v>4.9955999999999996</v>
      </c>
      <c r="R124">
        <v>3</v>
      </c>
    </row>
    <row r="125" spans="1:18" x14ac:dyDescent="0.25">
      <c r="A125" t="s">
        <v>1096</v>
      </c>
      <c r="B125" s="56" t="s">
        <v>1320</v>
      </c>
      <c r="C125">
        <v>1</v>
      </c>
      <c r="D125" t="s">
        <v>0</v>
      </c>
      <c r="E125">
        <v>197152</v>
      </c>
      <c r="F125" t="s">
        <v>1066</v>
      </c>
      <c r="G125" t="s">
        <v>1067</v>
      </c>
      <c r="H125" s="3">
        <v>0</v>
      </c>
      <c r="I125" s="3">
        <v>0</v>
      </c>
      <c r="J125" s="3">
        <v>0</v>
      </c>
      <c r="K125" s="3">
        <v>24.5</v>
      </c>
      <c r="L125" s="3">
        <v>0</v>
      </c>
      <c r="M125" s="3">
        <v>0</v>
      </c>
      <c r="N125" s="3">
        <v>0</v>
      </c>
      <c r="O125" s="3">
        <v>3.1850000000000001</v>
      </c>
      <c r="P125" s="3">
        <v>27.684999999999999</v>
      </c>
      <c r="R125">
        <v>3</v>
      </c>
    </row>
    <row r="126" spans="1:18" x14ac:dyDescent="0.25">
      <c r="A126" t="s">
        <v>1096</v>
      </c>
      <c r="B126" s="56" t="s">
        <v>1320</v>
      </c>
      <c r="C126">
        <v>1</v>
      </c>
      <c r="D126" t="s">
        <v>0</v>
      </c>
      <c r="E126">
        <v>2597</v>
      </c>
      <c r="F126" t="s">
        <v>792</v>
      </c>
      <c r="G126" t="s">
        <v>793</v>
      </c>
      <c r="H126" s="3">
        <v>0</v>
      </c>
      <c r="I126" s="3">
        <v>0</v>
      </c>
      <c r="J126" s="3">
        <v>0</v>
      </c>
      <c r="K126" s="3">
        <v>32.380000000000003</v>
      </c>
      <c r="L126" s="3">
        <v>0</v>
      </c>
      <c r="M126" s="3">
        <v>0</v>
      </c>
      <c r="N126" s="3">
        <v>0</v>
      </c>
      <c r="O126" s="3">
        <v>4.2094000000000005</v>
      </c>
      <c r="P126" s="3">
        <v>36.589400000000005</v>
      </c>
      <c r="R126">
        <v>3</v>
      </c>
    </row>
    <row r="127" spans="1:18" x14ac:dyDescent="0.25">
      <c r="A127" t="s">
        <v>1096</v>
      </c>
      <c r="B127" s="56" t="s">
        <v>1112</v>
      </c>
      <c r="C127">
        <v>1</v>
      </c>
      <c r="D127" t="s">
        <v>0</v>
      </c>
      <c r="E127">
        <v>48519</v>
      </c>
      <c r="F127" t="s">
        <v>805</v>
      </c>
      <c r="G127" t="s">
        <v>806</v>
      </c>
      <c r="H127" s="3">
        <v>0</v>
      </c>
      <c r="I127" s="3">
        <v>0</v>
      </c>
      <c r="J127" s="3">
        <v>0</v>
      </c>
      <c r="K127" s="3">
        <v>14.44</v>
      </c>
      <c r="L127" s="3">
        <v>0</v>
      </c>
      <c r="M127" s="3">
        <v>0</v>
      </c>
      <c r="N127" s="3">
        <v>0</v>
      </c>
      <c r="O127" s="3">
        <v>1.8772</v>
      </c>
      <c r="P127" s="3">
        <v>16.3172</v>
      </c>
      <c r="R127">
        <v>3</v>
      </c>
    </row>
    <row r="128" spans="1:18" x14ac:dyDescent="0.25">
      <c r="A128" t="s">
        <v>1096</v>
      </c>
      <c r="B128" s="56" t="s">
        <v>1112</v>
      </c>
      <c r="C128">
        <v>1</v>
      </c>
      <c r="D128" t="s">
        <v>0</v>
      </c>
      <c r="E128">
        <v>761</v>
      </c>
      <c r="F128" t="s">
        <v>835</v>
      </c>
      <c r="G128" t="s">
        <v>836</v>
      </c>
      <c r="H128" s="3">
        <v>0</v>
      </c>
      <c r="I128" s="3">
        <v>0</v>
      </c>
      <c r="J128" s="3">
        <v>0</v>
      </c>
      <c r="K128" s="3">
        <v>8.85</v>
      </c>
      <c r="L128" s="3">
        <v>0</v>
      </c>
      <c r="M128" s="3">
        <v>0</v>
      </c>
      <c r="N128" s="3">
        <v>0</v>
      </c>
      <c r="O128" s="3">
        <v>1.1505000000000001</v>
      </c>
      <c r="P128" s="3">
        <v>10.000499999999999</v>
      </c>
      <c r="R128">
        <v>3</v>
      </c>
    </row>
    <row r="129" spans="1:18" x14ac:dyDescent="0.25">
      <c r="A129" t="s">
        <v>1096</v>
      </c>
      <c r="B129" s="56" t="s">
        <v>1112</v>
      </c>
      <c r="C129">
        <v>1</v>
      </c>
      <c r="D129" t="s">
        <v>0</v>
      </c>
      <c r="E129">
        <v>2547</v>
      </c>
      <c r="F129" t="s">
        <v>792</v>
      </c>
      <c r="G129" t="s">
        <v>793</v>
      </c>
      <c r="H129" s="3">
        <v>0</v>
      </c>
      <c r="I129" s="3">
        <v>0</v>
      </c>
      <c r="J129" s="3">
        <v>0</v>
      </c>
      <c r="K129" s="3">
        <v>45</v>
      </c>
      <c r="L129" s="3">
        <v>0</v>
      </c>
      <c r="M129" s="3">
        <v>0</v>
      </c>
      <c r="N129" s="3">
        <v>0</v>
      </c>
      <c r="O129" s="3">
        <v>5.8500000000000005</v>
      </c>
      <c r="P129" s="3">
        <v>50.85</v>
      </c>
      <c r="R129">
        <v>3</v>
      </c>
    </row>
    <row r="130" spans="1:18" x14ac:dyDescent="0.25">
      <c r="A130" t="s">
        <v>1096</v>
      </c>
      <c r="B130" s="56" t="s">
        <v>1112</v>
      </c>
      <c r="C130">
        <v>1</v>
      </c>
      <c r="D130" t="s">
        <v>0</v>
      </c>
      <c r="E130">
        <v>23888</v>
      </c>
      <c r="F130" t="s">
        <v>805</v>
      </c>
      <c r="G130" t="s">
        <v>806</v>
      </c>
      <c r="H130" s="3">
        <v>1.43</v>
      </c>
      <c r="I130" s="3">
        <v>0</v>
      </c>
      <c r="J130" s="3">
        <v>0</v>
      </c>
      <c r="K130" s="3">
        <v>16.43</v>
      </c>
      <c r="L130" s="3">
        <v>0</v>
      </c>
      <c r="M130" s="3">
        <v>0</v>
      </c>
      <c r="N130" s="3">
        <v>0</v>
      </c>
      <c r="O130" s="3">
        <v>2.1358999999999999</v>
      </c>
      <c r="P130" s="3">
        <v>19.995899999999999</v>
      </c>
      <c r="R130">
        <v>3</v>
      </c>
    </row>
    <row r="131" spans="1:18" x14ac:dyDescent="0.25">
      <c r="A131" t="s">
        <v>1096</v>
      </c>
      <c r="B131" s="56" t="s">
        <v>1098</v>
      </c>
      <c r="C131">
        <v>1</v>
      </c>
      <c r="D131" t="s">
        <v>0</v>
      </c>
      <c r="E131">
        <v>48416</v>
      </c>
      <c r="F131" t="s">
        <v>805</v>
      </c>
      <c r="G131" t="s">
        <v>806</v>
      </c>
      <c r="H131" s="3">
        <v>0</v>
      </c>
      <c r="I131" s="3">
        <v>0</v>
      </c>
      <c r="J131" s="3">
        <v>0</v>
      </c>
      <c r="K131" s="3">
        <v>110.87</v>
      </c>
      <c r="L131" s="3">
        <v>0</v>
      </c>
      <c r="M131" s="3">
        <v>0</v>
      </c>
      <c r="N131" s="3">
        <v>0</v>
      </c>
      <c r="O131" s="3">
        <v>14.413100000000002</v>
      </c>
      <c r="P131" s="3">
        <v>125.2831</v>
      </c>
      <c r="R131">
        <v>3</v>
      </c>
    </row>
    <row r="132" spans="1:18" x14ac:dyDescent="0.25">
      <c r="A132" t="s">
        <v>1096</v>
      </c>
      <c r="B132" s="56" t="s">
        <v>1098</v>
      </c>
      <c r="C132">
        <v>1</v>
      </c>
      <c r="D132" t="s">
        <v>0</v>
      </c>
      <c r="E132">
        <v>4287</v>
      </c>
      <c r="F132" t="s">
        <v>788</v>
      </c>
      <c r="G132" t="s">
        <v>789</v>
      </c>
      <c r="H132" s="3">
        <v>0</v>
      </c>
      <c r="I132" s="3">
        <v>0</v>
      </c>
      <c r="J132" s="3">
        <v>0</v>
      </c>
      <c r="K132" s="3">
        <v>28.36</v>
      </c>
      <c r="L132" s="3">
        <v>0</v>
      </c>
      <c r="M132" s="3">
        <v>0</v>
      </c>
      <c r="N132" s="3">
        <v>0</v>
      </c>
      <c r="O132" s="3">
        <v>3.6867999999999999</v>
      </c>
      <c r="P132" s="3">
        <v>32.046799999999998</v>
      </c>
      <c r="R132">
        <v>3</v>
      </c>
    </row>
    <row r="133" spans="1:18" x14ac:dyDescent="0.25">
      <c r="A133" t="s">
        <v>1096</v>
      </c>
      <c r="B133" s="56" t="s">
        <v>1098</v>
      </c>
      <c r="C133">
        <v>1</v>
      </c>
      <c r="D133" t="s">
        <v>0</v>
      </c>
      <c r="E133">
        <v>1684</v>
      </c>
      <c r="F133" t="s">
        <v>823</v>
      </c>
      <c r="G133" t="s">
        <v>824</v>
      </c>
      <c r="H133" s="3">
        <v>1.4</v>
      </c>
      <c r="I133" s="3">
        <v>0</v>
      </c>
      <c r="J133" s="3">
        <v>0</v>
      </c>
      <c r="K133" s="3">
        <v>16.46</v>
      </c>
      <c r="L133" s="3">
        <v>0</v>
      </c>
      <c r="M133" s="3">
        <v>0</v>
      </c>
      <c r="N133" s="3">
        <v>0</v>
      </c>
      <c r="O133" s="3">
        <v>2.1398000000000001</v>
      </c>
      <c r="P133" s="3">
        <v>19.9998</v>
      </c>
      <c r="R133">
        <v>3</v>
      </c>
    </row>
    <row r="134" spans="1:18" x14ac:dyDescent="0.25">
      <c r="A134" t="s">
        <v>1096</v>
      </c>
      <c r="B134" s="56" t="s">
        <v>1098</v>
      </c>
      <c r="C134">
        <v>1</v>
      </c>
      <c r="D134" t="s">
        <v>0</v>
      </c>
      <c r="E134">
        <v>12191</v>
      </c>
      <c r="F134" t="s">
        <v>825</v>
      </c>
      <c r="G134" t="s">
        <v>826</v>
      </c>
      <c r="H134" s="3">
        <v>0</v>
      </c>
      <c r="I134" s="3">
        <v>0</v>
      </c>
      <c r="J134" s="3">
        <v>0</v>
      </c>
      <c r="K134" s="3">
        <v>40</v>
      </c>
      <c r="L134" s="3">
        <v>0</v>
      </c>
      <c r="M134" s="3">
        <v>0</v>
      </c>
      <c r="N134" s="3">
        <v>0</v>
      </c>
      <c r="O134" s="3">
        <v>5.2</v>
      </c>
      <c r="P134" s="3">
        <v>45.2</v>
      </c>
      <c r="R134">
        <v>3</v>
      </c>
    </row>
    <row r="135" spans="1:18" x14ac:dyDescent="0.25">
      <c r="A135" t="s">
        <v>1096</v>
      </c>
      <c r="B135" s="56" t="s">
        <v>1065</v>
      </c>
      <c r="C135">
        <v>1</v>
      </c>
      <c r="D135" t="s">
        <v>0</v>
      </c>
      <c r="E135">
        <v>2954</v>
      </c>
      <c r="F135" t="s">
        <v>786</v>
      </c>
      <c r="G135" t="s">
        <v>787</v>
      </c>
      <c r="H135" s="3">
        <v>1.03</v>
      </c>
      <c r="I135" s="3">
        <v>0</v>
      </c>
      <c r="J135" s="3">
        <v>0</v>
      </c>
      <c r="K135" s="3">
        <v>12.36</v>
      </c>
      <c r="L135" s="3">
        <v>0</v>
      </c>
      <c r="M135" s="3">
        <v>0</v>
      </c>
      <c r="N135" s="3">
        <v>0</v>
      </c>
      <c r="O135" s="3">
        <v>1.6068</v>
      </c>
      <c r="P135" s="3">
        <v>14.996799999999999</v>
      </c>
      <c r="R135">
        <v>3</v>
      </c>
    </row>
    <row r="136" spans="1:18" x14ac:dyDescent="0.25">
      <c r="A136" t="s">
        <v>1096</v>
      </c>
      <c r="B136" s="56" t="s">
        <v>562</v>
      </c>
      <c r="C136" s="62">
        <v>1</v>
      </c>
      <c r="D136" t="s">
        <v>0</v>
      </c>
      <c r="E136">
        <v>6</v>
      </c>
      <c r="F136" t="s">
        <v>1077</v>
      </c>
      <c r="G136" t="s">
        <v>1078</v>
      </c>
      <c r="H136" s="3">
        <v>0</v>
      </c>
      <c r="I136" s="3">
        <v>0</v>
      </c>
      <c r="J136" s="3">
        <v>0</v>
      </c>
      <c r="K136" s="3">
        <v>225</v>
      </c>
      <c r="L136" s="3">
        <v>0</v>
      </c>
      <c r="M136" s="3">
        <v>0</v>
      </c>
      <c r="N136" s="3">
        <v>0</v>
      </c>
      <c r="O136" s="3">
        <v>29.25</v>
      </c>
      <c r="P136" s="3">
        <v>254.25</v>
      </c>
      <c r="R136">
        <v>3</v>
      </c>
    </row>
    <row r="137" spans="1:18" x14ac:dyDescent="0.25">
      <c r="A137" t="s">
        <v>1096</v>
      </c>
      <c r="B137" s="56" t="s">
        <v>1186</v>
      </c>
      <c r="C137">
        <v>1</v>
      </c>
      <c r="D137" t="s">
        <v>0</v>
      </c>
      <c r="E137">
        <v>31942456</v>
      </c>
      <c r="F137" t="s">
        <v>813</v>
      </c>
      <c r="G137" t="s">
        <v>814</v>
      </c>
      <c r="H137" s="3">
        <v>0</v>
      </c>
      <c r="I137" s="3">
        <v>0</v>
      </c>
      <c r="J137" s="3">
        <v>0</v>
      </c>
      <c r="K137" s="3">
        <v>40.69</v>
      </c>
      <c r="L137" s="3">
        <v>0</v>
      </c>
      <c r="M137" s="3">
        <v>0</v>
      </c>
      <c r="N137" s="3">
        <v>0</v>
      </c>
      <c r="O137" s="3">
        <v>5.2896999999999998</v>
      </c>
      <c r="P137" s="3">
        <v>45.979699999999994</v>
      </c>
      <c r="R137">
        <v>3</v>
      </c>
    </row>
    <row r="138" spans="1:18" x14ac:dyDescent="0.25">
      <c r="A138" t="s">
        <v>1096</v>
      </c>
      <c r="B138" s="56" t="s">
        <v>1186</v>
      </c>
      <c r="C138">
        <v>1</v>
      </c>
      <c r="D138" t="s">
        <v>0</v>
      </c>
      <c r="E138">
        <v>344536</v>
      </c>
      <c r="F138" t="s">
        <v>813</v>
      </c>
      <c r="G138" t="s">
        <v>814</v>
      </c>
      <c r="H138" s="3">
        <v>0</v>
      </c>
      <c r="I138" s="3">
        <v>0</v>
      </c>
      <c r="J138" s="3">
        <v>0</v>
      </c>
      <c r="K138" s="3">
        <v>41.22</v>
      </c>
      <c r="L138" s="3">
        <v>0</v>
      </c>
      <c r="M138" s="3">
        <v>0</v>
      </c>
      <c r="N138" s="3">
        <v>0</v>
      </c>
      <c r="O138" s="3">
        <v>5.3586</v>
      </c>
      <c r="P138" s="3">
        <v>46.578600000000002</v>
      </c>
      <c r="R138">
        <v>3</v>
      </c>
    </row>
    <row r="139" spans="1:18" x14ac:dyDescent="0.25">
      <c r="A139" t="s">
        <v>1096</v>
      </c>
      <c r="B139" s="56" t="s">
        <v>1275</v>
      </c>
      <c r="C139">
        <v>1</v>
      </c>
      <c r="D139" t="s">
        <v>0</v>
      </c>
      <c r="E139">
        <v>620484</v>
      </c>
      <c r="F139" t="s">
        <v>815</v>
      </c>
      <c r="G139" t="s">
        <v>816</v>
      </c>
      <c r="H139" s="3">
        <v>0</v>
      </c>
      <c r="I139" s="3">
        <v>0</v>
      </c>
      <c r="J139" s="3">
        <v>0</v>
      </c>
      <c r="K139" s="3">
        <v>76.462999999999994</v>
      </c>
      <c r="L139" s="3">
        <v>0</v>
      </c>
      <c r="M139" s="3">
        <v>0</v>
      </c>
      <c r="N139" s="3">
        <v>0</v>
      </c>
      <c r="O139" s="3">
        <v>9.9401899999999994</v>
      </c>
      <c r="P139" s="3">
        <v>86.403189999999995</v>
      </c>
      <c r="R139">
        <v>3</v>
      </c>
    </row>
    <row r="140" spans="1:18" x14ac:dyDescent="0.25">
      <c r="A140" t="s">
        <v>1096</v>
      </c>
      <c r="B140" s="56" t="s">
        <v>1031</v>
      </c>
      <c r="C140">
        <v>1</v>
      </c>
      <c r="D140" t="s">
        <v>0</v>
      </c>
      <c r="E140">
        <v>620483</v>
      </c>
      <c r="F140" t="s">
        <v>815</v>
      </c>
      <c r="G140" t="s">
        <v>816</v>
      </c>
      <c r="H140" s="3">
        <v>0</v>
      </c>
      <c r="I140" s="3">
        <v>0</v>
      </c>
      <c r="J140" s="3">
        <v>0</v>
      </c>
      <c r="K140" s="3">
        <v>63.2</v>
      </c>
      <c r="L140" s="3">
        <v>0</v>
      </c>
      <c r="M140" s="3">
        <v>0</v>
      </c>
      <c r="N140" s="3">
        <v>0</v>
      </c>
      <c r="O140" s="3">
        <v>8.2160000000000011</v>
      </c>
      <c r="P140" s="3">
        <v>71.415999999999997</v>
      </c>
      <c r="R140">
        <v>3</v>
      </c>
    </row>
    <row r="141" spans="1:18" hidden="1" x14ac:dyDescent="0.25">
      <c r="A141" t="s">
        <v>861</v>
      </c>
      <c r="B141" s="56" t="s">
        <v>1031</v>
      </c>
      <c r="C141" s="62">
        <v>1</v>
      </c>
      <c r="D141" t="s">
        <v>0</v>
      </c>
      <c r="E141">
        <v>11</v>
      </c>
      <c r="F141" t="s">
        <v>1077</v>
      </c>
      <c r="G141" t="s">
        <v>1078</v>
      </c>
      <c r="H141" s="3">
        <v>0</v>
      </c>
      <c r="I141" s="3">
        <v>0</v>
      </c>
      <c r="J141" s="3">
        <v>0</v>
      </c>
      <c r="K141" s="3">
        <v>225</v>
      </c>
      <c r="L141" s="3">
        <v>0</v>
      </c>
      <c r="M141" s="3">
        <v>0</v>
      </c>
      <c r="N141" s="3">
        <v>0</v>
      </c>
      <c r="O141" s="3">
        <v>29.25</v>
      </c>
      <c r="P141" s="3">
        <v>254.25</v>
      </c>
      <c r="Q141" s="3">
        <v>0</v>
      </c>
      <c r="R141">
        <v>3</v>
      </c>
    </row>
    <row r="142" spans="1:18" hidden="1" x14ac:dyDescent="0.25">
      <c r="A142" t="s">
        <v>861</v>
      </c>
      <c r="B142" s="56" t="s">
        <v>555</v>
      </c>
      <c r="C142" s="62">
        <v>3</v>
      </c>
      <c r="D142" t="s">
        <v>361</v>
      </c>
      <c r="E142">
        <v>2023284598</v>
      </c>
      <c r="F142" t="s">
        <v>1075</v>
      </c>
      <c r="G142" t="s">
        <v>1076</v>
      </c>
      <c r="H142" s="3">
        <v>0</v>
      </c>
      <c r="I142" s="3">
        <v>18</v>
      </c>
      <c r="J142" s="3">
        <v>0</v>
      </c>
      <c r="K142" s="3">
        <v>0</v>
      </c>
      <c r="L142" s="3">
        <v>11188.32</v>
      </c>
      <c r="M142" s="3">
        <v>0</v>
      </c>
      <c r="N142" s="3">
        <v>0</v>
      </c>
      <c r="O142" s="3">
        <v>1454.4816000000001</v>
      </c>
      <c r="P142" s="3">
        <v>12660.801599999999</v>
      </c>
      <c r="R142">
        <v>3</v>
      </c>
    </row>
    <row r="143" spans="1:18" hidden="1" x14ac:dyDescent="0.25">
      <c r="A143" t="s">
        <v>861</v>
      </c>
      <c r="B143" s="56" t="s">
        <v>1065</v>
      </c>
      <c r="C143" t="s">
        <v>1</v>
      </c>
      <c r="D143" t="s">
        <v>0</v>
      </c>
      <c r="E143">
        <v>4285</v>
      </c>
      <c r="F143" t="s">
        <v>788</v>
      </c>
      <c r="G143" t="s">
        <v>789</v>
      </c>
      <c r="H143" s="3">
        <v>0</v>
      </c>
      <c r="I143" s="3">
        <v>0</v>
      </c>
      <c r="J143" s="3">
        <v>0</v>
      </c>
      <c r="K143" s="3">
        <v>99.26</v>
      </c>
      <c r="L143" s="3">
        <v>0</v>
      </c>
      <c r="M143" s="3">
        <v>0</v>
      </c>
      <c r="N143" s="3">
        <v>0</v>
      </c>
      <c r="O143" s="3">
        <v>12.9038</v>
      </c>
      <c r="P143" s="3">
        <v>112.16380000000001</v>
      </c>
      <c r="R143">
        <v>3</v>
      </c>
    </row>
    <row r="144" spans="1:18" hidden="1" x14ac:dyDescent="0.25">
      <c r="A144" t="s">
        <v>861</v>
      </c>
      <c r="B144" s="56" t="s">
        <v>1065</v>
      </c>
      <c r="C144" t="s">
        <v>1</v>
      </c>
      <c r="D144" t="s">
        <v>0</v>
      </c>
      <c r="E144">
        <v>31017</v>
      </c>
      <c r="F144" t="s">
        <v>1074</v>
      </c>
      <c r="G144" t="s">
        <v>329</v>
      </c>
      <c r="H144" s="3">
        <v>0</v>
      </c>
      <c r="I144" s="3">
        <v>0</v>
      </c>
      <c r="J144" s="3">
        <v>0</v>
      </c>
      <c r="K144" s="3">
        <v>16.47</v>
      </c>
      <c r="L144" s="3">
        <v>0</v>
      </c>
      <c r="M144" s="3">
        <v>0</v>
      </c>
      <c r="N144" s="3">
        <v>0</v>
      </c>
      <c r="O144" s="3">
        <v>2.1410999999999998</v>
      </c>
      <c r="P144" s="3">
        <v>18.6111</v>
      </c>
      <c r="R144">
        <v>3</v>
      </c>
    </row>
    <row r="145" spans="1:18" hidden="1" x14ac:dyDescent="0.25">
      <c r="A145" t="s">
        <v>861</v>
      </c>
      <c r="B145" s="56" t="s">
        <v>1031</v>
      </c>
      <c r="C145" t="s">
        <v>1</v>
      </c>
      <c r="D145" t="s">
        <v>0</v>
      </c>
      <c r="E145">
        <v>11545</v>
      </c>
      <c r="F145" t="s">
        <v>790</v>
      </c>
      <c r="G145" t="s">
        <v>791</v>
      </c>
      <c r="H145" s="3">
        <v>0</v>
      </c>
      <c r="I145" s="3">
        <v>0</v>
      </c>
      <c r="J145" s="3">
        <v>0</v>
      </c>
      <c r="K145" s="3">
        <v>14.8</v>
      </c>
      <c r="L145" s="3">
        <v>0</v>
      </c>
      <c r="M145" s="3">
        <v>0</v>
      </c>
      <c r="N145" s="3">
        <v>0</v>
      </c>
      <c r="O145" s="3">
        <v>1.9240000000000002</v>
      </c>
      <c r="P145" s="3">
        <v>16.724</v>
      </c>
      <c r="R145">
        <v>3</v>
      </c>
    </row>
    <row r="146" spans="1:18" hidden="1" x14ac:dyDescent="0.25">
      <c r="A146" t="s">
        <v>861</v>
      </c>
      <c r="B146" s="56" t="s">
        <v>1031</v>
      </c>
      <c r="C146" t="s">
        <v>1</v>
      </c>
      <c r="D146" t="s">
        <v>0</v>
      </c>
      <c r="E146">
        <v>1590</v>
      </c>
      <c r="F146" t="s">
        <v>823</v>
      </c>
      <c r="G146" t="s">
        <v>824</v>
      </c>
      <c r="H146" s="3">
        <v>0</v>
      </c>
      <c r="I146" s="3">
        <v>0</v>
      </c>
      <c r="J146" s="3">
        <v>0</v>
      </c>
      <c r="K146" s="3">
        <v>24.7</v>
      </c>
      <c r="L146" s="3">
        <v>0</v>
      </c>
      <c r="M146" s="3">
        <v>0</v>
      </c>
      <c r="N146" s="3">
        <v>0</v>
      </c>
      <c r="O146" s="3">
        <v>3.2109999999999999</v>
      </c>
      <c r="P146" s="3">
        <v>27.910999999999998</v>
      </c>
      <c r="R146">
        <v>3</v>
      </c>
    </row>
    <row r="147" spans="1:18" hidden="1" x14ac:dyDescent="0.25">
      <c r="A147" t="s">
        <v>861</v>
      </c>
      <c r="B147" s="56" t="s">
        <v>1031</v>
      </c>
      <c r="C147" t="s">
        <v>1</v>
      </c>
      <c r="D147" t="s">
        <v>0</v>
      </c>
      <c r="E147">
        <v>2459</v>
      </c>
      <c r="F147" t="s">
        <v>792</v>
      </c>
      <c r="G147" t="s">
        <v>793</v>
      </c>
      <c r="H147" s="3">
        <v>0</v>
      </c>
      <c r="I147" s="3">
        <v>0</v>
      </c>
      <c r="J147" s="3">
        <v>0</v>
      </c>
      <c r="K147" s="3">
        <v>37.049999999999997</v>
      </c>
      <c r="L147" s="3">
        <v>0</v>
      </c>
      <c r="M147" s="3">
        <v>0</v>
      </c>
      <c r="N147" s="3">
        <v>0</v>
      </c>
      <c r="O147" s="3">
        <v>4.8164999999999996</v>
      </c>
      <c r="P147" s="3">
        <v>41.866499999999995</v>
      </c>
      <c r="R147">
        <v>3</v>
      </c>
    </row>
    <row r="148" spans="1:18" hidden="1" x14ac:dyDescent="0.25">
      <c r="A148" t="s">
        <v>861</v>
      </c>
      <c r="B148" s="56" t="s">
        <v>1064</v>
      </c>
      <c r="C148" t="s">
        <v>1</v>
      </c>
      <c r="D148" t="s">
        <v>0</v>
      </c>
      <c r="E148">
        <v>1055217</v>
      </c>
      <c r="F148" t="s">
        <v>782</v>
      </c>
      <c r="G148" t="s">
        <v>783</v>
      </c>
      <c r="H148" s="3">
        <v>0</v>
      </c>
      <c r="I148" s="3">
        <v>0</v>
      </c>
      <c r="J148" s="3">
        <v>0</v>
      </c>
      <c r="K148" s="3">
        <v>15.93</v>
      </c>
      <c r="L148" s="3">
        <v>0</v>
      </c>
      <c r="M148" s="3">
        <v>0</v>
      </c>
      <c r="N148" s="3">
        <v>0</v>
      </c>
      <c r="O148" s="3">
        <v>2.0709</v>
      </c>
      <c r="P148" s="3">
        <v>18.000900000000001</v>
      </c>
      <c r="R148">
        <v>3</v>
      </c>
    </row>
    <row r="149" spans="1:18" hidden="1" x14ac:dyDescent="0.25">
      <c r="A149" t="s">
        <v>861</v>
      </c>
      <c r="B149" s="56" t="s">
        <v>1064</v>
      </c>
      <c r="C149" t="s">
        <v>1</v>
      </c>
      <c r="D149" t="s">
        <v>0</v>
      </c>
      <c r="E149">
        <v>11537</v>
      </c>
      <c r="F149" t="s">
        <v>790</v>
      </c>
      <c r="G149" t="s">
        <v>791</v>
      </c>
      <c r="H149" s="3">
        <v>0</v>
      </c>
      <c r="I149" s="3">
        <v>0</v>
      </c>
      <c r="J149" s="3">
        <v>0</v>
      </c>
      <c r="K149" s="3">
        <v>64</v>
      </c>
      <c r="L149" s="3">
        <v>0</v>
      </c>
      <c r="M149" s="3">
        <v>0</v>
      </c>
      <c r="N149" s="3">
        <v>0</v>
      </c>
      <c r="O149" s="3">
        <v>8.32</v>
      </c>
      <c r="P149" s="3">
        <v>72.319999999999993</v>
      </c>
      <c r="R149">
        <v>3</v>
      </c>
    </row>
    <row r="150" spans="1:18" hidden="1" x14ac:dyDescent="0.25">
      <c r="A150" t="s">
        <v>861</v>
      </c>
      <c r="B150" s="56" t="s">
        <v>1015</v>
      </c>
      <c r="C150" t="s">
        <v>1</v>
      </c>
      <c r="D150" t="s">
        <v>0</v>
      </c>
      <c r="E150">
        <v>1137338</v>
      </c>
      <c r="F150" t="s">
        <v>782</v>
      </c>
      <c r="G150" t="s">
        <v>783</v>
      </c>
      <c r="H150" s="3">
        <v>0</v>
      </c>
      <c r="I150" s="3">
        <v>0</v>
      </c>
      <c r="J150" s="3">
        <v>0</v>
      </c>
      <c r="K150" s="3">
        <v>11.5</v>
      </c>
      <c r="L150" s="3">
        <v>0</v>
      </c>
      <c r="M150" s="3">
        <v>0</v>
      </c>
      <c r="N150" s="3">
        <v>0</v>
      </c>
      <c r="O150" s="3">
        <v>1.4950000000000001</v>
      </c>
      <c r="P150" s="3">
        <v>12.995000000000001</v>
      </c>
      <c r="R150">
        <v>3</v>
      </c>
    </row>
    <row r="151" spans="1:18" hidden="1" x14ac:dyDescent="0.25">
      <c r="A151" t="s">
        <v>861</v>
      </c>
      <c r="B151" s="56" t="s">
        <v>1015</v>
      </c>
      <c r="C151" t="s">
        <v>1</v>
      </c>
      <c r="D151" t="s">
        <v>0</v>
      </c>
      <c r="E151">
        <v>11415</v>
      </c>
      <c r="F151" t="s">
        <v>796</v>
      </c>
      <c r="G151" t="s">
        <v>797</v>
      </c>
      <c r="H151" s="3">
        <v>0</v>
      </c>
      <c r="I151" s="3">
        <v>0</v>
      </c>
      <c r="J151" s="3">
        <v>0</v>
      </c>
      <c r="K151" s="3">
        <v>40.35</v>
      </c>
      <c r="L151" s="3">
        <v>0</v>
      </c>
      <c r="M151" s="3">
        <v>0</v>
      </c>
      <c r="N151" s="3">
        <v>0</v>
      </c>
      <c r="O151" s="3">
        <v>5.2455000000000007</v>
      </c>
      <c r="P151" s="3">
        <v>45.595500000000001</v>
      </c>
      <c r="R151">
        <v>3</v>
      </c>
    </row>
    <row r="152" spans="1:18" hidden="1" x14ac:dyDescent="0.25">
      <c r="A152" t="s">
        <v>861</v>
      </c>
      <c r="B152" s="56" t="s">
        <v>1015</v>
      </c>
      <c r="C152" t="s">
        <v>1</v>
      </c>
      <c r="D152" t="s">
        <v>0</v>
      </c>
      <c r="E152">
        <v>4857</v>
      </c>
      <c r="F152" t="s">
        <v>802</v>
      </c>
      <c r="G152" t="s">
        <v>803</v>
      </c>
      <c r="H152" s="3">
        <v>0</v>
      </c>
      <c r="I152" s="3">
        <v>0</v>
      </c>
      <c r="J152" s="3">
        <v>0</v>
      </c>
      <c r="K152" s="3">
        <v>112.17</v>
      </c>
      <c r="L152" s="3">
        <v>0</v>
      </c>
      <c r="M152" s="3">
        <v>0</v>
      </c>
      <c r="N152" s="3">
        <v>0</v>
      </c>
      <c r="O152" s="3">
        <v>14.582100000000001</v>
      </c>
      <c r="P152" s="3">
        <v>126.7521</v>
      </c>
      <c r="R152">
        <v>3</v>
      </c>
    </row>
    <row r="153" spans="1:18" hidden="1" x14ac:dyDescent="0.25">
      <c r="A153" t="s">
        <v>861</v>
      </c>
      <c r="B153" s="56" t="s">
        <v>1063</v>
      </c>
      <c r="C153" t="s">
        <v>1</v>
      </c>
      <c r="D153" t="s">
        <v>0</v>
      </c>
      <c r="E153">
        <v>11479</v>
      </c>
      <c r="F153" t="s">
        <v>790</v>
      </c>
      <c r="G153" t="s">
        <v>791</v>
      </c>
      <c r="H153" s="3">
        <v>0</v>
      </c>
      <c r="I153" s="3">
        <v>0</v>
      </c>
      <c r="J153" s="3">
        <v>0</v>
      </c>
      <c r="K153" s="3">
        <v>71.8</v>
      </c>
      <c r="L153" s="3">
        <v>0</v>
      </c>
      <c r="M153" s="3">
        <v>0</v>
      </c>
      <c r="N153" s="3">
        <v>0</v>
      </c>
      <c r="O153" s="3">
        <v>9.3339999999999996</v>
      </c>
      <c r="P153" s="3">
        <v>81.134</v>
      </c>
      <c r="R153">
        <v>3</v>
      </c>
    </row>
    <row r="154" spans="1:18" hidden="1" x14ac:dyDescent="0.25">
      <c r="A154" t="s">
        <v>861</v>
      </c>
      <c r="B154" s="56" t="s">
        <v>993</v>
      </c>
      <c r="C154" t="s">
        <v>1</v>
      </c>
      <c r="D154" t="s">
        <v>0</v>
      </c>
      <c r="E154">
        <v>2280</v>
      </c>
      <c r="F154" t="s">
        <v>792</v>
      </c>
      <c r="G154" t="s">
        <v>793</v>
      </c>
      <c r="H154" s="3">
        <v>0</v>
      </c>
      <c r="I154" s="3">
        <v>0</v>
      </c>
      <c r="J154" s="3">
        <v>0</v>
      </c>
      <c r="K154" s="3">
        <v>67.5</v>
      </c>
      <c r="L154" s="3">
        <v>0</v>
      </c>
      <c r="M154" s="3">
        <v>0</v>
      </c>
      <c r="N154" s="3">
        <v>0</v>
      </c>
      <c r="O154" s="3">
        <v>8.7750000000000004</v>
      </c>
      <c r="P154" s="3">
        <v>76.275000000000006</v>
      </c>
      <c r="R154">
        <v>3</v>
      </c>
    </row>
    <row r="155" spans="1:18" hidden="1" x14ac:dyDescent="0.25">
      <c r="A155" t="s">
        <v>861</v>
      </c>
      <c r="B155" s="56" t="s">
        <v>993</v>
      </c>
      <c r="C155" t="s">
        <v>1</v>
      </c>
      <c r="D155" t="s">
        <v>0</v>
      </c>
      <c r="E155">
        <v>2305</v>
      </c>
      <c r="F155" t="s">
        <v>792</v>
      </c>
      <c r="G155" t="s">
        <v>793</v>
      </c>
      <c r="H155" s="3">
        <v>0</v>
      </c>
      <c r="I155" s="3">
        <v>0</v>
      </c>
      <c r="J155" s="3">
        <v>0</v>
      </c>
      <c r="K155" s="3">
        <v>14.8</v>
      </c>
      <c r="L155" s="3">
        <v>0</v>
      </c>
      <c r="M155" s="3">
        <v>0</v>
      </c>
      <c r="N155" s="3">
        <v>0</v>
      </c>
      <c r="O155" s="3">
        <v>1.9240000000000002</v>
      </c>
      <c r="P155" s="3">
        <v>16.724</v>
      </c>
      <c r="R155">
        <v>3</v>
      </c>
    </row>
    <row r="156" spans="1:18" hidden="1" x14ac:dyDescent="0.25">
      <c r="A156" t="s">
        <v>861</v>
      </c>
      <c r="B156" s="56" t="s">
        <v>993</v>
      </c>
      <c r="C156" t="s">
        <v>1</v>
      </c>
      <c r="D156" t="s">
        <v>0</v>
      </c>
      <c r="E156">
        <v>2509</v>
      </c>
      <c r="F156" t="s">
        <v>778</v>
      </c>
      <c r="G156" t="s">
        <v>779</v>
      </c>
      <c r="H156" s="3">
        <v>0</v>
      </c>
      <c r="I156" s="3">
        <v>0</v>
      </c>
      <c r="J156" s="3">
        <v>0</v>
      </c>
      <c r="K156" s="3">
        <v>8.5</v>
      </c>
      <c r="L156" s="3">
        <v>0</v>
      </c>
      <c r="M156" s="3">
        <v>0</v>
      </c>
      <c r="N156" s="3">
        <v>0</v>
      </c>
      <c r="O156" s="3">
        <v>1.105</v>
      </c>
      <c r="P156" s="3">
        <v>9.6050000000000004</v>
      </c>
      <c r="R156">
        <v>3</v>
      </c>
    </row>
    <row r="157" spans="1:18" hidden="1" x14ac:dyDescent="0.25">
      <c r="A157" t="s">
        <v>861</v>
      </c>
      <c r="B157" s="56" t="s">
        <v>1062</v>
      </c>
      <c r="C157" t="s">
        <v>1</v>
      </c>
      <c r="D157" t="s">
        <v>0</v>
      </c>
      <c r="E157">
        <v>5730</v>
      </c>
      <c r="F157" t="s">
        <v>821</v>
      </c>
      <c r="G157" t="s">
        <v>822</v>
      </c>
      <c r="H157" s="3">
        <v>0</v>
      </c>
      <c r="I157" s="3">
        <v>0</v>
      </c>
      <c r="J157" s="3">
        <v>0</v>
      </c>
      <c r="K157" s="3">
        <v>18.649999999999999</v>
      </c>
      <c r="L157" s="3">
        <v>0</v>
      </c>
      <c r="M157" s="3">
        <v>0</v>
      </c>
      <c r="N157" s="3">
        <v>0</v>
      </c>
      <c r="O157" s="3">
        <v>2.4245000000000001</v>
      </c>
      <c r="P157" s="3">
        <v>21.0745</v>
      </c>
      <c r="R157">
        <v>3</v>
      </c>
    </row>
    <row r="158" spans="1:18" hidden="1" x14ac:dyDescent="0.25">
      <c r="A158" t="s">
        <v>861</v>
      </c>
      <c r="B158" s="56" t="s">
        <v>1062</v>
      </c>
      <c r="C158" t="s">
        <v>1</v>
      </c>
      <c r="D158" t="s">
        <v>0</v>
      </c>
      <c r="E158">
        <v>2226</v>
      </c>
      <c r="F158" t="s">
        <v>792</v>
      </c>
      <c r="G158" t="s">
        <v>793</v>
      </c>
      <c r="H158" s="3">
        <v>0</v>
      </c>
      <c r="I158" s="3">
        <v>0</v>
      </c>
      <c r="J158" s="3">
        <v>0</v>
      </c>
      <c r="K158" s="3">
        <v>35.65</v>
      </c>
      <c r="L158" s="3">
        <v>0</v>
      </c>
      <c r="M158" s="3">
        <v>0</v>
      </c>
      <c r="N158" s="3">
        <v>0</v>
      </c>
      <c r="O158" s="3">
        <v>4.6345000000000001</v>
      </c>
      <c r="P158" s="3">
        <v>40.284500000000001</v>
      </c>
      <c r="R158">
        <v>3</v>
      </c>
    </row>
    <row r="159" spans="1:18" hidden="1" x14ac:dyDescent="0.25">
      <c r="A159" t="s">
        <v>861</v>
      </c>
      <c r="B159" s="56" t="s">
        <v>1062</v>
      </c>
      <c r="C159" t="s">
        <v>1</v>
      </c>
      <c r="D159" t="s">
        <v>0</v>
      </c>
      <c r="E159">
        <v>48030</v>
      </c>
      <c r="F159" t="s">
        <v>805</v>
      </c>
      <c r="G159" t="s">
        <v>806</v>
      </c>
      <c r="H159" s="3">
        <v>0</v>
      </c>
      <c r="I159" s="3">
        <v>0</v>
      </c>
      <c r="J159" s="3">
        <v>0</v>
      </c>
      <c r="K159" s="3">
        <v>37.56</v>
      </c>
      <c r="L159" s="3">
        <v>0</v>
      </c>
      <c r="M159" s="3">
        <v>0</v>
      </c>
      <c r="N159" s="3">
        <v>0</v>
      </c>
      <c r="O159" s="3">
        <v>4.8828000000000005</v>
      </c>
      <c r="P159" s="3">
        <v>42.442800000000005</v>
      </c>
      <c r="R159">
        <v>3</v>
      </c>
    </row>
    <row r="160" spans="1:18" hidden="1" x14ac:dyDescent="0.25">
      <c r="A160" t="s">
        <v>861</v>
      </c>
      <c r="B160" s="56" t="s">
        <v>1062</v>
      </c>
      <c r="C160" t="s">
        <v>1</v>
      </c>
      <c r="D160" t="s">
        <v>0</v>
      </c>
      <c r="E160">
        <v>4205</v>
      </c>
      <c r="F160" t="s">
        <v>788</v>
      </c>
      <c r="G160" t="s">
        <v>789</v>
      </c>
      <c r="H160" s="3">
        <v>0</v>
      </c>
      <c r="I160" s="3">
        <v>0</v>
      </c>
      <c r="J160" s="3">
        <v>0</v>
      </c>
      <c r="K160" s="3">
        <v>85.02</v>
      </c>
      <c r="L160" s="3">
        <v>0</v>
      </c>
      <c r="M160" s="3">
        <v>0</v>
      </c>
      <c r="N160" s="3">
        <v>0</v>
      </c>
      <c r="O160" s="3">
        <v>11.0526</v>
      </c>
      <c r="P160" s="3">
        <v>96.072599999999994</v>
      </c>
      <c r="R160">
        <v>3</v>
      </c>
    </row>
    <row r="161" spans="1:18" hidden="1" x14ac:dyDescent="0.25">
      <c r="A161" t="s">
        <v>861</v>
      </c>
      <c r="B161" s="56" t="s">
        <v>983</v>
      </c>
      <c r="C161" t="s">
        <v>1</v>
      </c>
      <c r="D161" t="s">
        <v>0</v>
      </c>
      <c r="E161">
        <v>7213</v>
      </c>
      <c r="F161" t="s">
        <v>800</v>
      </c>
      <c r="G161" t="s">
        <v>801</v>
      </c>
      <c r="H161" s="3">
        <v>0</v>
      </c>
      <c r="I161" s="3">
        <v>0</v>
      </c>
      <c r="J161" s="3">
        <v>0</v>
      </c>
      <c r="K161" s="3">
        <v>44.04</v>
      </c>
      <c r="L161" s="3">
        <v>0</v>
      </c>
      <c r="M161" s="3">
        <v>0</v>
      </c>
      <c r="N161" s="3">
        <v>0</v>
      </c>
      <c r="O161" s="3">
        <v>5.7252000000000001</v>
      </c>
      <c r="P161" s="3">
        <v>49.7652</v>
      </c>
      <c r="R161">
        <v>3</v>
      </c>
    </row>
    <row r="162" spans="1:18" hidden="1" x14ac:dyDescent="0.25">
      <c r="A162" t="s">
        <v>861</v>
      </c>
      <c r="B162" s="56" t="s">
        <v>983</v>
      </c>
      <c r="C162" t="s">
        <v>1</v>
      </c>
      <c r="D162" t="s">
        <v>0</v>
      </c>
      <c r="E162">
        <v>11420</v>
      </c>
      <c r="F162" t="s">
        <v>790</v>
      </c>
      <c r="G162" t="s">
        <v>791</v>
      </c>
      <c r="H162" s="3">
        <v>0</v>
      </c>
      <c r="I162" s="3">
        <v>0</v>
      </c>
      <c r="J162" s="3">
        <v>0</v>
      </c>
      <c r="K162" s="3">
        <v>24.58</v>
      </c>
      <c r="L162" s="3">
        <v>0</v>
      </c>
      <c r="M162" s="3">
        <v>0</v>
      </c>
      <c r="N162" s="3">
        <v>0</v>
      </c>
      <c r="O162" s="3">
        <v>3.1953999999999998</v>
      </c>
      <c r="P162" s="3">
        <v>27.775399999999998</v>
      </c>
      <c r="R162">
        <v>3</v>
      </c>
    </row>
    <row r="163" spans="1:18" hidden="1" x14ac:dyDescent="0.25">
      <c r="A163" t="s">
        <v>861</v>
      </c>
      <c r="B163" s="56" t="s">
        <v>1073</v>
      </c>
      <c r="C163" t="s">
        <v>1</v>
      </c>
      <c r="D163" t="s">
        <v>0</v>
      </c>
      <c r="E163">
        <v>43942</v>
      </c>
      <c r="F163" t="s">
        <v>805</v>
      </c>
      <c r="G163" t="s">
        <v>806</v>
      </c>
      <c r="H163" s="3">
        <v>0</v>
      </c>
      <c r="I163" s="3">
        <v>0</v>
      </c>
      <c r="J163" s="3">
        <v>0</v>
      </c>
      <c r="K163" s="3">
        <v>75.7</v>
      </c>
      <c r="L163" s="3">
        <v>0</v>
      </c>
      <c r="M163" s="3">
        <v>0</v>
      </c>
      <c r="N163" s="3">
        <v>0</v>
      </c>
      <c r="O163" s="3">
        <v>9.8410000000000011</v>
      </c>
      <c r="P163" s="3">
        <v>85.540999999999997</v>
      </c>
      <c r="R163">
        <v>3</v>
      </c>
    </row>
    <row r="164" spans="1:18" hidden="1" x14ac:dyDescent="0.25">
      <c r="A164" t="s">
        <v>861</v>
      </c>
      <c r="B164" s="56" t="s">
        <v>971</v>
      </c>
      <c r="C164" t="s">
        <v>1</v>
      </c>
      <c r="D164" t="s">
        <v>0</v>
      </c>
      <c r="E164">
        <v>11749</v>
      </c>
      <c r="F164" t="s">
        <v>825</v>
      </c>
      <c r="G164" t="s">
        <v>826</v>
      </c>
      <c r="H164" s="3">
        <v>0</v>
      </c>
      <c r="I164" s="3">
        <v>0</v>
      </c>
      <c r="J164" s="3">
        <v>0</v>
      </c>
      <c r="K164" s="3">
        <v>37.799999999999997</v>
      </c>
      <c r="L164" s="3">
        <v>0</v>
      </c>
      <c r="M164" s="3">
        <v>0</v>
      </c>
      <c r="N164" s="3">
        <v>0</v>
      </c>
      <c r="O164" s="3">
        <v>4.9139999999999997</v>
      </c>
      <c r="P164" s="3">
        <v>42.713999999999999</v>
      </c>
      <c r="R164">
        <v>3</v>
      </c>
    </row>
    <row r="165" spans="1:18" hidden="1" x14ac:dyDescent="0.25">
      <c r="A165" t="s">
        <v>861</v>
      </c>
      <c r="B165" s="56" t="s">
        <v>971</v>
      </c>
      <c r="C165" t="s">
        <v>1</v>
      </c>
      <c r="D165" t="s">
        <v>0</v>
      </c>
      <c r="E165">
        <v>7083</v>
      </c>
      <c r="F165" t="s">
        <v>693</v>
      </c>
      <c r="G165" t="s">
        <v>804</v>
      </c>
      <c r="H165" s="3">
        <v>0</v>
      </c>
      <c r="I165" s="3">
        <v>0</v>
      </c>
      <c r="J165" s="3">
        <v>0</v>
      </c>
      <c r="K165" s="3">
        <v>88</v>
      </c>
      <c r="L165" s="3">
        <v>0</v>
      </c>
      <c r="M165" s="3">
        <v>0</v>
      </c>
      <c r="N165" s="3">
        <v>0</v>
      </c>
      <c r="O165" s="3">
        <v>11.440000000000001</v>
      </c>
      <c r="P165" s="3">
        <v>99.44</v>
      </c>
      <c r="R165">
        <v>3</v>
      </c>
    </row>
    <row r="166" spans="1:18" hidden="1" x14ac:dyDescent="0.25">
      <c r="A166" t="s">
        <v>861</v>
      </c>
      <c r="B166" s="56" t="s">
        <v>1061</v>
      </c>
      <c r="C166" t="s">
        <v>1</v>
      </c>
      <c r="D166" t="s">
        <v>0</v>
      </c>
      <c r="E166">
        <v>24857</v>
      </c>
      <c r="F166" t="s">
        <v>1071</v>
      </c>
      <c r="G166" t="s">
        <v>1072</v>
      </c>
      <c r="H166" s="3">
        <v>0</v>
      </c>
      <c r="I166" s="3">
        <v>0</v>
      </c>
      <c r="J166" s="3">
        <v>0</v>
      </c>
      <c r="K166" s="3">
        <v>73</v>
      </c>
      <c r="L166" s="3">
        <v>0</v>
      </c>
      <c r="M166" s="3">
        <v>0</v>
      </c>
      <c r="N166" s="3">
        <v>0</v>
      </c>
      <c r="O166" s="3">
        <v>9.49</v>
      </c>
      <c r="P166" s="3">
        <v>82.49</v>
      </c>
      <c r="R166">
        <v>3</v>
      </c>
    </row>
    <row r="167" spans="1:18" hidden="1" x14ac:dyDescent="0.25">
      <c r="A167" t="s">
        <v>861</v>
      </c>
      <c r="B167" s="56" t="s">
        <v>1061</v>
      </c>
      <c r="C167" t="s">
        <v>1</v>
      </c>
      <c r="D167" t="s">
        <v>0</v>
      </c>
      <c r="E167">
        <v>100136</v>
      </c>
      <c r="F167" t="s">
        <v>809</v>
      </c>
      <c r="G167" t="s">
        <v>810</v>
      </c>
      <c r="H167" s="3">
        <v>0</v>
      </c>
      <c r="I167" s="3">
        <v>0</v>
      </c>
      <c r="J167" s="3">
        <v>0</v>
      </c>
      <c r="K167" s="3">
        <v>45.5</v>
      </c>
      <c r="L167" s="3">
        <v>0</v>
      </c>
      <c r="M167" s="3">
        <v>0</v>
      </c>
      <c r="N167" s="3">
        <v>0</v>
      </c>
      <c r="O167" s="3">
        <v>5.915</v>
      </c>
      <c r="P167" s="3">
        <v>51.414999999999999</v>
      </c>
      <c r="R167">
        <v>3</v>
      </c>
    </row>
    <row r="168" spans="1:18" hidden="1" x14ac:dyDescent="0.25">
      <c r="A168" t="s">
        <v>861</v>
      </c>
      <c r="B168" s="56" t="s">
        <v>951</v>
      </c>
      <c r="C168" t="s">
        <v>1</v>
      </c>
      <c r="D168" t="s">
        <v>0</v>
      </c>
      <c r="E168">
        <v>1154</v>
      </c>
      <c r="F168" t="s">
        <v>823</v>
      </c>
      <c r="G168" t="s">
        <v>824</v>
      </c>
      <c r="H168" s="3">
        <v>0</v>
      </c>
      <c r="I168" s="3">
        <v>0</v>
      </c>
      <c r="J168" s="3">
        <v>0</v>
      </c>
      <c r="K168" s="3">
        <v>15.71</v>
      </c>
      <c r="L168" s="3">
        <v>0</v>
      </c>
      <c r="M168" s="3">
        <v>0</v>
      </c>
      <c r="N168" s="3">
        <v>0</v>
      </c>
      <c r="O168" s="3">
        <v>2.0423</v>
      </c>
      <c r="P168" s="3">
        <v>17.752300000000002</v>
      </c>
      <c r="R168">
        <v>3</v>
      </c>
    </row>
    <row r="169" spans="1:18" hidden="1" x14ac:dyDescent="0.25">
      <c r="A169" t="s">
        <v>861</v>
      </c>
      <c r="B169" s="56" t="s">
        <v>951</v>
      </c>
      <c r="C169" t="s">
        <v>1</v>
      </c>
      <c r="D169" t="s">
        <v>0</v>
      </c>
      <c r="E169">
        <v>43781</v>
      </c>
      <c r="F169" t="s">
        <v>805</v>
      </c>
      <c r="G169" t="s">
        <v>806</v>
      </c>
      <c r="H169" s="3">
        <v>0</v>
      </c>
      <c r="I169" s="3">
        <v>0</v>
      </c>
      <c r="J169" s="3">
        <v>0</v>
      </c>
      <c r="K169" s="3">
        <v>6.42</v>
      </c>
      <c r="L169" s="3">
        <v>0</v>
      </c>
      <c r="M169" s="3">
        <v>0</v>
      </c>
      <c r="N169" s="3">
        <v>0</v>
      </c>
      <c r="O169" s="3">
        <v>0.83460000000000001</v>
      </c>
      <c r="P169" s="3">
        <v>7.2545999999999999</v>
      </c>
      <c r="R169">
        <v>3</v>
      </c>
    </row>
    <row r="170" spans="1:18" hidden="1" x14ac:dyDescent="0.25">
      <c r="A170" t="s">
        <v>861</v>
      </c>
      <c r="B170" s="56" t="s">
        <v>1060</v>
      </c>
      <c r="C170" t="s">
        <v>1</v>
      </c>
      <c r="D170" t="s">
        <v>0</v>
      </c>
      <c r="E170">
        <v>11278</v>
      </c>
      <c r="F170" t="s">
        <v>790</v>
      </c>
      <c r="G170" t="s">
        <v>791</v>
      </c>
      <c r="H170" s="3">
        <v>0</v>
      </c>
      <c r="I170" s="3">
        <v>0</v>
      </c>
      <c r="J170" s="3">
        <v>0</v>
      </c>
      <c r="K170" s="3">
        <v>219.7</v>
      </c>
      <c r="L170" s="3">
        <v>0</v>
      </c>
      <c r="M170" s="3">
        <v>0</v>
      </c>
      <c r="N170" s="3">
        <v>0</v>
      </c>
      <c r="O170" s="3">
        <v>28.561</v>
      </c>
      <c r="P170" s="3">
        <v>248.261</v>
      </c>
      <c r="R170">
        <v>3</v>
      </c>
    </row>
    <row r="171" spans="1:18" hidden="1" x14ac:dyDescent="0.25">
      <c r="A171" t="s">
        <v>861</v>
      </c>
      <c r="B171" s="56" t="s">
        <v>1060</v>
      </c>
      <c r="C171" t="s">
        <v>1</v>
      </c>
      <c r="D171" t="s">
        <v>0</v>
      </c>
      <c r="E171">
        <v>2593</v>
      </c>
      <c r="F171" t="s">
        <v>786</v>
      </c>
      <c r="G171" t="s">
        <v>787</v>
      </c>
      <c r="H171" s="3">
        <v>0</v>
      </c>
      <c r="I171" s="3">
        <v>0</v>
      </c>
      <c r="J171" s="3">
        <v>0</v>
      </c>
      <c r="K171" s="3">
        <v>12.41</v>
      </c>
      <c r="L171" s="3">
        <v>0</v>
      </c>
      <c r="M171" s="3">
        <v>0</v>
      </c>
      <c r="N171" s="3">
        <v>0</v>
      </c>
      <c r="O171" s="3">
        <v>1.6133000000000002</v>
      </c>
      <c r="P171" s="3">
        <v>14.023300000000001</v>
      </c>
      <c r="R171">
        <v>3</v>
      </c>
    </row>
    <row r="172" spans="1:18" hidden="1" x14ac:dyDescent="0.25">
      <c r="A172" t="s">
        <v>861</v>
      </c>
      <c r="B172" s="56" t="s">
        <v>1060</v>
      </c>
      <c r="C172" t="s">
        <v>1</v>
      </c>
      <c r="D172" t="s">
        <v>0</v>
      </c>
      <c r="E172">
        <v>4131</v>
      </c>
      <c r="F172" t="s">
        <v>788</v>
      </c>
      <c r="G172" t="s">
        <v>789</v>
      </c>
      <c r="H172" s="3">
        <v>0</v>
      </c>
      <c r="I172" s="3">
        <v>0</v>
      </c>
      <c r="J172" s="3">
        <v>0</v>
      </c>
      <c r="K172" s="3">
        <v>127.57</v>
      </c>
      <c r="L172" s="3">
        <v>0</v>
      </c>
      <c r="M172" s="3">
        <v>0</v>
      </c>
      <c r="N172" s="3">
        <v>0</v>
      </c>
      <c r="O172" s="3">
        <v>16.584099999999999</v>
      </c>
      <c r="P172" s="3">
        <v>144.1541</v>
      </c>
      <c r="R172">
        <v>3</v>
      </c>
    </row>
    <row r="173" spans="1:18" hidden="1" x14ac:dyDescent="0.25">
      <c r="A173" t="s">
        <v>861</v>
      </c>
      <c r="B173" s="56" t="s">
        <v>926</v>
      </c>
      <c r="C173" t="s">
        <v>1</v>
      </c>
      <c r="D173" t="s">
        <v>0</v>
      </c>
      <c r="E173">
        <v>2335</v>
      </c>
      <c r="F173" t="s">
        <v>778</v>
      </c>
      <c r="G173" t="s">
        <v>779</v>
      </c>
      <c r="H173" s="3">
        <v>0</v>
      </c>
      <c r="I173" s="3">
        <v>0</v>
      </c>
      <c r="J173" s="3">
        <v>0</v>
      </c>
      <c r="K173" s="3">
        <v>11.33</v>
      </c>
      <c r="L173" s="3">
        <v>0</v>
      </c>
      <c r="M173" s="3">
        <v>0</v>
      </c>
      <c r="N173" s="3">
        <v>0</v>
      </c>
      <c r="O173" s="3">
        <v>1.4729000000000001</v>
      </c>
      <c r="P173" s="3">
        <v>12.802900000000001</v>
      </c>
      <c r="R173">
        <v>3</v>
      </c>
    </row>
    <row r="174" spans="1:18" hidden="1" x14ac:dyDescent="0.25">
      <c r="A174" t="s">
        <v>861</v>
      </c>
      <c r="B174" s="56" t="s">
        <v>926</v>
      </c>
      <c r="C174" t="s">
        <v>1</v>
      </c>
      <c r="D174" t="s">
        <v>0</v>
      </c>
      <c r="E174">
        <v>128197</v>
      </c>
      <c r="F174" t="s">
        <v>792</v>
      </c>
      <c r="G174" t="s">
        <v>793</v>
      </c>
      <c r="H174" s="3">
        <v>0</v>
      </c>
      <c r="I174" s="3">
        <v>0</v>
      </c>
      <c r="J174" s="3">
        <v>0</v>
      </c>
      <c r="K174" s="3">
        <v>45</v>
      </c>
      <c r="L174" s="3">
        <v>0</v>
      </c>
      <c r="M174" s="3">
        <v>0</v>
      </c>
      <c r="N174" s="3">
        <v>0</v>
      </c>
      <c r="O174" s="3">
        <v>5.8500000000000005</v>
      </c>
      <c r="P174" s="3">
        <v>50.85</v>
      </c>
      <c r="R174">
        <v>3</v>
      </c>
    </row>
    <row r="175" spans="1:18" hidden="1" x14ac:dyDescent="0.25">
      <c r="A175" t="s">
        <v>861</v>
      </c>
      <c r="B175" s="56" t="s">
        <v>926</v>
      </c>
      <c r="C175" t="s">
        <v>1</v>
      </c>
      <c r="D175" t="s">
        <v>0</v>
      </c>
      <c r="E175">
        <v>4123</v>
      </c>
      <c r="F175" t="s">
        <v>788</v>
      </c>
      <c r="G175" t="s">
        <v>789</v>
      </c>
      <c r="H175" s="3">
        <v>0</v>
      </c>
      <c r="I175" s="3">
        <v>0</v>
      </c>
      <c r="J175" s="3">
        <v>0</v>
      </c>
      <c r="K175" s="3">
        <v>14.2</v>
      </c>
      <c r="L175" s="3">
        <v>0</v>
      </c>
      <c r="M175" s="3">
        <v>0</v>
      </c>
      <c r="N175" s="3">
        <v>0</v>
      </c>
      <c r="O175" s="3">
        <v>1.8459999999999999</v>
      </c>
      <c r="P175" s="3">
        <v>16.045999999999999</v>
      </c>
      <c r="R175">
        <v>3</v>
      </c>
    </row>
    <row r="176" spans="1:18" hidden="1" x14ac:dyDescent="0.25">
      <c r="A176" t="s">
        <v>861</v>
      </c>
      <c r="B176" s="56" t="s">
        <v>1070</v>
      </c>
      <c r="C176" t="s">
        <v>1</v>
      </c>
      <c r="D176" t="s">
        <v>0</v>
      </c>
      <c r="E176">
        <v>696</v>
      </c>
      <c r="F176" t="s">
        <v>819</v>
      </c>
      <c r="G176" t="s">
        <v>820</v>
      </c>
      <c r="H176" s="3">
        <v>0</v>
      </c>
      <c r="I176" s="3">
        <v>0</v>
      </c>
      <c r="J176" s="3">
        <v>0</v>
      </c>
      <c r="K176" s="3">
        <v>23.01</v>
      </c>
      <c r="L176" s="3">
        <v>0</v>
      </c>
      <c r="M176" s="3">
        <v>0</v>
      </c>
      <c r="N176" s="3">
        <v>0</v>
      </c>
      <c r="O176" s="3">
        <v>2.9913000000000003</v>
      </c>
      <c r="P176" s="3">
        <v>26.001300000000001</v>
      </c>
      <c r="R176">
        <v>3</v>
      </c>
    </row>
    <row r="177" spans="1:18" hidden="1" x14ac:dyDescent="0.25">
      <c r="A177" t="s">
        <v>861</v>
      </c>
      <c r="B177" s="56" t="s">
        <v>1059</v>
      </c>
      <c r="C177" t="s">
        <v>1</v>
      </c>
      <c r="D177" t="s">
        <v>0</v>
      </c>
      <c r="E177">
        <v>10278</v>
      </c>
      <c r="F177" t="s">
        <v>1068</v>
      </c>
      <c r="G177" t="s">
        <v>1069</v>
      </c>
      <c r="H177" s="3">
        <v>0</v>
      </c>
      <c r="I177" s="3">
        <v>0</v>
      </c>
      <c r="J177" s="3">
        <v>0</v>
      </c>
      <c r="K177" s="3">
        <v>132.63999999999999</v>
      </c>
      <c r="L177" s="3">
        <v>0</v>
      </c>
      <c r="M177" s="3">
        <v>0</v>
      </c>
      <c r="N177" s="3">
        <v>0</v>
      </c>
      <c r="O177" s="3">
        <v>17.243199999999998</v>
      </c>
      <c r="P177" s="3">
        <v>149.88319999999999</v>
      </c>
      <c r="R177">
        <v>3</v>
      </c>
    </row>
    <row r="178" spans="1:18" hidden="1" x14ac:dyDescent="0.25">
      <c r="A178" t="s">
        <v>861</v>
      </c>
      <c r="B178" s="56" t="s">
        <v>1059</v>
      </c>
      <c r="C178" t="s">
        <v>1</v>
      </c>
      <c r="D178" t="s">
        <v>0</v>
      </c>
      <c r="E178">
        <v>20281</v>
      </c>
      <c r="F178" t="s">
        <v>784</v>
      </c>
      <c r="G178" t="s">
        <v>785</v>
      </c>
      <c r="H178" s="3">
        <v>0</v>
      </c>
      <c r="I178" s="3">
        <v>0</v>
      </c>
      <c r="J178" s="3">
        <v>0</v>
      </c>
      <c r="K178" s="3">
        <v>16.43</v>
      </c>
      <c r="L178" s="3">
        <v>0</v>
      </c>
      <c r="M178" s="3">
        <v>0</v>
      </c>
      <c r="N178" s="3">
        <v>0</v>
      </c>
      <c r="O178" s="3">
        <v>2.1358999999999999</v>
      </c>
      <c r="P178" s="3">
        <v>18.565899999999999</v>
      </c>
      <c r="R178">
        <v>3</v>
      </c>
    </row>
    <row r="179" spans="1:18" hidden="1" x14ac:dyDescent="0.25">
      <c r="A179" t="s">
        <v>861</v>
      </c>
      <c r="B179" s="56" t="s">
        <v>1059</v>
      </c>
      <c r="C179" t="s">
        <v>1</v>
      </c>
      <c r="D179" t="s">
        <v>0</v>
      </c>
      <c r="E179">
        <v>2663</v>
      </c>
      <c r="F179" t="s">
        <v>794</v>
      </c>
      <c r="G179" t="s">
        <v>795</v>
      </c>
      <c r="H179" s="3">
        <v>0</v>
      </c>
      <c r="I179" s="3">
        <v>0</v>
      </c>
      <c r="J179" s="3">
        <v>0</v>
      </c>
      <c r="K179" s="3">
        <v>8.49</v>
      </c>
      <c r="L179" s="3">
        <v>0</v>
      </c>
      <c r="M179" s="3">
        <v>0</v>
      </c>
      <c r="N179" s="3">
        <v>0</v>
      </c>
      <c r="O179" s="3">
        <v>1.1037000000000001</v>
      </c>
      <c r="P179" s="3">
        <v>9.5937000000000001</v>
      </c>
      <c r="R179">
        <v>3</v>
      </c>
    </row>
    <row r="180" spans="1:18" hidden="1" x14ac:dyDescent="0.25">
      <c r="A180" t="s">
        <v>861</v>
      </c>
      <c r="B180" s="56" t="s">
        <v>1059</v>
      </c>
      <c r="C180" t="s">
        <v>1</v>
      </c>
      <c r="D180" t="s">
        <v>0</v>
      </c>
      <c r="E180">
        <v>11194</v>
      </c>
      <c r="F180" t="s">
        <v>790</v>
      </c>
      <c r="G180" t="s">
        <v>791</v>
      </c>
      <c r="H180" s="3">
        <v>0</v>
      </c>
      <c r="I180" s="3">
        <v>0</v>
      </c>
      <c r="J180" s="3">
        <v>0</v>
      </c>
      <c r="K180" s="3">
        <v>27.6</v>
      </c>
      <c r="L180" s="3">
        <v>0</v>
      </c>
      <c r="M180" s="3">
        <v>0</v>
      </c>
      <c r="N180" s="3">
        <v>0</v>
      </c>
      <c r="O180" s="3">
        <v>3.5880000000000005</v>
      </c>
      <c r="P180" s="3">
        <v>31.188000000000002</v>
      </c>
      <c r="R180">
        <v>3</v>
      </c>
    </row>
    <row r="181" spans="1:18" hidden="1" x14ac:dyDescent="0.25">
      <c r="A181" t="s">
        <v>861</v>
      </c>
      <c r="B181" s="56" t="s">
        <v>1059</v>
      </c>
      <c r="C181" t="s">
        <v>1</v>
      </c>
      <c r="D181" t="s">
        <v>0</v>
      </c>
      <c r="E181">
        <v>43474</v>
      </c>
      <c r="F181" t="s">
        <v>805</v>
      </c>
      <c r="G181" t="s">
        <v>806</v>
      </c>
      <c r="H181" s="3">
        <v>0</v>
      </c>
      <c r="I181" s="3">
        <v>0</v>
      </c>
      <c r="J181" s="3">
        <v>0</v>
      </c>
      <c r="K181" s="3">
        <v>25.85</v>
      </c>
      <c r="L181" s="3">
        <v>0</v>
      </c>
      <c r="M181" s="3">
        <v>0</v>
      </c>
      <c r="N181" s="3">
        <v>0</v>
      </c>
      <c r="O181" s="3">
        <v>3.3605000000000005</v>
      </c>
      <c r="P181" s="3">
        <v>29.210500000000003</v>
      </c>
      <c r="R181">
        <v>3</v>
      </c>
    </row>
    <row r="182" spans="1:18" hidden="1" x14ac:dyDescent="0.25">
      <c r="A182" t="s">
        <v>861</v>
      </c>
      <c r="B182" s="56" t="s">
        <v>905</v>
      </c>
      <c r="C182" t="s">
        <v>1</v>
      </c>
      <c r="D182" t="s">
        <v>0</v>
      </c>
      <c r="E182">
        <v>4093</v>
      </c>
      <c r="F182" t="s">
        <v>788</v>
      </c>
      <c r="G182" t="s">
        <v>789</v>
      </c>
      <c r="H182" s="3">
        <v>0</v>
      </c>
      <c r="I182" s="3">
        <v>0</v>
      </c>
      <c r="J182" s="3">
        <v>0</v>
      </c>
      <c r="K182" s="3">
        <v>85.02</v>
      </c>
      <c r="L182" s="3">
        <v>0</v>
      </c>
      <c r="M182" s="3">
        <v>0</v>
      </c>
      <c r="N182" s="3">
        <v>0</v>
      </c>
      <c r="O182" s="3">
        <v>11.0526</v>
      </c>
      <c r="P182" s="3">
        <v>96.072599999999994</v>
      </c>
      <c r="R182">
        <v>3</v>
      </c>
    </row>
    <row r="183" spans="1:18" hidden="1" x14ac:dyDescent="0.25">
      <c r="A183" t="s">
        <v>861</v>
      </c>
      <c r="B183" s="56" t="s">
        <v>905</v>
      </c>
      <c r="C183" t="s">
        <v>1</v>
      </c>
      <c r="D183" t="s">
        <v>0</v>
      </c>
      <c r="E183">
        <v>43419</v>
      </c>
      <c r="F183" t="s">
        <v>805</v>
      </c>
      <c r="G183" t="s">
        <v>806</v>
      </c>
      <c r="H183" s="3">
        <v>0</v>
      </c>
      <c r="I183" s="3">
        <v>0</v>
      </c>
      <c r="J183" s="3">
        <v>0</v>
      </c>
      <c r="K183" s="3">
        <v>17.260000000000002</v>
      </c>
      <c r="L183" s="3">
        <v>0</v>
      </c>
      <c r="M183" s="3">
        <v>0</v>
      </c>
      <c r="N183" s="3">
        <v>0</v>
      </c>
      <c r="O183" s="3">
        <v>2.2438000000000002</v>
      </c>
      <c r="P183" s="3">
        <v>19.503800000000002</v>
      </c>
      <c r="R183">
        <v>3</v>
      </c>
    </row>
    <row r="184" spans="1:18" hidden="1" x14ac:dyDescent="0.25">
      <c r="A184" t="s">
        <v>861</v>
      </c>
      <c r="B184" s="56" t="s">
        <v>892</v>
      </c>
      <c r="C184" t="s">
        <v>1</v>
      </c>
      <c r="D184" t="s">
        <v>0</v>
      </c>
      <c r="E184">
        <v>871549</v>
      </c>
      <c r="F184" t="s">
        <v>782</v>
      </c>
      <c r="G184" t="s">
        <v>783</v>
      </c>
      <c r="H184" s="3">
        <v>0</v>
      </c>
      <c r="I184" s="3">
        <v>0</v>
      </c>
      <c r="J184" s="3">
        <v>0</v>
      </c>
      <c r="K184" s="3">
        <v>12.26</v>
      </c>
      <c r="L184" s="3">
        <v>0</v>
      </c>
      <c r="M184" s="3">
        <v>0</v>
      </c>
      <c r="N184" s="3">
        <v>0</v>
      </c>
      <c r="O184" s="3">
        <v>1.5938000000000001</v>
      </c>
      <c r="P184" s="3">
        <v>13.8538</v>
      </c>
      <c r="R184">
        <v>3</v>
      </c>
    </row>
    <row r="185" spans="1:18" hidden="1" x14ac:dyDescent="0.25">
      <c r="A185" t="s">
        <v>861</v>
      </c>
      <c r="B185" s="56" t="s">
        <v>892</v>
      </c>
      <c r="C185" t="s">
        <v>1</v>
      </c>
      <c r="D185" t="s">
        <v>0</v>
      </c>
      <c r="E185">
        <v>2633</v>
      </c>
      <c r="F185" t="s">
        <v>794</v>
      </c>
      <c r="G185" t="s">
        <v>795</v>
      </c>
      <c r="H185" s="3">
        <v>0</v>
      </c>
      <c r="I185" s="3">
        <v>0</v>
      </c>
      <c r="J185" s="3">
        <v>0</v>
      </c>
      <c r="K185" s="3">
        <v>5.66</v>
      </c>
      <c r="L185" s="3">
        <v>0</v>
      </c>
      <c r="M185" s="3">
        <v>0</v>
      </c>
      <c r="N185" s="3">
        <v>0</v>
      </c>
      <c r="O185" s="3">
        <v>0.73580000000000001</v>
      </c>
      <c r="P185" s="3">
        <v>6.3958000000000004</v>
      </c>
      <c r="R185">
        <v>3</v>
      </c>
    </row>
    <row r="186" spans="1:18" hidden="1" x14ac:dyDescent="0.25">
      <c r="A186" t="s">
        <v>861</v>
      </c>
      <c r="B186" s="56" t="s">
        <v>892</v>
      </c>
      <c r="C186" t="s">
        <v>1</v>
      </c>
      <c r="D186" t="s">
        <v>0</v>
      </c>
      <c r="E186">
        <v>11110</v>
      </c>
      <c r="F186" t="s">
        <v>790</v>
      </c>
      <c r="G186" t="s">
        <v>791</v>
      </c>
      <c r="H186" s="3">
        <v>0</v>
      </c>
      <c r="I186" s="3">
        <v>0</v>
      </c>
      <c r="J186" s="3">
        <v>0</v>
      </c>
      <c r="K186" s="3">
        <v>26.8</v>
      </c>
      <c r="L186" s="3">
        <v>0</v>
      </c>
      <c r="M186" s="3">
        <v>0</v>
      </c>
      <c r="N186" s="3">
        <v>0</v>
      </c>
      <c r="O186" s="3">
        <v>3.4840000000000004</v>
      </c>
      <c r="P186" s="3">
        <v>30.284000000000002</v>
      </c>
      <c r="R186">
        <v>3</v>
      </c>
    </row>
    <row r="187" spans="1:18" hidden="1" x14ac:dyDescent="0.25">
      <c r="A187" t="s">
        <v>861</v>
      </c>
      <c r="B187" s="56" t="s">
        <v>892</v>
      </c>
      <c r="C187" t="s">
        <v>1</v>
      </c>
      <c r="D187" t="s">
        <v>0</v>
      </c>
      <c r="E187">
        <v>43311</v>
      </c>
      <c r="F187" t="s">
        <v>805</v>
      </c>
      <c r="G187" t="s">
        <v>806</v>
      </c>
      <c r="H187" s="3">
        <v>0</v>
      </c>
      <c r="I187" s="3">
        <v>0</v>
      </c>
      <c r="J187" s="3">
        <v>0</v>
      </c>
      <c r="K187" s="3">
        <v>76.84</v>
      </c>
      <c r="L187" s="3">
        <v>0</v>
      </c>
      <c r="M187" s="3">
        <v>0</v>
      </c>
      <c r="N187" s="3">
        <v>0</v>
      </c>
      <c r="O187" s="3">
        <v>9.9892000000000003</v>
      </c>
      <c r="P187" s="3">
        <v>86.8292</v>
      </c>
      <c r="R187">
        <v>3</v>
      </c>
    </row>
    <row r="188" spans="1:18" hidden="1" x14ac:dyDescent="0.25">
      <c r="A188" t="s">
        <v>861</v>
      </c>
      <c r="B188" s="56" t="s">
        <v>1057</v>
      </c>
      <c r="C188" t="s">
        <v>1</v>
      </c>
      <c r="D188" t="s">
        <v>0</v>
      </c>
      <c r="E188">
        <v>2356</v>
      </c>
      <c r="F188" t="s">
        <v>786</v>
      </c>
      <c r="G188" t="s">
        <v>787</v>
      </c>
      <c r="H188" s="3">
        <v>0</v>
      </c>
      <c r="I188" s="3">
        <v>0</v>
      </c>
      <c r="J188" s="3">
        <v>0</v>
      </c>
      <c r="K188" s="3">
        <v>12.42</v>
      </c>
      <c r="L188" s="3">
        <v>0</v>
      </c>
      <c r="M188" s="3">
        <v>0</v>
      </c>
      <c r="N188" s="3">
        <v>0</v>
      </c>
      <c r="O188" s="3">
        <v>1.6146</v>
      </c>
      <c r="P188" s="3">
        <v>14.034599999999999</v>
      </c>
      <c r="R188">
        <v>3</v>
      </c>
    </row>
    <row r="189" spans="1:18" hidden="1" x14ac:dyDescent="0.25">
      <c r="A189" t="s">
        <v>861</v>
      </c>
      <c r="B189" s="56" t="s">
        <v>1057</v>
      </c>
      <c r="C189" t="s">
        <v>1</v>
      </c>
      <c r="D189" t="s">
        <v>0</v>
      </c>
      <c r="E189">
        <v>43251</v>
      </c>
      <c r="F189" t="s">
        <v>805</v>
      </c>
      <c r="G189" t="s">
        <v>806</v>
      </c>
      <c r="H189" s="3">
        <v>0</v>
      </c>
      <c r="I189" s="3">
        <v>0</v>
      </c>
      <c r="J189" s="3">
        <v>0</v>
      </c>
      <c r="K189" s="3">
        <v>68.739999999999995</v>
      </c>
      <c r="L189" s="3">
        <v>0</v>
      </c>
      <c r="M189" s="3">
        <v>0</v>
      </c>
      <c r="N189" s="3">
        <v>0</v>
      </c>
      <c r="O189" s="3">
        <v>8.9361999999999995</v>
      </c>
      <c r="P189" s="3">
        <v>77.676199999999994</v>
      </c>
      <c r="R189">
        <v>3</v>
      </c>
    </row>
    <row r="190" spans="1:18" hidden="1" x14ac:dyDescent="0.25">
      <c r="A190" t="s">
        <v>861</v>
      </c>
      <c r="B190" s="56" t="s">
        <v>1057</v>
      </c>
      <c r="C190" t="s">
        <v>1</v>
      </c>
      <c r="D190" t="s">
        <v>0</v>
      </c>
      <c r="E190">
        <v>874370</v>
      </c>
      <c r="F190" t="s">
        <v>782</v>
      </c>
      <c r="G190" t="s">
        <v>783</v>
      </c>
      <c r="H190" s="3">
        <v>0</v>
      </c>
      <c r="I190" s="3">
        <v>0</v>
      </c>
      <c r="J190" s="3">
        <v>0</v>
      </c>
      <c r="K190" s="3">
        <v>10.66</v>
      </c>
      <c r="L190" s="3">
        <v>0</v>
      </c>
      <c r="M190" s="3">
        <v>0</v>
      </c>
      <c r="N190" s="3">
        <v>0</v>
      </c>
      <c r="O190" s="3">
        <v>1.3858000000000001</v>
      </c>
      <c r="P190" s="3">
        <v>12.0458</v>
      </c>
      <c r="R190">
        <v>3</v>
      </c>
    </row>
    <row r="191" spans="1:18" hidden="1" x14ac:dyDescent="0.25">
      <c r="A191" t="s">
        <v>861</v>
      </c>
      <c r="B191" s="56" t="s">
        <v>870</v>
      </c>
      <c r="C191" t="s">
        <v>1</v>
      </c>
      <c r="D191" t="s">
        <v>0</v>
      </c>
      <c r="E191">
        <v>43060</v>
      </c>
      <c r="F191" t="s">
        <v>805</v>
      </c>
      <c r="G191" t="s">
        <v>806</v>
      </c>
      <c r="H191" s="3">
        <v>0</v>
      </c>
      <c r="I191" s="3">
        <v>0</v>
      </c>
      <c r="J191" s="3">
        <v>0</v>
      </c>
      <c r="K191" s="3">
        <v>18.260000000000002</v>
      </c>
      <c r="L191" s="3">
        <v>0</v>
      </c>
      <c r="M191" s="3">
        <v>0</v>
      </c>
      <c r="N191" s="3">
        <v>0</v>
      </c>
      <c r="O191" s="3">
        <v>2.3738000000000001</v>
      </c>
      <c r="P191" s="3">
        <v>20.633800000000001</v>
      </c>
      <c r="R191">
        <v>3</v>
      </c>
    </row>
    <row r="192" spans="1:18" hidden="1" x14ac:dyDescent="0.25">
      <c r="A192" t="s">
        <v>861</v>
      </c>
      <c r="B192" s="56" t="s">
        <v>870</v>
      </c>
      <c r="C192" t="s">
        <v>1</v>
      </c>
      <c r="D192" t="s">
        <v>0</v>
      </c>
      <c r="E192">
        <v>11021</v>
      </c>
      <c r="F192" t="s">
        <v>790</v>
      </c>
      <c r="G192" t="s">
        <v>791</v>
      </c>
      <c r="H192" s="3">
        <v>0</v>
      </c>
      <c r="I192" s="3">
        <v>0</v>
      </c>
      <c r="J192" s="3">
        <v>0</v>
      </c>
      <c r="K192" s="3">
        <v>53.25</v>
      </c>
      <c r="L192" s="3">
        <v>0</v>
      </c>
      <c r="M192" s="3">
        <v>0</v>
      </c>
      <c r="N192" s="3">
        <v>0</v>
      </c>
      <c r="O192" s="3">
        <v>6.9225000000000003</v>
      </c>
      <c r="P192" s="3">
        <v>60.172499999999999</v>
      </c>
      <c r="R192">
        <v>3</v>
      </c>
    </row>
    <row r="193" spans="1:18" hidden="1" x14ac:dyDescent="0.25">
      <c r="A193" t="s">
        <v>861</v>
      </c>
      <c r="B193" s="56" t="s">
        <v>862</v>
      </c>
      <c r="C193" t="s">
        <v>1</v>
      </c>
      <c r="D193" t="s">
        <v>0</v>
      </c>
      <c r="E193">
        <v>11135</v>
      </c>
      <c r="F193" t="s">
        <v>825</v>
      </c>
      <c r="G193" t="s">
        <v>826</v>
      </c>
      <c r="H193" s="3">
        <v>0</v>
      </c>
      <c r="I193" s="3">
        <v>0</v>
      </c>
      <c r="J193" s="3">
        <v>0</v>
      </c>
      <c r="K193" s="3">
        <v>27.32</v>
      </c>
      <c r="L193" s="3">
        <v>0</v>
      </c>
      <c r="M193" s="3">
        <v>0</v>
      </c>
      <c r="N193" s="3">
        <v>0</v>
      </c>
      <c r="O193" s="3">
        <v>3.5516000000000001</v>
      </c>
      <c r="P193" s="3">
        <v>30.871600000000001</v>
      </c>
      <c r="R193">
        <v>3</v>
      </c>
    </row>
    <row r="194" spans="1:18" hidden="1" x14ac:dyDescent="0.25">
      <c r="A194" t="s">
        <v>861</v>
      </c>
      <c r="B194" s="56" t="s">
        <v>862</v>
      </c>
      <c r="C194" t="s">
        <v>1</v>
      </c>
      <c r="D194" t="s">
        <v>0</v>
      </c>
      <c r="E194">
        <v>195367</v>
      </c>
      <c r="F194" t="s">
        <v>1066</v>
      </c>
      <c r="G194" t="s">
        <v>1067</v>
      </c>
      <c r="H194" s="3">
        <v>0</v>
      </c>
      <c r="I194" s="3">
        <v>0</v>
      </c>
      <c r="J194" s="3">
        <v>0</v>
      </c>
      <c r="K194" s="3">
        <v>211</v>
      </c>
      <c r="L194" s="3">
        <v>0</v>
      </c>
      <c r="M194" s="3">
        <v>0</v>
      </c>
      <c r="N194" s="3">
        <v>0</v>
      </c>
      <c r="O194" s="3">
        <v>27.43</v>
      </c>
      <c r="P194" s="3">
        <v>238.43</v>
      </c>
      <c r="R194">
        <v>3</v>
      </c>
    </row>
    <row r="195" spans="1:18" hidden="1" x14ac:dyDescent="0.25">
      <c r="A195" t="s">
        <v>861</v>
      </c>
      <c r="B195" s="56" t="s">
        <v>862</v>
      </c>
      <c r="C195" t="s">
        <v>1</v>
      </c>
      <c r="D195" t="s">
        <v>0</v>
      </c>
      <c r="E195">
        <v>2584</v>
      </c>
      <c r="F195" t="s">
        <v>794</v>
      </c>
      <c r="G195" t="s">
        <v>795</v>
      </c>
      <c r="H195" s="3">
        <v>0</v>
      </c>
      <c r="I195" s="3">
        <v>0</v>
      </c>
      <c r="J195" s="3">
        <v>0</v>
      </c>
      <c r="K195" s="3">
        <v>11.33</v>
      </c>
      <c r="L195" s="3">
        <v>0</v>
      </c>
      <c r="M195" s="3">
        <v>0</v>
      </c>
      <c r="N195" s="3">
        <v>0</v>
      </c>
      <c r="O195" s="3">
        <v>1.4729000000000001</v>
      </c>
      <c r="P195" s="3">
        <v>12.802900000000001</v>
      </c>
      <c r="R195">
        <v>3</v>
      </c>
    </row>
    <row r="196" spans="1:18" hidden="1" x14ac:dyDescent="0.25">
      <c r="A196" t="s">
        <v>861</v>
      </c>
      <c r="B196" s="56" t="s">
        <v>862</v>
      </c>
      <c r="C196" t="s">
        <v>1</v>
      </c>
      <c r="D196" t="s">
        <v>0</v>
      </c>
      <c r="E196">
        <v>223</v>
      </c>
      <c r="F196" t="s">
        <v>849</v>
      </c>
      <c r="G196" t="s">
        <v>850</v>
      </c>
      <c r="H196" s="3">
        <v>0</v>
      </c>
      <c r="I196" s="3">
        <v>0</v>
      </c>
      <c r="J196" s="3">
        <v>0</v>
      </c>
      <c r="K196" s="3">
        <v>120.87</v>
      </c>
      <c r="L196" s="3">
        <v>0</v>
      </c>
      <c r="M196" s="3">
        <v>0</v>
      </c>
      <c r="N196" s="3">
        <v>0</v>
      </c>
      <c r="O196" s="3">
        <v>15.713100000000001</v>
      </c>
      <c r="P196" s="3">
        <v>136.5831</v>
      </c>
      <c r="R196">
        <v>3</v>
      </c>
    </row>
    <row r="197" spans="1:18" hidden="1" x14ac:dyDescent="0.25">
      <c r="A197" t="s">
        <v>861</v>
      </c>
      <c r="B197" s="56" t="s">
        <v>862</v>
      </c>
      <c r="C197" t="s">
        <v>1</v>
      </c>
      <c r="D197" t="s">
        <v>0</v>
      </c>
      <c r="E197">
        <v>10490</v>
      </c>
      <c r="F197" t="s">
        <v>815</v>
      </c>
      <c r="G197" t="s">
        <v>816</v>
      </c>
      <c r="H197" s="3">
        <v>0</v>
      </c>
      <c r="I197" s="3">
        <v>0</v>
      </c>
      <c r="J197" s="3">
        <v>0</v>
      </c>
      <c r="K197" s="3">
        <v>39.380000000000003</v>
      </c>
      <c r="L197" s="3">
        <v>0</v>
      </c>
      <c r="M197" s="3">
        <v>0</v>
      </c>
      <c r="N197" s="3">
        <v>0</v>
      </c>
      <c r="O197" s="3">
        <v>5.1194000000000006</v>
      </c>
      <c r="P197" s="3">
        <v>44.499400000000001</v>
      </c>
      <c r="R197">
        <v>3</v>
      </c>
    </row>
    <row r="198" spans="1:18" hidden="1" x14ac:dyDescent="0.25">
      <c r="A198" t="s">
        <v>861</v>
      </c>
      <c r="B198" s="56" t="s">
        <v>709</v>
      </c>
      <c r="C198" t="s">
        <v>1</v>
      </c>
      <c r="D198" t="s">
        <v>0</v>
      </c>
      <c r="E198">
        <v>600333</v>
      </c>
      <c r="F198" t="s">
        <v>815</v>
      </c>
      <c r="G198" t="s">
        <v>816</v>
      </c>
      <c r="H198" s="3">
        <v>0</v>
      </c>
      <c r="I198" s="3">
        <v>0</v>
      </c>
      <c r="J198" s="3">
        <v>0</v>
      </c>
      <c r="K198" s="3">
        <v>42.41</v>
      </c>
      <c r="L198" s="3">
        <v>0</v>
      </c>
      <c r="M198" s="3">
        <v>0</v>
      </c>
      <c r="N198" s="3">
        <v>0</v>
      </c>
      <c r="O198" s="3">
        <v>5.5133000000000001</v>
      </c>
      <c r="P198" s="3">
        <v>47.923299999999998</v>
      </c>
      <c r="R198">
        <v>3</v>
      </c>
    </row>
    <row r="199" spans="1:18" hidden="1" x14ac:dyDescent="0.25">
      <c r="A199" t="s">
        <v>861</v>
      </c>
      <c r="B199" s="56" t="s">
        <v>709</v>
      </c>
      <c r="C199" t="s">
        <v>1</v>
      </c>
      <c r="D199" t="s">
        <v>0</v>
      </c>
      <c r="E199">
        <v>600465</v>
      </c>
      <c r="F199" t="s">
        <v>815</v>
      </c>
      <c r="G199" t="s">
        <v>816</v>
      </c>
      <c r="H199" s="3">
        <v>0</v>
      </c>
      <c r="I199" s="3">
        <v>0</v>
      </c>
      <c r="J199" s="3">
        <v>0</v>
      </c>
      <c r="K199" s="3">
        <v>142.16999999999999</v>
      </c>
      <c r="L199" s="3">
        <v>0</v>
      </c>
      <c r="M199" s="3">
        <v>0</v>
      </c>
      <c r="N199" s="3">
        <v>0</v>
      </c>
      <c r="O199" s="3">
        <v>18.482099999999999</v>
      </c>
      <c r="P199" s="3">
        <v>160.65209999999999</v>
      </c>
      <c r="R199">
        <v>3</v>
      </c>
    </row>
    <row r="200" spans="1:18" hidden="1" x14ac:dyDescent="0.25">
      <c r="A200" t="s">
        <v>861</v>
      </c>
      <c r="B200" s="56" t="s">
        <v>633</v>
      </c>
      <c r="C200" t="s">
        <v>1</v>
      </c>
      <c r="D200" t="s">
        <v>0</v>
      </c>
      <c r="E200">
        <v>31882087</v>
      </c>
      <c r="F200" t="s">
        <v>813</v>
      </c>
      <c r="G200" t="s">
        <v>814</v>
      </c>
      <c r="H200" s="3">
        <v>0</v>
      </c>
      <c r="I200" s="3">
        <v>0</v>
      </c>
      <c r="J200" s="3">
        <v>0</v>
      </c>
      <c r="K200" s="3">
        <v>38.06</v>
      </c>
      <c r="L200" s="3">
        <v>0</v>
      </c>
      <c r="M200" s="3">
        <v>0</v>
      </c>
      <c r="N200" s="3">
        <v>0</v>
      </c>
      <c r="O200" s="3">
        <v>4.9478000000000009</v>
      </c>
      <c r="P200" s="3">
        <v>43.007800000000003</v>
      </c>
      <c r="R200">
        <v>3</v>
      </c>
    </row>
    <row r="201" spans="1:18" hidden="1" x14ac:dyDescent="0.25">
      <c r="A201" t="s">
        <v>861</v>
      </c>
      <c r="B201" s="56" t="s">
        <v>633</v>
      </c>
      <c r="C201" t="s">
        <v>1</v>
      </c>
      <c r="D201" t="s">
        <v>0</v>
      </c>
      <c r="E201">
        <v>31882088</v>
      </c>
      <c r="F201" t="s">
        <v>813</v>
      </c>
      <c r="G201" t="s">
        <v>814</v>
      </c>
      <c r="H201" s="3">
        <v>0</v>
      </c>
      <c r="I201" s="3">
        <v>0</v>
      </c>
      <c r="J201" s="3">
        <v>0</v>
      </c>
      <c r="K201" s="3">
        <v>37.159999999999997</v>
      </c>
      <c r="L201" s="3">
        <v>0</v>
      </c>
      <c r="M201" s="3">
        <v>0</v>
      </c>
      <c r="N201" s="3">
        <v>0</v>
      </c>
      <c r="O201" s="3">
        <v>4.8308</v>
      </c>
      <c r="P201" s="3">
        <v>41.990799999999993</v>
      </c>
      <c r="R201">
        <v>3</v>
      </c>
    </row>
    <row r="202" spans="1:18" hidden="1" x14ac:dyDescent="0.25">
      <c r="A202" t="s">
        <v>96</v>
      </c>
      <c r="B202" s="56" t="s">
        <v>855</v>
      </c>
      <c r="C202" t="s">
        <v>1</v>
      </c>
      <c r="D202" t="s">
        <v>0</v>
      </c>
      <c r="E202">
        <v>591083</v>
      </c>
      <c r="F202" t="s">
        <v>815</v>
      </c>
      <c r="G202" t="s">
        <v>816</v>
      </c>
      <c r="H202" s="3">
        <v>0</v>
      </c>
      <c r="I202" s="3">
        <v>0</v>
      </c>
      <c r="J202" s="3">
        <v>0</v>
      </c>
      <c r="K202" s="3">
        <v>55.38</v>
      </c>
      <c r="L202" s="3">
        <v>0</v>
      </c>
      <c r="M202" s="3">
        <v>0</v>
      </c>
      <c r="N202" s="3">
        <v>0</v>
      </c>
      <c r="O202" s="3">
        <v>7.1994000000000007</v>
      </c>
      <c r="P202" s="3">
        <v>62.579400000000007</v>
      </c>
      <c r="R202">
        <v>3</v>
      </c>
    </row>
    <row r="203" spans="1:18" hidden="1" x14ac:dyDescent="0.25">
      <c r="A203" t="s">
        <v>96</v>
      </c>
      <c r="B203" s="56" t="s">
        <v>855</v>
      </c>
      <c r="C203" t="s">
        <v>1</v>
      </c>
      <c r="D203" t="s">
        <v>0</v>
      </c>
      <c r="E203">
        <v>591082</v>
      </c>
      <c r="F203" t="s">
        <v>815</v>
      </c>
      <c r="G203" t="s">
        <v>816</v>
      </c>
      <c r="H203" s="3">
        <v>0</v>
      </c>
      <c r="I203" s="3">
        <v>0</v>
      </c>
      <c r="J203" s="3">
        <v>0</v>
      </c>
      <c r="K203" s="3">
        <v>53.45</v>
      </c>
      <c r="L203" s="3">
        <v>0</v>
      </c>
      <c r="M203" s="3">
        <v>0</v>
      </c>
      <c r="N203" s="3">
        <v>0</v>
      </c>
      <c r="O203" s="3">
        <v>6.948500000000001</v>
      </c>
      <c r="P203" s="3">
        <v>60.398500000000006</v>
      </c>
      <c r="R203">
        <v>3</v>
      </c>
    </row>
    <row r="204" spans="1:18" hidden="1" x14ac:dyDescent="0.25">
      <c r="A204" t="s">
        <v>96</v>
      </c>
      <c r="B204" s="56" t="s">
        <v>546</v>
      </c>
      <c r="C204" t="s">
        <v>1</v>
      </c>
      <c r="D204" t="s">
        <v>0</v>
      </c>
      <c r="E204">
        <v>3700</v>
      </c>
      <c r="F204" t="s">
        <v>788</v>
      </c>
      <c r="G204" t="s">
        <v>789</v>
      </c>
      <c r="H204" s="3">
        <v>0</v>
      </c>
      <c r="I204" s="3">
        <v>0</v>
      </c>
      <c r="J204" s="3">
        <v>0</v>
      </c>
      <c r="K204" s="3">
        <v>5.32</v>
      </c>
      <c r="L204" s="3">
        <v>0</v>
      </c>
      <c r="M204" s="3">
        <v>0</v>
      </c>
      <c r="N204" s="3">
        <v>0</v>
      </c>
      <c r="O204" s="3">
        <v>0.6916000000000001</v>
      </c>
      <c r="P204" s="3">
        <v>6.0116000000000005</v>
      </c>
      <c r="R204">
        <v>3</v>
      </c>
    </row>
    <row r="205" spans="1:18" hidden="1" x14ac:dyDescent="0.25">
      <c r="A205" t="s">
        <v>96</v>
      </c>
      <c r="B205" s="56" t="s">
        <v>546</v>
      </c>
      <c r="C205" t="s">
        <v>1</v>
      </c>
      <c r="D205" t="s">
        <v>0</v>
      </c>
      <c r="E205">
        <v>10376</v>
      </c>
      <c r="F205" t="s">
        <v>788</v>
      </c>
      <c r="G205" t="s">
        <v>789</v>
      </c>
      <c r="H205" s="3">
        <v>0</v>
      </c>
      <c r="I205" s="3">
        <v>0</v>
      </c>
      <c r="J205" s="3">
        <v>0</v>
      </c>
      <c r="K205" s="3">
        <v>8.3000000000000007</v>
      </c>
      <c r="L205" s="3">
        <v>0</v>
      </c>
      <c r="M205" s="3">
        <v>0</v>
      </c>
      <c r="N205" s="3">
        <v>0</v>
      </c>
      <c r="O205" s="3">
        <v>1.0790000000000002</v>
      </c>
      <c r="P205" s="3">
        <v>9.3790000000000013</v>
      </c>
      <c r="R205">
        <v>3</v>
      </c>
    </row>
    <row r="206" spans="1:18" hidden="1" x14ac:dyDescent="0.25">
      <c r="A206" t="s">
        <v>96</v>
      </c>
      <c r="B206" s="56" t="s">
        <v>546</v>
      </c>
      <c r="C206" t="s">
        <v>1</v>
      </c>
      <c r="D206" t="s">
        <v>0</v>
      </c>
      <c r="E206">
        <v>1533</v>
      </c>
      <c r="F206" t="s">
        <v>786</v>
      </c>
      <c r="G206" t="s">
        <v>787</v>
      </c>
      <c r="H206" s="3">
        <v>1.04</v>
      </c>
      <c r="I206" s="3">
        <v>0</v>
      </c>
      <c r="J206" s="3">
        <v>0</v>
      </c>
      <c r="K206" s="3">
        <v>12.35</v>
      </c>
      <c r="L206" s="3">
        <v>0</v>
      </c>
      <c r="M206" s="3">
        <v>0</v>
      </c>
      <c r="N206" s="3">
        <v>0</v>
      </c>
      <c r="O206" s="3">
        <v>1.6054999999999999</v>
      </c>
      <c r="P206" s="3">
        <v>14.9955</v>
      </c>
      <c r="R206">
        <v>3</v>
      </c>
    </row>
    <row r="207" spans="1:18" hidden="1" x14ac:dyDescent="0.25">
      <c r="A207" t="s">
        <v>96</v>
      </c>
      <c r="B207" s="56" t="s">
        <v>546</v>
      </c>
      <c r="C207" t="s">
        <v>1</v>
      </c>
      <c r="D207" t="s">
        <v>0</v>
      </c>
      <c r="E207">
        <v>217</v>
      </c>
      <c r="F207" t="s">
        <v>780</v>
      </c>
      <c r="G207" t="s">
        <v>781</v>
      </c>
      <c r="H207" s="3">
        <v>0</v>
      </c>
      <c r="I207" s="3">
        <v>0</v>
      </c>
      <c r="J207" s="3">
        <v>0</v>
      </c>
      <c r="K207" s="3">
        <v>5.0999999999999996</v>
      </c>
      <c r="L207" s="3">
        <v>0</v>
      </c>
      <c r="M207" s="3">
        <v>0</v>
      </c>
      <c r="N207" s="3">
        <v>0</v>
      </c>
      <c r="O207" s="3">
        <v>0.66299999999999992</v>
      </c>
      <c r="P207" s="3">
        <v>5.7629999999999999</v>
      </c>
      <c r="R207">
        <v>3</v>
      </c>
    </row>
    <row r="208" spans="1:18" hidden="1" x14ac:dyDescent="0.25">
      <c r="A208" t="s">
        <v>96</v>
      </c>
      <c r="B208" s="56" t="s">
        <v>546</v>
      </c>
      <c r="C208" t="s">
        <v>1</v>
      </c>
      <c r="D208" t="s">
        <v>0</v>
      </c>
      <c r="E208">
        <v>17093</v>
      </c>
      <c r="F208" t="s">
        <v>784</v>
      </c>
      <c r="G208" t="s">
        <v>785</v>
      </c>
      <c r="H208" s="3">
        <v>0.38</v>
      </c>
      <c r="I208" s="3">
        <v>0</v>
      </c>
      <c r="J208" s="3">
        <v>0</v>
      </c>
      <c r="K208" s="3">
        <v>4.09</v>
      </c>
      <c r="L208" s="3">
        <v>0</v>
      </c>
      <c r="M208" s="3">
        <v>0</v>
      </c>
      <c r="N208" s="3">
        <v>0</v>
      </c>
      <c r="O208" s="3">
        <v>0.53169999999999995</v>
      </c>
      <c r="P208" s="3">
        <v>5.0016999999999996</v>
      </c>
      <c r="R208">
        <v>3</v>
      </c>
    </row>
    <row r="209" spans="1:18" hidden="1" x14ac:dyDescent="0.25">
      <c r="A209" t="s">
        <v>96</v>
      </c>
      <c r="B209" s="56" t="s">
        <v>546</v>
      </c>
      <c r="C209" t="s">
        <v>1</v>
      </c>
      <c r="D209" t="s">
        <v>0</v>
      </c>
      <c r="E209">
        <v>851750</v>
      </c>
      <c r="F209" t="s">
        <v>782</v>
      </c>
      <c r="G209" t="s">
        <v>783</v>
      </c>
      <c r="H209" s="3">
        <v>0</v>
      </c>
      <c r="I209" s="3">
        <v>0</v>
      </c>
      <c r="J209" s="3">
        <v>0</v>
      </c>
      <c r="K209" s="3">
        <v>6.15</v>
      </c>
      <c r="L209" s="3">
        <v>0</v>
      </c>
      <c r="M209" s="3">
        <v>0</v>
      </c>
      <c r="N209" s="3">
        <v>0</v>
      </c>
      <c r="O209" s="3">
        <v>0.7995000000000001</v>
      </c>
      <c r="P209" s="3">
        <v>6.9495000000000005</v>
      </c>
      <c r="R209">
        <v>3</v>
      </c>
    </row>
    <row r="210" spans="1:18" hidden="1" x14ac:dyDescent="0.25">
      <c r="A210" t="s">
        <v>96</v>
      </c>
      <c r="B210" s="56" t="s">
        <v>546</v>
      </c>
      <c r="C210" t="s">
        <v>1</v>
      </c>
      <c r="D210" t="s">
        <v>0</v>
      </c>
      <c r="E210">
        <v>215</v>
      </c>
      <c r="F210" t="s">
        <v>780</v>
      </c>
      <c r="G210" t="s">
        <v>781</v>
      </c>
      <c r="H210" s="3">
        <v>0</v>
      </c>
      <c r="I210" s="3">
        <v>0</v>
      </c>
      <c r="J210" s="3">
        <v>0</v>
      </c>
      <c r="K210" s="3">
        <v>4.43</v>
      </c>
      <c r="L210" s="3">
        <v>0</v>
      </c>
      <c r="M210" s="3">
        <v>0</v>
      </c>
      <c r="N210" s="3">
        <v>0</v>
      </c>
      <c r="O210" s="3">
        <v>0.57589999999999997</v>
      </c>
      <c r="P210" s="3">
        <v>5.0058999999999996</v>
      </c>
      <c r="R210">
        <v>3</v>
      </c>
    </row>
    <row r="211" spans="1:18" hidden="1" x14ac:dyDescent="0.25">
      <c r="A211" t="s">
        <v>96</v>
      </c>
      <c r="B211" s="56" t="s">
        <v>546</v>
      </c>
      <c r="C211" t="s">
        <v>1</v>
      </c>
      <c r="D211" t="s">
        <v>0</v>
      </c>
      <c r="E211">
        <v>1638</v>
      </c>
      <c r="F211" t="s">
        <v>778</v>
      </c>
      <c r="G211" t="s">
        <v>779</v>
      </c>
      <c r="H211" s="3">
        <v>0</v>
      </c>
      <c r="I211" s="3">
        <v>0</v>
      </c>
      <c r="J211" s="3">
        <v>0</v>
      </c>
      <c r="K211" s="3">
        <v>9.51</v>
      </c>
      <c r="L211" s="3">
        <v>0</v>
      </c>
      <c r="M211" s="3">
        <v>0</v>
      </c>
      <c r="N211" s="3">
        <v>0</v>
      </c>
      <c r="O211" s="3">
        <v>1.2363</v>
      </c>
      <c r="P211" s="3">
        <v>10.7463</v>
      </c>
      <c r="R211">
        <v>3</v>
      </c>
    </row>
    <row r="212" spans="1:18" hidden="1" x14ac:dyDescent="0.25">
      <c r="A212" t="s">
        <v>96</v>
      </c>
      <c r="B212" s="56" t="s">
        <v>547</v>
      </c>
      <c r="C212" t="s">
        <v>1</v>
      </c>
      <c r="D212" t="s">
        <v>0</v>
      </c>
      <c r="E212">
        <v>9346</v>
      </c>
      <c r="F212" t="s">
        <v>796</v>
      </c>
      <c r="G212" t="s">
        <v>797</v>
      </c>
      <c r="H212" s="3">
        <v>0</v>
      </c>
      <c r="I212" s="3">
        <v>0</v>
      </c>
      <c r="J212" s="3">
        <v>0</v>
      </c>
      <c r="K212" s="3">
        <v>17.079999999999998</v>
      </c>
      <c r="L212" s="3">
        <v>0</v>
      </c>
      <c r="M212" s="3">
        <v>0</v>
      </c>
      <c r="N212" s="3">
        <v>0</v>
      </c>
      <c r="O212" s="3">
        <v>2.2203999999999997</v>
      </c>
      <c r="P212" s="3">
        <v>19.300399999999996</v>
      </c>
      <c r="R212">
        <v>3</v>
      </c>
    </row>
    <row r="213" spans="1:18" hidden="1" x14ac:dyDescent="0.25">
      <c r="A213" t="s">
        <v>96</v>
      </c>
      <c r="B213" s="56" t="s">
        <v>547</v>
      </c>
      <c r="C213" t="s">
        <v>1</v>
      </c>
      <c r="D213" t="s">
        <v>0</v>
      </c>
      <c r="E213">
        <v>2383</v>
      </c>
      <c r="F213" t="s">
        <v>794</v>
      </c>
      <c r="G213" t="s">
        <v>795</v>
      </c>
      <c r="H213" s="3">
        <v>0</v>
      </c>
      <c r="I213" s="3">
        <v>0</v>
      </c>
      <c r="J213" s="3">
        <v>0</v>
      </c>
      <c r="K213" s="3">
        <v>5.66</v>
      </c>
      <c r="L213" s="3">
        <v>0</v>
      </c>
      <c r="M213" s="3">
        <v>0</v>
      </c>
      <c r="N213" s="3">
        <v>0</v>
      </c>
      <c r="O213" s="3">
        <v>0.73580000000000001</v>
      </c>
      <c r="P213" s="3">
        <v>6.3958000000000004</v>
      </c>
      <c r="R213">
        <v>3</v>
      </c>
    </row>
    <row r="214" spans="1:18" hidden="1" x14ac:dyDescent="0.25">
      <c r="A214" t="s">
        <v>96</v>
      </c>
      <c r="B214" s="56" t="s">
        <v>547</v>
      </c>
      <c r="C214" t="s">
        <v>1</v>
      </c>
      <c r="D214" t="s">
        <v>0</v>
      </c>
      <c r="E214">
        <v>651</v>
      </c>
      <c r="F214" t="s">
        <v>792</v>
      </c>
      <c r="G214" t="s">
        <v>793</v>
      </c>
      <c r="H214" s="3">
        <v>0</v>
      </c>
      <c r="I214" s="3">
        <v>0</v>
      </c>
      <c r="J214" s="3">
        <v>0</v>
      </c>
      <c r="K214" s="3">
        <v>2.88</v>
      </c>
      <c r="L214" s="3">
        <v>0</v>
      </c>
      <c r="M214" s="3">
        <v>0</v>
      </c>
      <c r="N214" s="3">
        <v>0</v>
      </c>
      <c r="O214" s="3">
        <v>0.37440000000000001</v>
      </c>
      <c r="P214" s="3">
        <v>3.2544</v>
      </c>
      <c r="R214">
        <v>3</v>
      </c>
    </row>
    <row r="215" spans="1:18" hidden="1" x14ac:dyDescent="0.25">
      <c r="A215" t="s">
        <v>96</v>
      </c>
      <c r="B215" s="56" t="s">
        <v>547</v>
      </c>
      <c r="C215" t="s">
        <v>1</v>
      </c>
      <c r="D215" t="s">
        <v>0</v>
      </c>
      <c r="E215">
        <v>10391</v>
      </c>
      <c r="F215" t="s">
        <v>790</v>
      </c>
      <c r="G215" t="s">
        <v>791</v>
      </c>
      <c r="H215" s="3">
        <v>0</v>
      </c>
      <c r="I215" s="3">
        <v>0</v>
      </c>
      <c r="J215" s="3">
        <v>0</v>
      </c>
      <c r="K215" s="3">
        <v>360</v>
      </c>
      <c r="L215" s="3">
        <v>0</v>
      </c>
      <c r="M215" s="3">
        <v>0</v>
      </c>
      <c r="N215" s="3">
        <v>0</v>
      </c>
      <c r="O215" s="3">
        <v>46.800000000000004</v>
      </c>
      <c r="P215" s="3">
        <v>406.8</v>
      </c>
      <c r="R215">
        <v>3</v>
      </c>
    </row>
    <row r="216" spans="1:18" hidden="1" x14ac:dyDescent="0.25">
      <c r="A216" t="s">
        <v>96</v>
      </c>
      <c r="B216" s="56" t="s">
        <v>547</v>
      </c>
      <c r="C216" t="s">
        <v>1</v>
      </c>
      <c r="D216" t="s">
        <v>0</v>
      </c>
      <c r="E216">
        <v>10390</v>
      </c>
      <c r="F216" t="s">
        <v>790</v>
      </c>
      <c r="G216" t="s">
        <v>791</v>
      </c>
      <c r="H216" s="3">
        <v>0</v>
      </c>
      <c r="I216" s="3">
        <v>0</v>
      </c>
      <c r="J216" s="3">
        <v>0</v>
      </c>
      <c r="K216" s="3">
        <v>97.25</v>
      </c>
      <c r="L216" s="3">
        <v>0</v>
      </c>
      <c r="M216" s="3">
        <v>0</v>
      </c>
      <c r="N216" s="3">
        <v>0</v>
      </c>
      <c r="O216" s="3">
        <v>12.6425</v>
      </c>
      <c r="P216" s="3">
        <v>109.8925</v>
      </c>
      <c r="R216">
        <v>3</v>
      </c>
    </row>
    <row r="217" spans="1:18" hidden="1" x14ac:dyDescent="0.25">
      <c r="A217" t="s">
        <v>96</v>
      </c>
      <c r="B217" s="56" t="s">
        <v>547</v>
      </c>
      <c r="C217" t="s">
        <v>1</v>
      </c>
      <c r="D217" t="s">
        <v>0</v>
      </c>
      <c r="E217">
        <v>3699</v>
      </c>
      <c r="F217" t="s">
        <v>788</v>
      </c>
      <c r="G217" t="s">
        <v>789</v>
      </c>
      <c r="H217" s="3">
        <v>0</v>
      </c>
      <c r="I217" s="3">
        <v>0</v>
      </c>
      <c r="J217" s="3">
        <v>0</v>
      </c>
      <c r="K217" s="3">
        <v>169.62</v>
      </c>
      <c r="L217" s="3">
        <v>0</v>
      </c>
      <c r="M217" s="3">
        <v>0</v>
      </c>
      <c r="N217" s="3">
        <v>0</v>
      </c>
      <c r="O217" s="3">
        <v>22.050600000000003</v>
      </c>
      <c r="P217" s="3">
        <v>191.67060000000001</v>
      </c>
      <c r="R217">
        <v>3</v>
      </c>
    </row>
    <row r="218" spans="1:18" hidden="1" x14ac:dyDescent="0.25">
      <c r="A218" t="s">
        <v>96</v>
      </c>
      <c r="B218" s="56" t="s">
        <v>575</v>
      </c>
      <c r="C218" t="s">
        <v>1</v>
      </c>
      <c r="D218" t="s">
        <v>0</v>
      </c>
      <c r="E218">
        <v>18139</v>
      </c>
      <c r="F218" t="s">
        <v>784</v>
      </c>
      <c r="G218" t="s">
        <v>785</v>
      </c>
      <c r="H218" s="3">
        <v>1.56</v>
      </c>
      <c r="I218" s="3">
        <v>0</v>
      </c>
      <c r="J218" s="3">
        <v>0</v>
      </c>
      <c r="K218" s="3">
        <v>16.32</v>
      </c>
      <c r="L218" s="3">
        <v>0</v>
      </c>
      <c r="M218" s="3">
        <v>0</v>
      </c>
      <c r="N218" s="3">
        <v>0</v>
      </c>
      <c r="O218" s="3">
        <v>2.1215999999999999</v>
      </c>
      <c r="P218" s="3">
        <v>20.0016</v>
      </c>
      <c r="R218">
        <v>3</v>
      </c>
    </row>
    <row r="219" spans="1:18" hidden="1" x14ac:dyDescent="0.25">
      <c r="A219" t="s">
        <v>96</v>
      </c>
      <c r="B219" s="56" t="s">
        <v>575</v>
      </c>
      <c r="C219" t="s">
        <v>1</v>
      </c>
      <c r="D219" t="s">
        <v>0</v>
      </c>
      <c r="E219">
        <v>219</v>
      </c>
      <c r="F219" t="s">
        <v>780</v>
      </c>
      <c r="G219" t="s">
        <v>781</v>
      </c>
      <c r="H219" s="3">
        <v>0</v>
      </c>
      <c r="I219" s="3">
        <v>0</v>
      </c>
      <c r="J219" s="3">
        <v>0</v>
      </c>
      <c r="K219" s="3">
        <v>2.66</v>
      </c>
      <c r="L219" s="3">
        <v>0</v>
      </c>
      <c r="M219" s="3">
        <v>0</v>
      </c>
      <c r="N219" s="3">
        <v>0</v>
      </c>
      <c r="O219" s="3">
        <v>0.34580000000000005</v>
      </c>
      <c r="P219" s="3">
        <v>3.0058000000000002</v>
      </c>
      <c r="R219">
        <v>3</v>
      </c>
    </row>
    <row r="220" spans="1:18" hidden="1" x14ac:dyDescent="0.25">
      <c r="A220" t="s">
        <v>96</v>
      </c>
      <c r="B220" s="56" t="s">
        <v>575</v>
      </c>
      <c r="C220" t="s">
        <v>1</v>
      </c>
      <c r="D220" t="s">
        <v>0</v>
      </c>
      <c r="E220">
        <v>6827</v>
      </c>
      <c r="F220" t="s">
        <v>800</v>
      </c>
      <c r="G220" t="s">
        <v>801</v>
      </c>
      <c r="H220" s="3">
        <v>0</v>
      </c>
      <c r="I220" s="3">
        <v>0</v>
      </c>
      <c r="J220" s="3">
        <v>0</v>
      </c>
      <c r="K220" s="3">
        <v>38.4</v>
      </c>
      <c r="L220" s="3">
        <v>0</v>
      </c>
      <c r="M220" s="3">
        <v>0</v>
      </c>
      <c r="N220" s="3">
        <v>0</v>
      </c>
      <c r="O220" s="3">
        <v>4.992</v>
      </c>
      <c r="P220" s="3">
        <v>43.391999999999996</v>
      </c>
      <c r="R220">
        <v>3</v>
      </c>
    </row>
    <row r="221" spans="1:18" hidden="1" x14ac:dyDescent="0.25">
      <c r="A221" t="s">
        <v>96</v>
      </c>
      <c r="B221" s="56" t="s">
        <v>575</v>
      </c>
      <c r="C221" t="s">
        <v>1</v>
      </c>
      <c r="D221" t="s">
        <v>0</v>
      </c>
      <c r="E221">
        <v>679</v>
      </c>
      <c r="F221" t="s">
        <v>792</v>
      </c>
      <c r="G221" t="s">
        <v>793</v>
      </c>
      <c r="H221" s="3">
        <v>0</v>
      </c>
      <c r="I221" s="3">
        <v>0</v>
      </c>
      <c r="J221" s="3">
        <v>0</v>
      </c>
      <c r="K221" s="3">
        <v>2.16</v>
      </c>
      <c r="L221" s="3">
        <v>0</v>
      </c>
      <c r="M221" s="3">
        <v>0</v>
      </c>
      <c r="N221" s="3">
        <v>0</v>
      </c>
      <c r="O221" s="3">
        <v>0.28080000000000005</v>
      </c>
      <c r="P221" s="3">
        <v>2.4408000000000003</v>
      </c>
      <c r="R221">
        <v>3</v>
      </c>
    </row>
    <row r="222" spans="1:18" hidden="1" x14ac:dyDescent="0.25">
      <c r="A222" t="s">
        <v>96</v>
      </c>
      <c r="B222" s="56" t="s">
        <v>575</v>
      </c>
      <c r="C222" t="s">
        <v>1</v>
      </c>
      <c r="D222" t="s">
        <v>0</v>
      </c>
      <c r="E222">
        <v>52</v>
      </c>
      <c r="F222" t="s">
        <v>798</v>
      </c>
      <c r="G222" t="s">
        <v>799</v>
      </c>
      <c r="H222" s="3">
        <v>0</v>
      </c>
      <c r="I222" s="3">
        <v>0</v>
      </c>
      <c r="J222" s="3">
        <v>0</v>
      </c>
      <c r="K222" s="3">
        <v>90</v>
      </c>
      <c r="L222" s="3">
        <v>0</v>
      </c>
      <c r="M222" s="3">
        <v>0</v>
      </c>
      <c r="N222" s="3">
        <v>0</v>
      </c>
      <c r="O222" s="3">
        <v>11.700000000000001</v>
      </c>
      <c r="P222" s="3">
        <v>101.7</v>
      </c>
      <c r="R222">
        <v>3</v>
      </c>
    </row>
    <row r="223" spans="1:18" hidden="1" x14ac:dyDescent="0.25">
      <c r="A223" t="s">
        <v>96</v>
      </c>
      <c r="B223" s="56" t="s">
        <v>575</v>
      </c>
      <c r="C223" t="s">
        <v>1</v>
      </c>
      <c r="D223" t="s">
        <v>0</v>
      </c>
      <c r="E223">
        <v>660</v>
      </c>
      <c r="F223" t="s">
        <v>792</v>
      </c>
      <c r="G223" t="s">
        <v>793</v>
      </c>
      <c r="H223" s="3">
        <v>0</v>
      </c>
      <c r="I223" s="3">
        <v>0</v>
      </c>
      <c r="J223" s="3">
        <v>0</v>
      </c>
      <c r="K223" s="3">
        <v>1.58</v>
      </c>
      <c r="L223" s="3">
        <v>0</v>
      </c>
      <c r="M223" s="3">
        <v>0</v>
      </c>
      <c r="N223" s="3">
        <v>0</v>
      </c>
      <c r="O223" s="3">
        <v>0.20540000000000003</v>
      </c>
      <c r="P223" s="3">
        <v>1.7854000000000001</v>
      </c>
      <c r="R223">
        <v>3</v>
      </c>
    </row>
    <row r="224" spans="1:18" hidden="1" x14ac:dyDescent="0.25">
      <c r="A224" t="s">
        <v>96</v>
      </c>
      <c r="B224" s="56" t="s">
        <v>575</v>
      </c>
      <c r="C224" t="s">
        <v>1</v>
      </c>
      <c r="D224" t="s">
        <v>0</v>
      </c>
      <c r="E224">
        <v>667</v>
      </c>
      <c r="F224" t="s">
        <v>792</v>
      </c>
      <c r="G224" t="s">
        <v>793</v>
      </c>
      <c r="H224" s="3">
        <v>0</v>
      </c>
      <c r="I224" s="3">
        <v>0</v>
      </c>
      <c r="J224" s="3">
        <v>0</v>
      </c>
      <c r="K224" s="3">
        <v>1.05</v>
      </c>
      <c r="L224" s="3">
        <v>0</v>
      </c>
      <c r="M224" s="3">
        <v>0</v>
      </c>
      <c r="N224" s="3">
        <v>0</v>
      </c>
      <c r="O224" s="3">
        <v>0.13650000000000001</v>
      </c>
      <c r="P224" s="3">
        <v>1.1865000000000001</v>
      </c>
      <c r="R224">
        <v>3</v>
      </c>
    </row>
    <row r="225" spans="1:18" hidden="1" x14ac:dyDescent="0.25">
      <c r="A225" t="s">
        <v>96</v>
      </c>
      <c r="B225" s="56" t="s">
        <v>548</v>
      </c>
      <c r="C225" t="s">
        <v>1</v>
      </c>
      <c r="D225" t="s">
        <v>0</v>
      </c>
      <c r="E225">
        <v>10455</v>
      </c>
      <c r="F225" t="s">
        <v>790</v>
      </c>
      <c r="G225" t="s">
        <v>791</v>
      </c>
      <c r="H225" s="3">
        <v>0</v>
      </c>
      <c r="I225" s="3">
        <v>0</v>
      </c>
      <c r="J225" s="3">
        <v>0</v>
      </c>
      <c r="K225" s="3">
        <v>103</v>
      </c>
      <c r="L225" s="3">
        <v>0</v>
      </c>
      <c r="M225" s="3">
        <v>0</v>
      </c>
      <c r="N225" s="3">
        <v>0</v>
      </c>
      <c r="O225" s="3">
        <v>13.39</v>
      </c>
      <c r="P225" s="3">
        <v>116.39</v>
      </c>
      <c r="R225">
        <v>3</v>
      </c>
    </row>
    <row r="226" spans="1:18" hidden="1" x14ac:dyDescent="0.25">
      <c r="A226" t="s">
        <v>96</v>
      </c>
      <c r="B226" s="56" t="s">
        <v>548</v>
      </c>
      <c r="C226" t="s">
        <v>1</v>
      </c>
      <c r="D226" t="s">
        <v>0</v>
      </c>
      <c r="E226">
        <v>2430</v>
      </c>
      <c r="F226" t="s">
        <v>794</v>
      </c>
      <c r="G226" t="s">
        <v>795</v>
      </c>
      <c r="H226" s="3">
        <v>0</v>
      </c>
      <c r="I226" s="3">
        <v>0</v>
      </c>
      <c r="J226" s="3">
        <v>0</v>
      </c>
      <c r="K226" s="3">
        <v>5.66</v>
      </c>
      <c r="L226" s="3">
        <v>0</v>
      </c>
      <c r="M226" s="3">
        <v>0</v>
      </c>
      <c r="N226" s="3">
        <v>0</v>
      </c>
      <c r="O226" s="3">
        <v>0.73580000000000001</v>
      </c>
      <c r="P226" s="3">
        <v>6.3958000000000004</v>
      </c>
      <c r="R226">
        <v>3</v>
      </c>
    </row>
    <row r="227" spans="1:18" hidden="1" x14ac:dyDescent="0.25">
      <c r="A227" t="s">
        <v>96</v>
      </c>
      <c r="B227" s="56" t="s">
        <v>548</v>
      </c>
      <c r="C227" t="s">
        <v>1</v>
      </c>
      <c r="D227" t="s">
        <v>0</v>
      </c>
      <c r="E227">
        <v>17382</v>
      </c>
      <c r="F227" t="s">
        <v>784</v>
      </c>
      <c r="G227" t="s">
        <v>785</v>
      </c>
      <c r="H227" s="3">
        <v>1.4</v>
      </c>
      <c r="I227" s="3">
        <v>0</v>
      </c>
      <c r="J227" s="3">
        <v>0</v>
      </c>
      <c r="K227" s="3">
        <v>16.46</v>
      </c>
      <c r="L227" s="3">
        <v>0</v>
      </c>
      <c r="M227" s="3">
        <v>0</v>
      </c>
      <c r="N227" s="3">
        <v>0</v>
      </c>
      <c r="O227" s="3">
        <v>2.1398000000000001</v>
      </c>
      <c r="P227" s="3">
        <v>19.9998</v>
      </c>
      <c r="R227">
        <v>3</v>
      </c>
    </row>
    <row r="228" spans="1:18" hidden="1" x14ac:dyDescent="0.25">
      <c r="A228" t="s">
        <v>96</v>
      </c>
      <c r="B228" s="56" t="s">
        <v>548</v>
      </c>
      <c r="C228" t="s">
        <v>1</v>
      </c>
      <c r="D228" t="s">
        <v>0</v>
      </c>
      <c r="E228">
        <v>33662</v>
      </c>
      <c r="F228" t="s">
        <v>805</v>
      </c>
      <c r="G228" t="s">
        <v>806</v>
      </c>
      <c r="H228" s="3">
        <v>0</v>
      </c>
      <c r="I228" s="3">
        <v>0</v>
      </c>
      <c r="J228" s="3">
        <v>0</v>
      </c>
      <c r="K228" s="3">
        <v>44.41</v>
      </c>
      <c r="L228" s="3">
        <v>0</v>
      </c>
      <c r="M228" s="3">
        <v>0</v>
      </c>
      <c r="N228" s="3">
        <v>0</v>
      </c>
      <c r="O228" s="3">
        <v>5.7732999999999999</v>
      </c>
      <c r="P228" s="3">
        <v>50.183299999999996</v>
      </c>
      <c r="R228">
        <v>3</v>
      </c>
    </row>
    <row r="229" spans="1:18" hidden="1" x14ac:dyDescent="0.25">
      <c r="A229" t="s">
        <v>96</v>
      </c>
      <c r="B229" s="56" t="s">
        <v>548</v>
      </c>
      <c r="C229" t="s">
        <v>1</v>
      </c>
      <c r="D229" t="s">
        <v>0</v>
      </c>
      <c r="E229">
        <v>960655</v>
      </c>
      <c r="F229" t="s">
        <v>782</v>
      </c>
      <c r="G229" t="s">
        <v>783</v>
      </c>
      <c r="H229" s="3">
        <v>0</v>
      </c>
      <c r="I229" s="3">
        <v>0</v>
      </c>
      <c r="J229" s="3">
        <v>0</v>
      </c>
      <c r="K229" s="3">
        <v>33.270000000000003</v>
      </c>
      <c r="L229" s="3">
        <v>0</v>
      </c>
      <c r="M229" s="3">
        <v>0</v>
      </c>
      <c r="N229" s="3">
        <v>0</v>
      </c>
      <c r="O229" s="3">
        <v>4.3251000000000008</v>
      </c>
      <c r="P229" s="3">
        <v>37.595100000000002</v>
      </c>
      <c r="R229">
        <v>3</v>
      </c>
    </row>
    <row r="230" spans="1:18" hidden="1" x14ac:dyDescent="0.25">
      <c r="A230" t="s">
        <v>96</v>
      </c>
      <c r="B230" s="56" t="s">
        <v>548</v>
      </c>
      <c r="C230" t="s">
        <v>1</v>
      </c>
      <c r="D230" t="s">
        <v>0</v>
      </c>
      <c r="E230">
        <v>720</v>
      </c>
      <c r="F230" t="s">
        <v>792</v>
      </c>
      <c r="G230" t="s">
        <v>793</v>
      </c>
      <c r="H230" s="3">
        <v>0</v>
      </c>
      <c r="I230" s="3">
        <v>0</v>
      </c>
      <c r="J230" s="3">
        <v>0</v>
      </c>
      <c r="K230" s="3">
        <v>13.6</v>
      </c>
      <c r="L230" s="3">
        <v>0</v>
      </c>
      <c r="M230" s="3">
        <v>0</v>
      </c>
      <c r="N230" s="3">
        <v>0</v>
      </c>
      <c r="O230" s="3">
        <v>1.768</v>
      </c>
      <c r="P230" s="3">
        <v>15.368</v>
      </c>
      <c r="R230">
        <v>3</v>
      </c>
    </row>
    <row r="231" spans="1:18" hidden="1" x14ac:dyDescent="0.25">
      <c r="A231" t="s">
        <v>96</v>
      </c>
      <c r="B231" s="56" t="s">
        <v>548</v>
      </c>
      <c r="C231" t="s">
        <v>1</v>
      </c>
      <c r="D231" t="s">
        <v>0</v>
      </c>
      <c r="E231">
        <v>9429</v>
      </c>
      <c r="F231" t="s">
        <v>796</v>
      </c>
      <c r="G231" t="s">
        <v>797</v>
      </c>
      <c r="H231" s="3">
        <v>0</v>
      </c>
      <c r="I231" s="3">
        <v>0</v>
      </c>
      <c r="J231" s="3">
        <v>0</v>
      </c>
      <c r="K231" s="3">
        <v>23.23</v>
      </c>
      <c r="L231" s="3">
        <v>0</v>
      </c>
      <c r="M231" s="3">
        <v>0</v>
      </c>
      <c r="N231" s="3">
        <v>0</v>
      </c>
      <c r="O231" s="3">
        <v>3.0199000000000003</v>
      </c>
      <c r="P231" s="3">
        <v>26.2499</v>
      </c>
      <c r="R231">
        <v>3</v>
      </c>
    </row>
    <row r="232" spans="1:18" hidden="1" x14ac:dyDescent="0.25">
      <c r="A232" t="s">
        <v>96</v>
      </c>
      <c r="B232" s="56" t="s">
        <v>548</v>
      </c>
      <c r="C232" t="s">
        <v>1</v>
      </c>
      <c r="D232" t="s">
        <v>0</v>
      </c>
      <c r="E232">
        <v>6203</v>
      </c>
      <c r="F232" t="s">
        <v>693</v>
      </c>
      <c r="G232" t="s">
        <v>804</v>
      </c>
      <c r="H232" s="3">
        <v>0</v>
      </c>
      <c r="I232" s="3">
        <v>0</v>
      </c>
      <c r="J232" s="3">
        <v>0</v>
      </c>
      <c r="K232" s="3">
        <v>67.5</v>
      </c>
      <c r="L232" s="3">
        <v>0</v>
      </c>
      <c r="M232" s="3">
        <v>0</v>
      </c>
      <c r="N232" s="3">
        <v>0</v>
      </c>
      <c r="O232" s="3">
        <v>8.7750000000000004</v>
      </c>
      <c r="P232" s="3">
        <v>76.275000000000006</v>
      </c>
      <c r="R232">
        <v>3</v>
      </c>
    </row>
    <row r="233" spans="1:18" hidden="1" x14ac:dyDescent="0.25">
      <c r="A233" t="s">
        <v>96</v>
      </c>
      <c r="B233" s="56" t="s">
        <v>548</v>
      </c>
      <c r="C233" t="s">
        <v>1</v>
      </c>
      <c r="D233" t="s">
        <v>0</v>
      </c>
      <c r="E233">
        <v>3565</v>
      </c>
      <c r="F233" t="s">
        <v>802</v>
      </c>
      <c r="G233" t="s">
        <v>803</v>
      </c>
      <c r="H233" s="3">
        <v>0</v>
      </c>
      <c r="I233" s="3">
        <v>0</v>
      </c>
      <c r="J233" s="3">
        <v>0</v>
      </c>
      <c r="K233" s="3">
        <v>75.58</v>
      </c>
      <c r="L233" s="3">
        <v>0</v>
      </c>
      <c r="M233" s="3">
        <v>0</v>
      </c>
      <c r="N233" s="3">
        <v>0</v>
      </c>
      <c r="O233" s="3">
        <v>9.8254000000000001</v>
      </c>
      <c r="P233" s="3">
        <v>85.4054</v>
      </c>
      <c r="R233">
        <v>3</v>
      </c>
    </row>
    <row r="234" spans="1:18" hidden="1" x14ac:dyDescent="0.25">
      <c r="A234" t="s">
        <v>96</v>
      </c>
      <c r="B234" s="56" t="s">
        <v>549</v>
      </c>
      <c r="C234" t="s">
        <v>1</v>
      </c>
      <c r="D234" t="s">
        <v>0</v>
      </c>
      <c r="E234">
        <v>53605</v>
      </c>
      <c r="F234" t="s">
        <v>807</v>
      </c>
      <c r="G234" t="s">
        <v>808</v>
      </c>
      <c r="H234" s="3">
        <v>0</v>
      </c>
      <c r="I234" s="3">
        <v>0</v>
      </c>
      <c r="J234" s="3">
        <v>0</v>
      </c>
      <c r="K234" s="3">
        <v>44.16</v>
      </c>
      <c r="L234" s="3">
        <v>0</v>
      </c>
      <c r="M234" s="3">
        <v>0</v>
      </c>
      <c r="N234" s="3">
        <v>0</v>
      </c>
      <c r="O234" s="3">
        <v>5.7408000000000001</v>
      </c>
      <c r="P234" s="3">
        <v>49.900799999999997</v>
      </c>
      <c r="R234">
        <v>3</v>
      </c>
    </row>
    <row r="235" spans="1:18" hidden="1" x14ac:dyDescent="0.25">
      <c r="A235" t="s">
        <v>96</v>
      </c>
      <c r="B235" s="56" t="s">
        <v>549</v>
      </c>
      <c r="C235" t="s">
        <v>1</v>
      </c>
      <c r="D235" t="s">
        <v>0</v>
      </c>
      <c r="E235">
        <v>53606</v>
      </c>
      <c r="F235" t="s">
        <v>807</v>
      </c>
      <c r="G235" t="s">
        <v>808</v>
      </c>
      <c r="H235" s="3">
        <v>0</v>
      </c>
      <c r="I235" s="3">
        <v>0</v>
      </c>
      <c r="J235" s="3">
        <v>0</v>
      </c>
      <c r="K235" s="3">
        <v>70.790000000000006</v>
      </c>
      <c r="L235" s="3">
        <v>0</v>
      </c>
      <c r="M235" s="3">
        <v>0</v>
      </c>
      <c r="N235" s="3">
        <v>0</v>
      </c>
      <c r="O235" s="3">
        <v>9.2027000000000019</v>
      </c>
      <c r="P235" s="3">
        <v>79.992700000000013</v>
      </c>
      <c r="R235">
        <v>3</v>
      </c>
    </row>
    <row r="236" spans="1:18" hidden="1" x14ac:dyDescent="0.25">
      <c r="A236" t="s">
        <v>96</v>
      </c>
      <c r="B236" s="56" t="s">
        <v>549</v>
      </c>
      <c r="C236" t="s">
        <v>1</v>
      </c>
      <c r="D236" t="s">
        <v>0</v>
      </c>
      <c r="E236">
        <v>53604</v>
      </c>
      <c r="F236" t="s">
        <v>807</v>
      </c>
      <c r="G236" t="s">
        <v>808</v>
      </c>
      <c r="H236" s="3">
        <v>0</v>
      </c>
      <c r="I236" s="3">
        <v>0</v>
      </c>
      <c r="J236" s="3">
        <v>0</v>
      </c>
      <c r="K236" s="3">
        <v>298.87</v>
      </c>
      <c r="L236" s="3">
        <v>0</v>
      </c>
      <c r="M236" s="3">
        <v>0</v>
      </c>
      <c r="N236" s="3">
        <v>0</v>
      </c>
      <c r="O236" s="3">
        <v>38.853100000000005</v>
      </c>
      <c r="P236" s="3">
        <v>337.72309999999999</v>
      </c>
      <c r="R236">
        <v>3</v>
      </c>
    </row>
    <row r="237" spans="1:18" hidden="1" x14ac:dyDescent="0.25">
      <c r="A237" t="s">
        <v>96</v>
      </c>
      <c r="B237" s="56" t="s">
        <v>856</v>
      </c>
      <c r="C237" t="s">
        <v>1</v>
      </c>
      <c r="D237" t="s">
        <v>0</v>
      </c>
      <c r="E237">
        <v>3624</v>
      </c>
      <c r="F237" t="s">
        <v>802</v>
      </c>
      <c r="G237" t="s">
        <v>803</v>
      </c>
      <c r="H237" s="3">
        <v>0</v>
      </c>
      <c r="I237" s="3">
        <v>0</v>
      </c>
      <c r="J237" s="3">
        <v>0</v>
      </c>
      <c r="K237" s="3">
        <v>52.83</v>
      </c>
      <c r="L237" s="3">
        <v>0</v>
      </c>
      <c r="M237" s="3">
        <v>0</v>
      </c>
      <c r="N237" s="3">
        <v>0</v>
      </c>
      <c r="O237" s="3">
        <v>6.8678999999999997</v>
      </c>
      <c r="P237" s="3">
        <v>59.697899999999997</v>
      </c>
      <c r="R237">
        <v>3</v>
      </c>
    </row>
    <row r="238" spans="1:18" hidden="1" x14ac:dyDescent="0.25">
      <c r="A238" t="s">
        <v>96</v>
      </c>
      <c r="B238" s="56" t="s">
        <v>856</v>
      </c>
      <c r="C238" t="s">
        <v>1</v>
      </c>
      <c r="D238" t="s">
        <v>0</v>
      </c>
      <c r="E238">
        <v>53613</v>
      </c>
      <c r="F238" t="s">
        <v>807</v>
      </c>
      <c r="G238" t="s">
        <v>808</v>
      </c>
      <c r="H238" s="3">
        <v>0</v>
      </c>
      <c r="I238" s="3">
        <v>0</v>
      </c>
      <c r="J238" s="3">
        <v>0</v>
      </c>
      <c r="K238" s="3">
        <v>19.98</v>
      </c>
      <c r="L238" s="3">
        <v>0</v>
      </c>
      <c r="M238" s="3">
        <v>0</v>
      </c>
      <c r="N238" s="3">
        <v>0</v>
      </c>
      <c r="O238" s="3">
        <v>2.5973999999999999</v>
      </c>
      <c r="P238" s="3">
        <v>22.577400000000001</v>
      </c>
      <c r="R238">
        <v>3</v>
      </c>
    </row>
    <row r="239" spans="1:18" hidden="1" x14ac:dyDescent="0.25">
      <c r="A239" t="s">
        <v>96</v>
      </c>
      <c r="B239" s="56" t="s">
        <v>612</v>
      </c>
      <c r="C239" t="s">
        <v>1</v>
      </c>
      <c r="D239" t="s">
        <v>0</v>
      </c>
      <c r="E239">
        <v>813</v>
      </c>
      <c r="F239" t="s">
        <v>792</v>
      </c>
      <c r="G239" t="s">
        <v>793</v>
      </c>
      <c r="H239" s="3">
        <v>0</v>
      </c>
      <c r="I239" s="3">
        <v>0</v>
      </c>
      <c r="J239" s="3">
        <v>0</v>
      </c>
      <c r="K239" s="3">
        <v>9.6</v>
      </c>
      <c r="L239" s="3">
        <v>0</v>
      </c>
      <c r="M239" s="3">
        <v>0</v>
      </c>
      <c r="N239" s="3">
        <v>0</v>
      </c>
      <c r="O239" s="3">
        <v>1.248</v>
      </c>
      <c r="P239" s="3">
        <v>10.847999999999999</v>
      </c>
      <c r="R239">
        <v>3</v>
      </c>
    </row>
    <row r="240" spans="1:18" hidden="1" x14ac:dyDescent="0.25">
      <c r="A240" t="s">
        <v>96</v>
      </c>
      <c r="B240" s="56" t="s">
        <v>612</v>
      </c>
      <c r="C240" t="s">
        <v>1</v>
      </c>
      <c r="D240" t="s">
        <v>0</v>
      </c>
      <c r="E240">
        <v>3627</v>
      </c>
      <c r="F240" t="s">
        <v>802</v>
      </c>
      <c r="G240" t="s">
        <v>803</v>
      </c>
      <c r="H240" s="3">
        <v>0</v>
      </c>
      <c r="I240" s="3">
        <v>0</v>
      </c>
      <c r="J240" s="3">
        <v>0</v>
      </c>
      <c r="K240" s="3">
        <v>8.6300000000000008</v>
      </c>
      <c r="L240" s="3">
        <v>0</v>
      </c>
      <c r="M240" s="3">
        <v>0</v>
      </c>
      <c r="N240" s="3">
        <v>0</v>
      </c>
      <c r="O240" s="3">
        <v>1.1219000000000001</v>
      </c>
      <c r="P240" s="3">
        <v>9.7519000000000009</v>
      </c>
      <c r="R240">
        <v>3</v>
      </c>
    </row>
    <row r="241" spans="1:18" hidden="1" x14ac:dyDescent="0.25">
      <c r="A241" t="s">
        <v>96</v>
      </c>
      <c r="B241" s="56" t="s">
        <v>612</v>
      </c>
      <c r="C241" t="s">
        <v>1</v>
      </c>
      <c r="D241" t="s">
        <v>0</v>
      </c>
      <c r="E241">
        <v>41313</v>
      </c>
      <c r="F241" t="s">
        <v>807</v>
      </c>
      <c r="G241" t="s">
        <v>808</v>
      </c>
      <c r="H241" s="3">
        <v>0</v>
      </c>
      <c r="I241" s="3">
        <v>0</v>
      </c>
      <c r="J241" s="3">
        <v>0</v>
      </c>
      <c r="K241" s="3">
        <v>642.91999999999996</v>
      </c>
      <c r="L241" s="3">
        <v>0</v>
      </c>
      <c r="M241" s="3">
        <v>0</v>
      </c>
      <c r="N241" s="3">
        <v>0</v>
      </c>
      <c r="O241" s="3">
        <v>83.579599999999999</v>
      </c>
      <c r="P241" s="3">
        <v>726.49959999999999</v>
      </c>
      <c r="R241">
        <v>3</v>
      </c>
    </row>
    <row r="242" spans="1:18" hidden="1" x14ac:dyDescent="0.25">
      <c r="A242" t="s">
        <v>96</v>
      </c>
      <c r="B242" s="56" t="s">
        <v>612</v>
      </c>
      <c r="C242" t="s">
        <v>1</v>
      </c>
      <c r="D242" t="s">
        <v>0</v>
      </c>
      <c r="E242">
        <v>31851680</v>
      </c>
      <c r="F242" t="s">
        <v>813</v>
      </c>
      <c r="G242" t="s">
        <v>814</v>
      </c>
      <c r="H242" s="3">
        <v>0</v>
      </c>
      <c r="I242" s="3">
        <v>0</v>
      </c>
      <c r="J242" s="3">
        <v>0</v>
      </c>
      <c r="K242" s="3">
        <v>37.69</v>
      </c>
      <c r="L242" s="3">
        <v>0</v>
      </c>
      <c r="M242" s="3">
        <v>0</v>
      </c>
      <c r="N242" s="3">
        <v>0</v>
      </c>
      <c r="O242" s="3">
        <v>4.8997000000000002</v>
      </c>
      <c r="P242" s="3">
        <v>42.589700000000001</v>
      </c>
      <c r="R242">
        <v>3</v>
      </c>
    </row>
    <row r="243" spans="1:18" hidden="1" x14ac:dyDescent="0.25">
      <c r="A243" t="s">
        <v>96</v>
      </c>
      <c r="B243" s="56" t="s">
        <v>612</v>
      </c>
      <c r="C243" t="s">
        <v>1</v>
      </c>
      <c r="D243" t="s">
        <v>0</v>
      </c>
      <c r="E243">
        <v>31851681</v>
      </c>
      <c r="F243" t="s">
        <v>813</v>
      </c>
      <c r="G243" t="s">
        <v>814</v>
      </c>
      <c r="H243" s="3">
        <v>0</v>
      </c>
      <c r="I243" s="3">
        <v>0</v>
      </c>
      <c r="J243" s="3">
        <v>0</v>
      </c>
      <c r="K243" s="3">
        <v>37.159999999999997</v>
      </c>
      <c r="L243" s="3">
        <v>0</v>
      </c>
      <c r="M243" s="3">
        <v>0</v>
      </c>
      <c r="N243" s="3">
        <v>0</v>
      </c>
      <c r="O243" s="3">
        <v>4.8308</v>
      </c>
      <c r="P243" s="3">
        <v>41.990799999999993</v>
      </c>
      <c r="R243">
        <v>3</v>
      </c>
    </row>
    <row r="244" spans="1:18" hidden="1" x14ac:dyDescent="0.25">
      <c r="A244" t="s">
        <v>96</v>
      </c>
      <c r="B244" s="56" t="s">
        <v>612</v>
      </c>
      <c r="C244" t="s">
        <v>1</v>
      </c>
      <c r="D244" t="s">
        <v>0</v>
      </c>
      <c r="E244">
        <v>793</v>
      </c>
      <c r="F244" t="s">
        <v>792</v>
      </c>
      <c r="G244" t="s">
        <v>793</v>
      </c>
      <c r="H244" s="3">
        <v>0</v>
      </c>
      <c r="I244" s="3">
        <v>0</v>
      </c>
      <c r="J244" s="3">
        <v>0</v>
      </c>
      <c r="K244" s="3">
        <v>19.649999999999999</v>
      </c>
      <c r="L244" s="3">
        <v>0</v>
      </c>
      <c r="M244" s="3">
        <v>0</v>
      </c>
      <c r="N244" s="3">
        <v>0</v>
      </c>
      <c r="O244" s="3">
        <v>2.5545</v>
      </c>
      <c r="P244" s="3">
        <v>22.204499999999999</v>
      </c>
      <c r="R244">
        <v>3</v>
      </c>
    </row>
    <row r="245" spans="1:18" hidden="1" x14ac:dyDescent="0.25">
      <c r="A245" t="s">
        <v>96</v>
      </c>
      <c r="B245" s="56" t="s">
        <v>612</v>
      </c>
      <c r="C245" t="s">
        <v>1</v>
      </c>
      <c r="D245" t="s">
        <v>0</v>
      </c>
      <c r="E245">
        <v>20934</v>
      </c>
      <c r="F245" t="s">
        <v>811</v>
      </c>
      <c r="G245" t="s">
        <v>812</v>
      </c>
      <c r="H245" s="3">
        <v>0.77</v>
      </c>
      <c r="I245" s="3">
        <v>0</v>
      </c>
      <c r="J245" s="3">
        <v>0</v>
      </c>
      <c r="K245" s="3">
        <v>8.17</v>
      </c>
      <c r="L245" s="3">
        <v>0</v>
      </c>
      <c r="M245" s="3">
        <v>0</v>
      </c>
      <c r="N245" s="3">
        <v>0</v>
      </c>
      <c r="O245" s="3">
        <v>1.0621</v>
      </c>
      <c r="P245" s="3">
        <v>10.002099999999999</v>
      </c>
      <c r="R245">
        <v>3</v>
      </c>
    </row>
    <row r="246" spans="1:18" hidden="1" x14ac:dyDescent="0.25">
      <c r="A246" t="s">
        <v>96</v>
      </c>
      <c r="B246" s="56" t="s">
        <v>612</v>
      </c>
      <c r="C246" t="s">
        <v>1</v>
      </c>
      <c r="D246" t="s">
        <v>0</v>
      </c>
      <c r="E246">
        <v>706</v>
      </c>
      <c r="F246" t="s">
        <v>811</v>
      </c>
      <c r="G246" t="s">
        <v>812</v>
      </c>
      <c r="H246" s="3">
        <v>0.28000000000000003</v>
      </c>
      <c r="I246" s="3">
        <v>0</v>
      </c>
      <c r="J246" s="3">
        <v>0</v>
      </c>
      <c r="K246" s="3">
        <v>3.29</v>
      </c>
      <c r="L246" s="3">
        <v>0</v>
      </c>
      <c r="M246" s="3">
        <v>0</v>
      </c>
      <c r="N246" s="3">
        <v>0</v>
      </c>
      <c r="O246" s="3">
        <v>0.42770000000000002</v>
      </c>
      <c r="P246" s="3">
        <v>3.9977000000000005</v>
      </c>
      <c r="R246">
        <v>3</v>
      </c>
    </row>
    <row r="247" spans="1:18" hidden="1" x14ac:dyDescent="0.25">
      <c r="A247" t="s">
        <v>96</v>
      </c>
      <c r="B247" s="56" t="s">
        <v>612</v>
      </c>
      <c r="C247" t="s">
        <v>1</v>
      </c>
      <c r="D247" t="s">
        <v>0</v>
      </c>
      <c r="E247">
        <v>3760</v>
      </c>
      <c r="F247" t="s">
        <v>788</v>
      </c>
      <c r="G247" t="s">
        <v>789</v>
      </c>
      <c r="H247" s="3">
        <v>0</v>
      </c>
      <c r="I247" s="3">
        <v>0</v>
      </c>
      <c r="J247" s="3">
        <v>0</v>
      </c>
      <c r="K247" s="3">
        <v>155.77000000000001</v>
      </c>
      <c r="L247" s="3">
        <v>0</v>
      </c>
      <c r="M247" s="3">
        <v>0</v>
      </c>
      <c r="N247" s="3">
        <v>0</v>
      </c>
      <c r="O247" s="3">
        <v>20.250100000000003</v>
      </c>
      <c r="P247" s="3">
        <v>176.02010000000001</v>
      </c>
      <c r="R247">
        <v>3</v>
      </c>
    </row>
    <row r="248" spans="1:18" hidden="1" x14ac:dyDescent="0.25">
      <c r="A248" t="s">
        <v>96</v>
      </c>
      <c r="B248" s="56" t="s">
        <v>612</v>
      </c>
      <c r="C248" t="s">
        <v>1</v>
      </c>
      <c r="D248" t="s">
        <v>0</v>
      </c>
      <c r="E248">
        <v>81443</v>
      </c>
      <c r="F248" t="s">
        <v>809</v>
      </c>
      <c r="G248" t="s">
        <v>810</v>
      </c>
      <c r="H248" s="3">
        <v>0</v>
      </c>
      <c r="I248" s="3">
        <v>0</v>
      </c>
      <c r="J248" s="3">
        <v>0</v>
      </c>
      <c r="K248" s="3">
        <v>11.97</v>
      </c>
      <c r="L248" s="3">
        <v>0</v>
      </c>
      <c r="M248" s="3">
        <v>0</v>
      </c>
      <c r="N248" s="3">
        <v>0</v>
      </c>
      <c r="O248" s="3">
        <v>1.5561</v>
      </c>
      <c r="P248" s="3">
        <v>13.526100000000001</v>
      </c>
      <c r="R248">
        <v>3</v>
      </c>
    </row>
    <row r="249" spans="1:18" hidden="1" x14ac:dyDescent="0.25">
      <c r="A249" t="s">
        <v>96</v>
      </c>
      <c r="B249" s="56" t="s">
        <v>550</v>
      </c>
      <c r="C249" t="s">
        <v>1</v>
      </c>
      <c r="D249" t="s">
        <v>0</v>
      </c>
      <c r="E249">
        <v>4737</v>
      </c>
      <c r="F249" t="s">
        <v>821</v>
      </c>
      <c r="G249" t="s">
        <v>822</v>
      </c>
      <c r="H249" s="3">
        <v>0</v>
      </c>
      <c r="I249" s="3">
        <v>0</v>
      </c>
      <c r="J249" s="3">
        <v>0</v>
      </c>
      <c r="K249" s="3">
        <v>83.4</v>
      </c>
      <c r="L249" s="3">
        <v>0</v>
      </c>
      <c r="M249" s="3">
        <v>0</v>
      </c>
      <c r="N249" s="3">
        <v>0</v>
      </c>
      <c r="O249" s="3">
        <v>10.842000000000001</v>
      </c>
      <c r="P249" s="3">
        <v>94.242000000000004</v>
      </c>
      <c r="R249">
        <v>3</v>
      </c>
    </row>
    <row r="250" spans="1:18" hidden="1" x14ac:dyDescent="0.25">
      <c r="A250" t="s">
        <v>96</v>
      </c>
      <c r="B250" s="56" t="s">
        <v>550</v>
      </c>
      <c r="C250" t="s">
        <v>1</v>
      </c>
      <c r="D250" t="s">
        <v>0</v>
      </c>
      <c r="E250">
        <v>146</v>
      </c>
      <c r="F250" t="s">
        <v>823</v>
      </c>
      <c r="G250" t="s">
        <v>824</v>
      </c>
      <c r="H250" s="3">
        <v>1.06</v>
      </c>
      <c r="I250" s="3">
        <v>0</v>
      </c>
      <c r="J250" s="3">
        <v>0</v>
      </c>
      <c r="K250" s="3">
        <v>12.34</v>
      </c>
      <c r="L250" s="3">
        <v>0</v>
      </c>
      <c r="M250" s="3">
        <v>0</v>
      </c>
      <c r="N250" s="3">
        <v>0</v>
      </c>
      <c r="O250" s="3">
        <v>1.6042000000000001</v>
      </c>
      <c r="P250" s="3">
        <v>15.004200000000001</v>
      </c>
      <c r="R250">
        <v>3</v>
      </c>
    </row>
    <row r="251" spans="1:18" hidden="1" x14ac:dyDescent="0.25">
      <c r="A251" t="s">
        <v>96</v>
      </c>
      <c r="B251" s="56" t="s">
        <v>550</v>
      </c>
      <c r="C251" t="s">
        <v>1</v>
      </c>
      <c r="D251" t="s">
        <v>0</v>
      </c>
      <c r="E251">
        <v>2220</v>
      </c>
      <c r="F251" t="s">
        <v>821</v>
      </c>
      <c r="G251" t="s">
        <v>822</v>
      </c>
      <c r="H251" s="3">
        <v>0</v>
      </c>
      <c r="I251" s="3">
        <v>0</v>
      </c>
      <c r="J251" s="3">
        <v>0</v>
      </c>
      <c r="K251" s="3">
        <v>313.10000000000002</v>
      </c>
      <c r="L251" s="3">
        <v>0</v>
      </c>
      <c r="M251" s="3">
        <v>0</v>
      </c>
      <c r="N251" s="3">
        <v>0</v>
      </c>
      <c r="O251" s="3">
        <v>40.703000000000003</v>
      </c>
      <c r="P251" s="3">
        <v>353.803</v>
      </c>
      <c r="R251">
        <v>3</v>
      </c>
    </row>
    <row r="252" spans="1:18" hidden="1" x14ac:dyDescent="0.25">
      <c r="A252" t="s">
        <v>96</v>
      </c>
      <c r="B252" s="56" t="s">
        <v>550</v>
      </c>
      <c r="C252" t="s">
        <v>1</v>
      </c>
      <c r="D252" t="s">
        <v>0</v>
      </c>
      <c r="E252">
        <v>224</v>
      </c>
      <c r="F252" t="s">
        <v>817</v>
      </c>
      <c r="G252" t="s">
        <v>818</v>
      </c>
      <c r="H252" s="3">
        <v>0</v>
      </c>
      <c r="I252" s="3">
        <v>0</v>
      </c>
      <c r="J252" s="3">
        <v>0</v>
      </c>
      <c r="K252" s="3">
        <v>27.18</v>
      </c>
      <c r="L252" s="3">
        <v>0</v>
      </c>
      <c r="M252" s="3">
        <v>0</v>
      </c>
      <c r="N252" s="3">
        <v>0</v>
      </c>
      <c r="O252" s="3">
        <v>3.5333999999999999</v>
      </c>
      <c r="P252" s="3">
        <v>30.7134</v>
      </c>
      <c r="R252">
        <v>3</v>
      </c>
    </row>
    <row r="253" spans="1:18" hidden="1" x14ac:dyDescent="0.25">
      <c r="A253" t="s">
        <v>96</v>
      </c>
      <c r="B253" s="56" t="s">
        <v>550</v>
      </c>
      <c r="C253" t="s">
        <v>1</v>
      </c>
      <c r="D253" t="s">
        <v>0</v>
      </c>
      <c r="E253">
        <v>687</v>
      </c>
      <c r="F253" t="s">
        <v>819</v>
      </c>
      <c r="G253" t="s">
        <v>820</v>
      </c>
      <c r="H253" s="3">
        <v>0</v>
      </c>
      <c r="I253" s="3">
        <v>0</v>
      </c>
      <c r="J253" s="3">
        <v>0</v>
      </c>
      <c r="K253" s="3">
        <v>23.01</v>
      </c>
      <c r="L253" s="3">
        <v>0</v>
      </c>
      <c r="M253" s="3">
        <v>0</v>
      </c>
      <c r="N253" s="3">
        <v>0</v>
      </c>
      <c r="O253" s="3">
        <v>2.9913000000000003</v>
      </c>
      <c r="P253" s="3">
        <v>26.001300000000001</v>
      </c>
      <c r="R253">
        <v>3</v>
      </c>
    </row>
    <row r="254" spans="1:18" hidden="1" x14ac:dyDescent="0.25">
      <c r="A254" t="s">
        <v>96</v>
      </c>
      <c r="B254" s="56" t="s">
        <v>550</v>
      </c>
      <c r="C254" t="s">
        <v>1</v>
      </c>
      <c r="D254" t="s">
        <v>0</v>
      </c>
      <c r="E254">
        <v>225</v>
      </c>
      <c r="F254" t="s">
        <v>817</v>
      </c>
      <c r="G254" t="s">
        <v>818</v>
      </c>
      <c r="H254" s="3">
        <v>0</v>
      </c>
      <c r="I254" s="3">
        <v>0</v>
      </c>
      <c r="J254" s="3">
        <v>0</v>
      </c>
      <c r="K254" s="3">
        <v>34.020000000000003</v>
      </c>
      <c r="L254" s="3">
        <v>0</v>
      </c>
      <c r="M254" s="3">
        <v>0</v>
      </c>
      <c r="N254" s="3">
        <v>0</v>
      </c>
      <c r="O254" s="3">
        <v>4.422600000000001</v>
      </c>
      <c r="P254" s="3">
        <v>38.442600000000006</v>
      </c>
      <c r="R254">
        <v>3</v>
      </c>
    </row>
    <row r="255" spans="1:18" hidden="1" x14ac:dyDescent="0.25">
      <c r="A255" t="s">
        <v>96</v>
      </c>
      <c r="B255" s="56" t="s">
        <v>550</v>
      </c>
      <c r="C255" t="s">
        <v>1</v>
      </c>
      <c r="D255" t="s">
        <v>0</v>
      </c>
      <c r="E255">
        <v>802</v>
      </c>
      <c r="F255" t="s">
        <v>792</v>
      </c>
      <c r="G255" t="s">
        <v>793</v>
      </c>
      <c r="H255" s="3">
        <v>0</v>
      </c>
      <c r="I255" s="3">
        <v>0</v>
      </c>
      <c r="J255" s="3">
        <v>0</v>
      </c>
      <c r="K255" s="3">
        <v>1.44</v>
      </c>
      <c r="L255" s="3">
        <v>0</v>
      </c>
      <c r="M255" s="3">
        <v>0</v>
      </c>
      <c r="N255" s="3">
        <v>0</v>
      </c>
      <c r="O255" s="3">
        <v>0.18720000000000001</v>
      </c>
      <c r="P255" s="3">
        <v>1.6272</v>
      </c>
      <c r="R255">
        <v>3</v>
      </c>
    </row>
    <row r="256" spans="1:18" hidden="1" x14ac:dyDescent="0.25">
      <c r="A256" t="s">
        <v>96</v>
      </c>
      <c r="B256" s="56" t="s">
        <v>550</v>
      </c>
      <c r="C256" t="s">
        <v>1</v>
      </c>
      <c r="D256" t="s">
        <v>0</v>
      </c>
      <c r="E256">
        <v>33862</v>
      </c>
      <c r="F256" t="s">
        <v>805</v>
      </c>
      <c r="G256" t="s">
        <v>806</v>
      </c>
      <c r="H256" s="3">
        <v>0</v>
      </c>
      <c r="I256" s="3">
        <v>0</v>
      </c>
      <c r="J256" s="3">
        <v>0</v>
      </c>
      <c r="K256" s="3">
        <v>68.66</v>
      </c>
      <c r="L256" s="3">
        <v>0</v>
      </c>
      <c r="M256" s="3">
        <v>0</v>
      </c>
      <c r="N256" s="3">
        <v>0</v>
      </c>
      <c r="O256" s="3">
        <v>8.9258000000000006</v>
      </c>
      <c r="P256" s="3">
        <v>77.585799999999992</v>
      </c>
      <c r="R256">
        <v>3</v>
      </c>
    </row>
    <row r="257" spans="1:18" hidden="1" x14ac:dyDescent="0.25">
      <c r="A257" t="s">
        <v>96</v>
      </c>
      <c r="B257" s="56" t="s">
        <v>551</v>
      </c>
      <c r="C257" t="s">
        <v>1</v>
      </c>
      <c r="D257" t="s">
        <v>0</v>
      </c>
      <c r="E257">
        <v>9629</v>
      </c>
      <c r="F257" t="s">
        <v>796</v>
      </c>
      <c r="G257" t="s">
        <v>797</v>
      </c>
      <c r="H257" s="3">
        <v>0</v>
      </c>
      <c r="I257" s="3">
        <v>0</v>
      </c>
      <c r="J257" s="3">
        <v>0</v>
      </c>
      <c r="K257" s="3">
        <v>33.1</v>
      </c>
      <c r="L257" s="3">
        <v>0</v>
      </c>
      <c r="M257" s="3">
        <v>0</v>
      </c>
      <c r="N257" s="3">
        <v>0</v>
      </c>
      <c r="O257" s="3">
        <v>4.3029999999999999</v>
      </c>
      <c r="P257" s="3">
        <v>37.402999999999999</v>
      </c>
      <c r="R257">
        <v>3</v>
      </c>
    </row>
    <row r="258" spans="1:18" hidden="1" x14ac:dyDescent="0.25">
      <c r="A258" t="s">
        <v>96</v>
      </c>
      <c r="B258" s="56" t="s">
        <v>551</v>
      </c>
      <c r="C258" t="s">
        <v>1</v>
      </c>
      <c r="D258" t="s">
        <v>0</v>
      </c>
      <c r="E258">
        <v>733</v>
      </c>
      <c r="F258" t="s">
        <v>823</v>
      </c>
      <c r="G258" t="s">
        <v>824</v>
      </c>
      <c r="H258" s="3">
        <v>1.34</v>
      </c>
      <c r="I258" s="3">
        <v>0</v>
      </c>
      <c r="J258" s="3">
        <v>0</v>
      </c>
      <c r="K258" s="3">
        <v>16.510000000000002</v>
      </c>
      <c r="L258" s="3">
        <v>0</v>
      </c>
      <c r="M258" s="3">
        <v>0</v>
      </c>
      <c r="N258" s="3">
        <v>0</v>
      </c>
      <c r="O258" s="3">
        <v>2.1463000000000001</v>
      </c>
      <c r="P258" s="3">
        <v>19.996300000000002</v>
      </c>
      <c r="R258">
        <v>3</v>
      </c>
    </row>
    <row r="259" spans="1:18" hidden="1" x14ac:dyDescent="0.25">
      <c r="A259" t="s">
        <v>96</v>
      </c>
      <c r="B259" s="56" t="s">
        <v>551</v>
      </c>
      <c r="C259" t="s">
        <v>1</v>
      </c>
      <c r="D259" t="s">
        <v>0</v>
      </c>
      <c r="E259">
        <v>842</v>
      </c>
      <c r="F259" t="s">
        <v>792</v>
      </c>
      <c r="G259" t="s">
        <v>793</v>
      </c>
      <c r="H259" s="3">
        <v>0</v>
      </c>
      <c r="I259" s="3">
        <v>0</v>
      </c>
      <c r="J259" s="3">
        <v>0</v>
      </c>
      <c r="K259" s="3">
        <v>45.9</v>
      </c>
      <c r="L259" s="3">
        <v>0</v>
      </c>
      <c r="M259" s="3">
        <v>0</v>
      </c>
      <c r="N259" s="3">
        <v>0</v>
      </c>
      <c r="O259" s="3">
        <v>5.9669999999999996</v>
      </c>
      <c r="P259" s="3">
        <v>51.866999999999997</v>
      </c>
      <c r="R259">
        <v>3</v>
      </c>
    </row>
    <row r="260" spans="1:18" hidden="1" x14ac:dyDescent="0.25">
      <c r="A260" t="s">
        <v>96</v>
      </c>
      <c r="B260" s="56" t="s">
        <v>551</v>
      </c>
      <c r="C260" t="s">
        <v>1</v>
      </c>
      <c r="D260" t="s">
        <v>0</v>
      </c>
      <c r="E260">
        <v>10541</v>
      </c>
      <c r="F260" t="s">
        <v>790</v>
      </c>
      <c r="G260" t="s">
        <v>791</v>
      </c>
      <c r="H260" s="3">
        <v>0</v>
      </c>
      <c r="I260" s="3">
        <v>0</v>
      </c>
      <c r="J260" s="3">
        <v>0</v>
      </c>
      <c r="K260" s="3">
        <v>156.30000000000001</v>
      </c>
      <c r="L260" s="3">
        <v>0</v>
      </c>
      <c r="M260" s="3">
        <v>0</v>
      </c>
      <c r="N260" s="3">
        <v>0</v>
      </c>
      <c r="O260" s="3">
        <v>20.319000000000003</v>
      </c>
      <c r="P260" s="3">
        <v>176.61900000000003</v>
      </c>
      <c r="R260">
        <v>3</v>
      </c>
    </row>
    <row r="261" spans="1:18" hidden="1" x14ac:dyDescent="0.25">
      <c r="A261" t="s">
        <v>96</v>
      </c>
      <c r="B261" s="56" t="s">
        <v>633</v>
      </c>
      <c r="C261" t="s">
        <v>1</v>
      </c>
      <c r="D261" t="s">
        <v>0</v>
      </c>
      <c r="E261">
        <v>17827</v>
      </c>
      <c r="F261" t="s">
        <v>784</v>
      </c>
      <c r="G261" t="s">
        <v>785</v>
      </c>
      <c r="H261" s="3">
        <v>0.76</v>
      </c>
      <c r="I261" s="3">
        <v>0</v>
      </c>
      <c r="J261" s="3">
        <v>0</v>
      </c>
      <c r="K261" s="3">
        <v>8.18</v>
      </c>
      <c r="L261" s="3">
        <v>0</v>
      </c>
      <c r="M261" s="3">
        <v>0</v>
      </c>
      <c r="N261" s="3">
        <v>0</v>
      </c>
      <c r="O261" s="3">
        <v>1.0633999999999999</v>
      </c>
      <c r="P261" s="3">
        <v>10.003399999999999</v>
      </c>
      <c r="R261">
        <v>3</v>
      </c>
    </row>
    <row r="262" spans="1:18" hidden="1" x14ac:dyDescent="0.25">
      <c r="A262" t="s">
        <v>96</v>
      </c>
      <c r="B262" s="56" t="s">
        <v>633</v>
      </c>
      <c r="C262" t="s">
        <v>1</v>
      </c>
      <c r="D262" t="s">
        <v>0</v>
      </c>
      <c r="E262">
        <v>223</v>
      </c>
      <c r="F262" t="s">
        <v>780</v>
      </c>
      <c r="G262" t="s">
        <v>781</v>
      </c>
      <c r="H262" s="3">
        <v>0</v>
      </c>
      <c r="I262" s="3">
        <v>0</v>
      </c>
      <c r="J262" s="3">
        <v>0</v>
      </c>
      <c r="K262" s="3">
        <v>2.66</v>
      </c>
      <c r="L262" s="3">
        <v>0</v>
      </c>
      <c r="M262" s="3">
        <v>0</v>
      </c>
      <c r="N262" s="3">
        <v>0</v>
      </c>
      <c r="O262" s="3">
        <v>0.34580000000000005</v>
      </c>
      <c r="P262" s="3">
        <v>3.0058000000000002</v>
      </c>
      <c r="R262">
        <v>3</v>
      </c>
    </row>
    <row r="263" spans="1:18" hidden="1" x14ac:dyDescent="0.25">
      <c r="A263" t="s">
        <v>96</v>
      </c>
      <c r="B263" s="56" t="s">
        <v>633</v>
      </c>
      <c r="C263" t="s">
        <v>1</v>
      </c>
      <c r="D263" t="s">
        <v>0</v>
      </c>
      <c r="E263">
        <v>924</v>
      </c>
      <c r="F263" t="s">
        <v>792</v>
      </c>
      <c r="G263" t="s">
        <v>793</v>
      </c>
      <c r="H263" s="3">
        <v>0</v>
      </c>
      <c r="I263" s="3">
        <v>0</v>
      </c>
      <c r="J263" s="3">
        <v>0</v>
      </c>
      <c r="K263" s="3">
        <v>7.86</v>
      </c>
      <c r="L263" s="3">
        <v>0</v>
      </c>
      <c r="M263" s="3">
        <v>0</v>
      </c>
      <c r="N263" s="3">
        <v>0</v>
      </c>
      <c r="O263" s="3">
        <v>1.0218</v>
      </c>
      <c r="P263" s="3">
        <v>8.8818000000000001</v>
      </c>
      <c r="R263">
        <v>3</v>
      </c>
    </row>
    <row r="264" spans="1:18" hidden="1" x14ac:dyDescent="0.25">
      <c r="A264" t="s">
        <v>96</v>
      </c>
      <c r="B264" s="56" t="s">
        <v>633</v>
      </c>
      <c r="C264" t="s">
        <v>1</v>
      </c>
      <c r="D264" t="s">
        <v>0</v>
      </c>
      <c r="E264">
        <v>17867</v>
      </c>
      <c r="F264" t="s">
        <v>784</v>
      </c>
      <c r="G264" t="s">
        <v>785</v>
      </c>
      <c r="H264" s="3">
        <v>1.48</v>
      </c>
      <c r="I264" s="3">
        <v>0</v>
      </c>
      <c r="J264" s="3">
        <v>0</v>
      </c>
      <c r="K264" s="3">
        <v>16.39</v>
      </c>
      <c r="L264" s="3">
        <v>0</v>
      </c>
      <c r="M264" s="3">
        <v>0</v>
      </c>
      <c r="N264" s="3">
        <v>0</v>
      </c>
      <c r="O264" s="3">
        <v>2.1307</v>
      </c>
      <c r="P264" s="3">
        <v>20.000700000000002</v>
      </c>
      <c r="R264">
        <v>3</v>
      </c>
    </row>
    <row r="265" spans="1:18" hidden="1" x14ac:dyDescent="0.25">
      <c r="A265" t="s">
        <v>96</v>
      </c>
      <c r="B265" s="56" t="s">
        <v>633</v>
      </c>
      <c r="C265" t="s">
        <v>1</v>
      </c>
      <c r="D265" t="s">
        <v>0</v>
      </c>
      <c r="E265">
        <v>10828</v>
      </c>
      <c r="F265" t="s">
        <v>782</v>
      </c>
      <c r="G265" t="s">
        <v>783</v>
      </c>
      <c r="H265" s="3">
        <v>0</v>
      </c>
      <c r="I265" s="3">
        <v>0</v>
      </c>
      <c r="J265" s="3">
        <v>0</v>
      </c>
      <c r="K265" s="3">
        <v>20.38</v>
      </c>
      <c r="L265" s="3">
        <v>0</v>
      </c>
      <c r="M265" s="3">
        <v>0</v>
      </c>
      <c r="N265" s="3">
        <v>0</v>
      </c>
      <c r="O265" s="3">
        <v>2.6494</v>
      </c>
      <c r="P265" s="3">
        <v>23.029399999999999</v>
      </c>
      <c r="R265">
        <v>3</v>
      </c>
    </row>
    <row r="266" spans="1:18" hidden="1" x14ac:dyDescent="0.25">
      <c r="A266" t="s">
        <v>96</v>
      </c>
      <c r="B266" s="56" t="s">
        <v>633</v>
      </c>
      <c r="C266" t="s">
        <v>1</v>
      </c>
      <c r="D266" t="s">
        <v>0</v>
      </c>
      <c r="E266">
        <v>82940</v>
      </c>
      <c r="F266" t="s">
        <v>809</v>
      </c>
      <c r="G266" t="s">
        <v>810</v>
      </c>
      <c r="H266" s="3">
        <v>0</v>
      </c>
      <c r="I266" s="3">
        <v>0</v>
      </c>
      <c r="J266" s="3">
        <v>0</v>
      </c>
      <c r="K266" s="3">
        <v>17</v>
      </c>
      <c r="L266" s="3">
        <v>0</v>
      </c>
      <c r="M266" s="3">
        <v>0</v>
      </c>
      <c r="N266" s="3">
        <v>0</v>
      </c>
      <c r="O266" s="3">
        <v>2.21</v>
      </c>
      <c r="P266" s="3">
        <v>19.21</v>
      </c>
      <c r="R266">
        <v>3</v>
      </c>
    </row>
    <row r="267" spans="1:18" hidden="1" x14ac:dyDescent="0.25">
      <c r="A267" t="s">
        <v>96</v>
      </c>
      <c r="B267" s="56" t="s">
        <v>633</v>
      </c>
      <c r="C267" t="s">
        <v>1</v>
      </c>
      <c r="D267" t="s">
        <v>0</v>
      </c>
      <c r="E267">
        <v>10394</v>
      </c>
      <c r="F267" t="s">
        <v>825</v>
      </c>
      <c r="G267" t="s">
        <v>826</v>
      </c>
      <c r="H267" s="3">
        <v>0</v>
      </c>
      <c r="I267" s="3">
        <v>0</v>
      </c>
      <c r="J267" s="3">
        <v>0</v>
      </c>
      <c r="K267" s="3">
        <v>38.590000000000003</v>
      </c>
      <c r="L267" s="3">
        <v>0</v>
      </c>
      <c r="M267" s="3">
        <v>0</v>
      </c>
      <c r="N267" s="3">
        <v>0</v>
      </c>
      <c r="O267" s="3">
        <v>5.016700000000001</v>
      </c>
      <c r="P267" s="3">
        <v>43.606700000000004</v>
      </c>
      <c r="R267">
        <v>3</v>
      </c>
    </row>
    <row r="268" spans="1:18" hidden="1" x14ac:dyDescent="0.25">
      <c r="A268" t="s">
        <v>96</v>
      </c>
      <c r="B268" s="56" t="s">
        <v>633</v>
      </c>
      <c r="C268" t="s">
        <v>1</v>
      </c>
      <c r="D268" t="s">
        <v>0</v>
      </c>
      <c r="E268">
        <v>6330</v>
      </c>
      <c r="F268" t="s">
        <v>693</v>
      </c>
      <c r="G268" t="s">
        <v>804</v>
      </c>
      <c r="H268" s="3">
        <v>0</v>
      </c>
      <c r="I268" s="3">
        <v>0</v>
      </c>
      <c r="J268" s="3">
        <v>0</v>
      </c>
      <c r="K268" s="3">
        <v>44</v>
      </c>
      <c r="L268" s="3">
        <v>0</v>
      </c>
      <c r="M268" s="3">
        <v>0</v>
      </c>
      <c r="N268" s="3">
        <v>0</v>
      </c>
      <c r="O268" s="3">
        <v>5.7200000000000006</v>
      </c>
      <c r="P268" s="3">
        <v>49.72</v>
      </c>
      <c r="R268">
        <v>3</v>
      </c>
    </row>
    <row r="269" spans="1:18" hidden="1" x14ac:dyDescent="0.25">
      <c r="A269" t="s">
        <v>96</v>
      </c>
      <c r="B269" s="56" t="s">
        <v>633</v>
      </c>
      <c r="C269" t="s">
        <v>1</v>
      </c>
      <c r="D269" t="s">
        <v>0</v>
      </c>
      <c r="E269">
        <v>10395</v>
      </c>
      <c r="F269" t="s">
        <v>825</v>
      </c>
      <c r="G269" t="s">
        <v>826</v>
      </c>
      <c r="H269" s="3">
        <v>0</v>
      </c>
      <c r="I269" s="3">
        <v>0</v>
      </c>
      <c r="J269" s="3">
        <v>0</v>
      </c>
      <c r="K269" s="3">
        <v>44.19</v>
      </c>
      <c r="L269" s="3">
        <v>0</v>
      </c>
      <c r="M269" s="3">
        <v>0</v>
      </c>
      <c r="N269" s="3">
        <v>0</v>
      </c>
      <c r="O269" s="3">
        <v>5.7446999999999999</v>
      </c>
      <c r="P269" s="3">
        <v>49.934699999999999</v>
      </c>
      <c r="R269">
        <v>3</v>
      </c>
    </row>
    <row r="270" spans="1:18" hidden="1" x14ac:dyDescent="0.25">
      <c r="A270" t="s">
        <v>96</v>
      </c>
      <c r="B270" s="56" t="s">
        <v>633</v>
      </c>
      <c r="C270" t="s">
        <v>1</v>
      </c>
      <c r="D270" t="s">
        <v>0</v>
      </c>
      <c r="E270">
        <v>1764</v>
      </c>
      <c r="F270" t="s">
        <v>778</v>
      </c>
      <c r="G270" t="s">
        <v>779</v>
      </c>
      <c r="H270" s="3">
        <v>0</v>
      </c>
      <c r="I270" s="3">
        <v>0</v>
      </c>
      <c r="J270" s="3">
        <v>0</v>
      </c>
      <c r="K270" s="3">
        <v>8.85</v>
      </c>
      <c r="L270" s="3">
        <v>0</v>
      </c>
      <c r="M270" s="3">
        <v>0</v>
      </c>
      <c r="N270" s="3">
        <v>0</v>
      </c>
      <c r="O270" s="3">
        <v>1.1505000000000001</v>
      </c>
      <c r="P270" s="3">
        <v>10.000499999999999</v>
      </c>
      <c r="R270">
        <v>3</v>
      </c>
    </row>
    <row r="271" spans="1:18" hidden="1" x14ac:dyDescent="0.25">
      <c r="A271" t="s">
        <v>96</v>
      </c>
      <c r="B271" s="56" t="s">
        <v>552</v>
      </c>
      <c r="C271" t="s">
        <v>1</v>
      </c>
      <c r="D271" t="s">
        <v>0</v>
      </c>
      <c r="E271">
        <v>694</v>
      </c>
      <c r="F271" t="s">
        <v>831</v>
      </c>
      <c r="G271" t="s">
        <v>832</v>
      </c>
      <c r="H271" s="3">
        <v>0</v>
      </c>
      <c r="I271" s="3">
        <v>0</v>
      </c>
      <c r="J271" s="3">
        <v>0</v>
      </c>
      <c r="K271" s="3">
        <v>35</v>
      </c>
      <c r="L271" s="3">
        <v>0</v>
      </c>
      <c r="M271" s="3">
        <v>0</v>
      </c>
      <c r="N271" s="3">
        <v>0</v>
      </c>
      <c r="O271" s="3">
        <v>4.55</v>
      </c>
      <c r="P271" s="3">
        <v>39.549999999999997</v>
      </c>
      <c r="R271">
        <v>3</v>
      </c>
    </row>
    <row r="272" spans="1:18" hidden="1" x14ac:dyDescent="0.25">
      <c r="A272" t="s">
        <v>96</v>
      </c>
      <c r="B272" s="56" t="s">
        <v>552</v>
      </c>
      <c r="C272" t="s">
        <v>1</v>
      </c>
      <c r="D272" t="s">
        <v>0</v>
      </c>
      <c r="E272">
        <v>2458</v>
      </c>
      <c r="F272" t="s">
        <v>794</v>
      </c>
      <c r="G272" t="s">
        <v>795</v>
      </c>
      <c r="H272" s="3">
        <v>0</v>
      </c>
      <c r="I272" s="3">
        <v>0</v>
      </c>
      <c r="J272" s="3">
        <v>0</v>
      </c>
      <c r="K272" s="3">
        <v>9.91</v>
      </c>
      <c r="L272" s="3">
        <v>0</v>
      </c>
      <c r="M272" s="3">
        <v>0</v>
      </c>
      <c r="N272" s="3">
        <v>0</v>
      </c>
      <c r="O272" s="3">
        <v>1.2883</v>
      </c>
      <c r="P272" s="3">
        <v>11.1983</v>
      </c>
      <c r="R272">
        <v>3</v>
      </c>
    </row>
    <row r="273" spans="1:18" hidden="1" x14ac:dyDescent="0.25">
      <c r="A273" t="s">
        <v>96</v>
      </c>
      <c r="B273" s="56" t="s">
        <v>552</v>
      </c>
      <c r="C273" t="s">
        <v>1</v>
      </c>
      <c r="D273" t="s">
        <v>0</v>
      </c>
      <c r="E273">
        <v>2244</v>
      </c>
      <c r="F273" t="s">
        <v>827</v>
      </c>
      <c r="G273" t="s">
        <v>828</v>
      </c>
      <c r="H273" s="3">
        <v>0</v>
      </c>
      <c r="I273" s="3">
        <v>0</v>
      </c>
      <c r="J273" s="3">
        <v>0</v>
      </c>
      <c r="K273" s="3">
        <v>16.77</v>
      </c>
      <c r="L273" s="3">
        <v>0</v>
      </c>
      <c r="M273" s="3">
        <v>0</v>
      </c>
      <c r="N273" s="3">
        <v>0</v>
      </c>
      <c r="O273" s="3">
        <v>2.1800999999999999</v>
      </c>
      <c r="P273" s="3">
        <v>18.950099999999999</v>
      </c>
      <c r="R273">
        <v>3</v>
      </c>
    </row>
    <row r="274" spans="1:18" hidden="1" x14ac:dyDescent="0.25">
      <c r="A274" t="s">
        <v>96</v>
      </c>
      <c r="B274" s="56" t="s">
        <v>552</v>
      </c>
      <c r="C274" t="s">
        <v>1</v>
      </c>
      <c r="D274" t="s">
        <v>0</v>
      </c>
      <c r="E274">
        <v>961153</v>
      </c>
      <c r="F274" t="s">
        <v>782</v>
      </c>
      <c r="G274" t="s">
        <v>783</v>
      </c>
      <c r="H274" s="3">
        <v>0</v>
      </c>
      <c r="I274" s="3">
        <v>0</v>
      </c>
      <c r="J274" s="3">
        <v>0</v>
      </c>
      <c r="K274" s="3">
        <v>53.63</v>
      </c>
      <c r="L274" s="3">
        <v>0</v>
      </c>
      <c r="M274" s="3">
        <v>0</v>
      </c>
      <c r="N274" s="3">
        <v>0</v>
      </c>
      <c r="O274" s="3">
        <v>6.9719000000000007</v>
      </c>
      <c r="P274" s="3">
        <v>60.601900000000001</v>
      </c>
      <c r="R274">
        <v>3</v>
      </c>
    </row>
    <row r="275" spans="1:18" hidden="1" x14ac:dyDescent="0.25">
      <c r="A275" t="s">
        <v>96</v>
      </c>
      <c r="B275" s="56" t="s">
        <v>552</v>
      </c>
      <c r="C275" t="s">
        <v>1</v>
      </c>
      <c r="D275" t="s">
        <v>0</v>
      </c>
      <c r="E275">
        <v>3802</v>
      </c>
      <c r="F275" t="s">
        <v>788</v>
      </c>
      <c r="G275" t="s">
        <v>789</v>
      </c>
      <c r="H275" s="3">
        <v>0</v>
      </c>
      <c r="I275" s="3">
        <v>0</v>
      </c>
      <c r="J275" s="3">
        <v>0</v>
      </c>
      <c r="K275" s="3">
        <v>26.39</v>
      </c>
      <c r="L275" s="3">
        <v>0</v>
      </c>
      <c r="M275" s="3">
        <v>0</v>
      </c>
      <c r="N275" s="3">
        <v>0</v>
      </c>
      <c r="O275" s="3">
        <v>3.4307000000000003</v>
      </c>
      <c r="P275" s="3">
        <v>29.820700000000002</v>
      </c>
      <c r="R275">
        <v>3</v>
      </c>
    </row>
    <row r="276" spans="1:18" hidden="1" x14ac:dyDescent="0.25">
      <c r="A276" t="s">
        <v>96</v>
      </c>
      <c r="B276" s="56" t="s">
        <v>552</v>
      </c>
      <c r="C276" t="s">
        <v>1</v>
      </c>
      <c r="D276" t="s">
        <v>0</v>
      </c>
      <c r="E276">
        <v>967</v>
      </c>
      <c r="F276" t="s">
        <v>792</v>
      </c>
      <c r="G276" t="s">
        <v>793</v>
      </c>
      <c r="H276" s="3">
        <v>0</v>
      </c>
      <c r="I276" s="3">
        <v>0</v>
      </c>
      <c r="J276" s="3">
        <v>0</v>
      </c>
      <c r="K276" s="3">
        <v>1.44</v>
      </c>
      <c r="L276" s="3">
        <v>0</v>
      </c>
      <c r="M276" s="3">
        <v>0</v>
      </c>
      <c r="N276" s="3">
        <v>0</v>
      </c>
      <c r="O276" s="3">
        <v>0.18720000000000001</v>
      </c>
      <c r="P276" s="3">
        <v>1.6272</v>
      </c>
      <c r="R276">
        <v>3</v>
      </c>
    </row>
    <row r="277" spans="1:18" hidden="1" x14ac:dyDescent="0.25">
      <c r="A277" t="s">
        <v>96</v>
      </c>
      <c r="B277" s="56" t="s">
        <v>553</v>
      </c>
      <c r="C277" t="s">
        <v>1</v>
      </c>
      <c r="D277" t="s">
        <v>0</v>
      </c>
      <c r="E277">
        <v>1795</v>
      </c>
      <c r="F277" t="s">
        <v>778</v>
      </c>
      <c r="G277" t="s">
        <v>779</v>
      </c>
      <c r="H277" s="3">
        <v>0</v>
      </c>
      <c r="I277" s="3">
        <v>0</v>
      </c>
      <c r="J277" s="3">
        <v>0</v>
      </c>
      <c r="K277" s="3">
        <v>5.88</v>
      </c>
      <c r="L277" s="3">
        <v>0</v>
      </c>
      <c r="M277" s="3">
        <v>0</v>
      </c>
      <c r="N277" s="3">
        <v>0</v>
      </c>
      <c r="O277" s="3">
        <v>0.76439999999999997</v>
      </c>
      <c r="P277" s="3">
        <v>6.6444000000000001</v>
      </c>
      <c r="R277">
        <v>3</v>
      </c>
    </row>
    <row r="278" spans="1:18" hidden="1" x14ac:dyDescent="0.25">
      <c r="A278" t="s">
        <v>96</v>
      </c>
      <c r="B278" s="56" t="s">
        <v>857</v>
      </c>
      <c r="C278" t="s">
        <v>1</v>
      </c>
      <c r="D278" t="s">
        <v>0</v>
      </c>
      <c r="E278">
        <v>1817</v>
      </c>
      <c r="F278" t="s">
        <v>786</v>
      </c>
      <c r="G278" t="s">
        <v>787</v>
      </c>
      <c r="H278" s="3">
        <v>1</v>
      </c>
      <c r="I278" s="3">
        <v>0</v>
      </c>
      <c r="J278" s="3">
        <v>0</v>
      </c>
      <c r="K278" s="3">
        <v>12.39</v>
      </c>
      <c r="L278" s="3">
        <v>0</v>
      </c>
      <c r="M278" s="3">
        <v>0</v>
      </c>
      <c r="N278" s="3">
        <v>0</v>
      </c>
      <c r="O278" s="3">
        <v>1.6107</v>
      </c>
      <c r="P278" s="3">
        <v>15.0007</v>
      </c>
      <c r="R278">
        <v>3</v>
      </c>
    </row>
    <row r="279" spans="1:18" hidden="1" x14ac:dyDescent="0.25">
      <c r="A279" t="s">
        <v>96</v>
      </c>
      <c r="B279" s="56" t="s">
        <v>857</v>
      </c>
      <c r="C279" t="s">
        <v>1</v>
      </c>
      <c r="D279" t="s">
        <v>0</v>
      </c>
      <c r="E279">
        <v>544149</v>
      </c>
      <c r="F279" t="s">
        <v>829</v>
      </c>
      <c r="G279" t="s">
        <v>830</v>
      </c>
      <c r="H279" s="3">
        <v>1.29</v>
      </c>
      <c r="I279" s="3">
        <v>0</v>
      </c>
      <c r="J279" s="3">
        <v>0</v>
      </c>
      <c r="K279" s="3">
        <v>16.559999999999999</v>
      </c>
      <c r="L279" s="3">
        <v>0</v>
      </c>
      <c r="M279" s="3">
        <v>0</v>
      </c>
      <c r="N279" s="3">
        <v>0</v>
      </c>
      <c r="O279" s="3">
        <v>2.1528</v>
      </c>
      <c r="P279" s="3">
        <v>20.002799999999997</v>
      </c>
      <c r="R279">
        <v>3</v>
      </c>
    </row>
    <row r="280" spans="1:18" hidden="1" x14ac:dyDescent="0.25">
      <c r="A280" t="s">
        <v>96</v>
      </c>
      <c r="B280" s="56" t="s">
        <v>655</v>
      </c>
      <c r="C280" t="s">
        <v>1</v>
      </c>
      <c r="D280" t="s">
        <v>0</v>
      </c>
      <c r="E280">
        <v>3831</v>
      </c>
      <c r="F280" t="s">
        <v>788</v>
      </c>
      <c r="G280" t="s">
        <v>789</v>
      </c>
      <c r="H280" s="3">
        <v>0</v>
      </c>
      <c r="I280" s="3">
        <v>0</v>
      </c>
      <c r="J280" s="3">
        <v>0</v>
      </c>
      <c r="K280" s="3">
        <v>4.76</v>
      </c>
      <c r="L280" s="3">
        <v>0</v>
      </c>
      <c r="M280" s="3">
        <v>0</v>
      </c>
      <c r="N280" s="3">
        <v>0</v>
      </c>
      <c r="O280" s="3">
        <v>0.61880000000000002</v>
      </c>
      <c r="P280" s="3">
        <v>5.3788</v>
      </c>
      <c r="R280">
        <v>3</v>
      </c>
    </row>
    <row r="281" spans="1:18" hidden="1" x14ac:dyDescent="0.25">
      <c r="A281" t="s">
        <v>96</v>
      </c>
      <c r="B281" s="56" t="s">
        <v>655</v>
      </c>
      <c r="C281" t="s">
        <v>1</v>
      </c>
      <c r="D281" t="s">
        <v>0</v>
      </c>
      <c r="E281">
        <v>786</v>
      </c>
      <c r="F281" t="s">
        <v>786</v>
      </c>
      <c r="G281" t="s">
        <v>787</v>
      </c>
      <c r="H281" s="3">
        <v>0.27</v>
      </c>
      <c r="I281" s="3">
        <v>0</v>
      </c>
      <c r="J281" s="3">
        <v>0</v>
      </c>
      <c r="K281" s="3">
        <v>3.3</v>
      </c>
      <c r="L281" s="3">
        <v>0</v>
      </c>
      <c r="M281" s="3">
        <v>0</v>
      </c>
      <c r="N281" s="3">
        <v>0</v>
      </c>
      <c r="O281" s="3">
        <v>0.42899999999999999</v>
      </c>
      <c r="P281" s="3">
        <v>3.9989999999999997</v>
      </c>
      <c r="R281">
        <v>3</v>
      </c>
    </row>
    <row r="282" spans="1:18" hidden="1" x14ac:dyDescent="0.25">
      <c r="A282" t="s">
        <v>96</v>
      </c>
      <c r="B282" s="56" t="s">
        <v>655</v>
      </c>
      <c r="C282" t="s">
        <v>1</v>
      </c>
      <c r="D282" t="s">
        <v>0</v>
      </c>
      <c r="E282">
        <v>9138</v>
      </c>
      <c r="F282" t="s">
        <v>833</v>
      </c>
      <c r="G282" t="s">
        <v>834</v>
      </c>
      <c r="H282" s="3">
        <v>0</v>
      </c>
      <c r="I282" s="3">
        <v>0</v>
      </c>
      <c r="J282" s="3">
        <v>0</v>
      </c>
      <c r="K282" s="3">
        <v>19.36</v>
      </c>
      <c r="L282" s="3">
        <v>0</v>
      </c>
      <c r="M282" s="3">
        <v>0</v>
      </c>
      <c r="N282" s="3">
        <v>0</v>
      </c>
      <c r="O282" s="3">
        <v>2.5167999999999999</v>
      </c>
      <c r="P282" s="3">
        <v>21.876799999999999</v>
      </c>
      <c r="R282">
        <v>3</v>
      </c>
    </row>
    <row r="283" spans="1:18" hidden="1" x14ac:dyDescent="0.25">
      <c r="A283" t="s">
        <v>96</v>
      </c>
      <c r="B283" s="56" t="s">
        <v>655</v>
      </c>
      <c r="C283" t="s">
        <v>1</v>
      </c>
      <c r="D283" t="s">
        <v>0</v>
      </c>
      <c r="E283">
        <v>224</v>
      </c>
      <c r="F283" t="s">
        <v>780</v>
      </c>
      <c r="G283" t="s">
        <v>781</v>
      </c>
      <c r="H283" s="3">
        <v>0</v>
      </c>
      <c r="I283" s="3">
        <v>0</v>
      </c>
      <c r="J283" s="3">
        <v>0</v>
      </c>
      <c r="K283" s="3">
        <v>4.43</v>
      </c>
      <c r="L283" s="3">
        <v>0</v>
      </c>
      <c r="M283" s="3">
        <v>0</v>
      </c>
      <c r="N283" s="3">
        <v>0</v>
      </c>
      <c r="O283" s="3">
        <v>0.57589999999999997</v>
      </c>
      <c r="P283" s="3">
        <v>5.0058999999999996</v>
      </c>
      <c r="R283">
        <v>3</v>
      </c>
    </row>
    <row r="284" spans="1:18" hidden="1" x14ac:dyDescent="0.25">
      <c r="A284" t="s">
        <v>96</v>
      </c>
      <c r="B284" s="56" t="s">
        <v>655</v>
      </c>
      <c r="C284" t="s">
        <v>1</v>
      </c>
      <c r="D284" t="s">
        <v>0</v>
      </c>
      <c r="E284">
        <v>1028</v>
      </c>
      <c r="F284" t="s">
        <v>792</v>
      </c>
      <c r="G284" t="s">
        <v>793</v>
      </c>
      <c r="H284" s="3">
        <v>0</v>
      </c>
      <c r="I284" s="3">
        <v>0</v>
      </c>
      <c r="J284" s="3">
        <v>0</v>
      </c>
      <c r="K284" s="3">
        <v>23.7</v>
      </c>
      <c r="L284" s="3">
        <v>0</v>
      </c>
      <c r="M284" s="3">
        <v>0</v>
      </c>
      <c r="N284" s="3">
        <v>0</v>
      </c>
      <c r="O284" s="3">
        <v>3.081</v>
      </c>
      <c r="P284" s="3">
        <v>26.780999999999999</v>
      </c>
      <c r="R284">
        <v>3</v>
      </c>
    </row>
    <row r="285" spans="1:18" hidden="1" x14ac:dyDescent="0.25">
      <c r="A285" t="s">
        <v>96</v>
      </c>
      <c r="B285" s="56" t="s">
        <v>655</v>
      </c>
      <c r="C285" t="s">
        <v>1</v>
      </c>
      <c r="D285" t="s">
        <v>0</v>
      </c>
      <c r="E285">
        <v>42151</v>
      </c>
      <c r="F285" t="s">
        <v>805</v>
      </c>
      <c r="G285" t="s">
        <v>806</v>
      </c>
      <c r="H285" s="3">
        <v>0</v>
      </c>
      <c r="I285" s="3">
        <v>0</v>
      </c>
      <c r="J285" s="3">
        <v>0</v>
      </c>
      <c r="K285" s="3">
        <v>10</v>
      </c>
      <c r="L285" s="3">
        <v>0</v>
      </c>
      <c r="M285" s="3">
        <v>0</v>
      </c>
      <c r="N285" s="3">
        <v>0</v>
      </c>
      <c r="O285" s="3">
        <v>1.3</v>
      </c>
      <c r="P285" s="3">
        <v>11.3</v>
      </c>
      <c r="R285">
        <v>3</v>
      </c>
    </row>
    <row r="286" spans="1:18" hidden="1" x14ac:dyDescent="0.25">
      <c r="A286" t="s">
        <v>96</v>
      </c>
      <c r="B286" s="56" t="s">
        <v>655</v>
      </c>
      <c r="C286" t="s">
        <v>1</v>
      </c>
      <c r="D286" t="s">
        <v>0</v>
      </c>
      <c r="E286">
        <v>965248</v>
      </c>
      <c r="F286" t="s">
        <v>782</v>
      </c>
      <c r="G286" t="s">
        <v>783</v>
      </c>
      <c r="H286" s="3">
        <v>0</v>
      </c>
      <c r="I286" s="3">
        <v>0</v>
      </c>
      <c r="J286" s="3">
        <v>0</v>
      </c>
      <c r="K286" s="3">
        <v>44.6</v>
      </c>
      <c r="L286" s="3">
        <v>0</v>
      </c>
      <c r="M286" s="3">
        <v>0</v>
      </c>
      <c r="N286" s="3">
        <v>0</v>
      </c>
      <c r="O286" s="3">
        <v>5.798</v>
      </c>
      <c r="P286" s="3">
        <v>50.398000000000003</v>
      </c>
      <c r="R286">
        <v>3</v>
      </c>
    </row>
    <row r="287" spans="1:18" hidden="1" x14ac:dyDescent="0.25">
      <c r="A287" t="s">
        <v>96</v>
      </c>
      <c r="B287" s="56" t="s">
        <v>655</v>
      </c>
      <c r="C287" t="s">
        <v>1</v>
      </c>
      <c r="D287" t="s">
        <v>0</v>
      </c>
      <c r="E287">
        <v>1023</v>
      </c>
      <c r="F287" t="s">
        <v>792</v>
      </c>
      <c r="G287" t="s">
        <v>793</v>
      </c>
      <c r="H287" s="3">
        <v>0</v>
      </c>
      <c r="I287" s="3">
        <v>0</v>
      </c>
      <c r="J287" s="3">
        <v>0</v>
      </c>
      <c r="K287" s="3">
        <v>6.98</v>
      </c>
      <c r="L287" s="3">
        <v>0</v>
      </c>
      <c r="M287" s="3">
        <v>0</v>
      </c>
      <c r="N287" s="3">
        <v>0</v>
      </c>
      <c r="O287" s="3">
        <v>0.9074000000000001</v>
      </c>
      <c r="P287" s="3">
        <v>7.8874000000000004</v>
      </c>
      <c r="R287">
        <v>3</v>
      </c>
    </row>
    <row r="288" spans="1:18" hidden="1" x14ac:dyDescent="0.25">
      <c r="A288" t="s">
        <v>96</v>
      </c>
      <c r="B288" s="56" t="s">
        <v>554</v>
      </c>
      <c r="C288" t="s">
        <v>1</v>
      </c>
      <c r="D288" t="s">
        <v>0</v>
      </c>
      <c r="E288">
        <v>9350</v>
      </c>
      <c r="F288" t="s">
        <v>839</v>
      </c>
      <c r="G288" t="s">
        <v>840</v>
      </c>
      <c r="H288" s="3">
        <v>0</v>
      </c>
      <c r="I288" s="3">
        <v>0</v>
      </c>
      <c r="J288" s="3">
        <v>0</v>
      </c>
      <c r="K288" s="3">
        <v>287.61</v>
      </c>
      <c r="L288" s="3">
        <v>0</v>
      </c>
      <c r="M288" s="3">
        <v>0</v>
      </c>
      <c r="N288" s="3">
        <v>0</v>
      </c>
      <c r="O288" s="3">
        <v>37.389300000000006</v>
      </c>
      <c r="P288" s="3">
        <v>324.99930000000001</v>
      </c>
      <c r="R288">
        <v>3</v>
      </c>
    </row>
    <row r="289" spans="1:18" hidden="1" x14ac:dyDescent="0.25">
      <c r="A289" t="s">
        <v>96</v>
      </c>
      <c r="B289" s="56" t="s">
        <v>554</v>
      </c>
      <c r="C289" t="s">
        <v>1</v>
      </c>
      <c r="D289" t="s">
        <v>0</v>
      </c>
      <c r="E289">
        <v>4931</v>
      </c>
      <c r="F289" t="s">
        <v>821</v>
      </c>
      <c r="G289" t="s">
        <v>822</v>
      </c>
      <c r="H289" s="3">
        <v>0</v>
      </c>
      <c r="I289" s="3">
        <v>0</v>
      </c>
      <c r="J289" s="3">
        <v>0</v>
      </c>
      <c r="K289" s="3">
        <v>34.950000000000003</v>
      </c>
      <c r="L289" s="3">
        <v>0</v>
      </c>
      <c r="M289" s="3">
        <v>0</v>
      </c>
      <c r="N289" s="3">
        <v>0</v>
      </c>
      <c r="O289" s="3">
        <v>4.5435000000000008</v>
      </c>
      <c r="P289" s="3">
        <v>39.493500000000004</v>
      </c>
      <c r="R289">
        <v>3</v>
      </c>
    </row>
    <row r="290" spans="1:18" hidden="1" x14ac:dyDescent="0.25">
      <c r="A290" t="s">
        <v>96</v>
      </c>
      <c r="B290" s="56" t="s">
        <v>554</v>
      </c>
      <c r="C290" t="s">
        <v>1</v>
      </c>
      <c r="D290" t="s">
        <v>0</v>
      </c>
      <c r="E290">
        <v>339110</v>
      </c>
      <c r="F290" t="s">
        <v>837</v>
      </c>
      <c r="G290" t="s">
        <v>838</v>
      </c>
      <c r="H290" s="3">
        <v>0</v>
      </c>
      <c r="I290" s="3">
        <v>0</v>
      </c>
      <c r="J290" s="3">
        <v>0</v>
      </c>
      <c r="K290" s="3">
        <v>8.23</v>
      </c>
      <c r="L290" s="3">
        <v>0</v>
      </c>
      <c r="M290" s="3">
        <v>0</v>
      </c>
      <c r="N290" s="3">
        <v>0</v>
      </c>
      <c r="O290" s="3">
        <v>1.0699000000000001</v>
      </c>
      <c r="P290" s="3">
        <v>9.2999000000000009</v>
      </c>
      <c r="R290">
        <v>3</v>
      </c>
    </row>
    <row r="291" spans="1:18" hidden="1" x14ac:dyDescent="0.25">
      <c r="A291" t="s">
        <v>96</v>
      </c>
      <c r="B291" s="56" t="s">
        <v>554</v>
      </c>
      <c r="C291" t="s">
        <v>1</v>
      </c>
      <c r="D291" t="s">
        <v>0</v>
      </c>
      <c r="E291">
        <v>18169</v>
      </c>
      <c r="F291" t="s">
        <v>784</v>
      </c>
      <c r="G291" t="s">
        <v>785</v>
      </c>
      <c r="H291" s="3">
        <v>1.52</v>
      </c>
      <c r="I291" s="3">
        <v>0</v>
      </c>
      <c r="J291" s="3">
        <v>0</v>
      </c>
      <c r="K291" s="3">
        <v>16.350000000000001</v>
      </c>
      <c r="L291" s="3">
        <v>0</v>
      </c>
      <c r="M291" s="3">
        <v>0</v>
      </c>
      <c r="N291" s="3">
        <v>0</v>
      </c>
      <c r="O291" s="3">
        <v>2.1255000000000002</v>
      </c>
      <c r="P291" s="3">
        <v>19.9955</v>
      </c>
      <c r="R291">
        <v>3</v>
      </c>
    </row>
    <row r="292" spans="1:18" hidden="1" x14ac:dyDescent="0.25">
      <c r="A292" t="s">
        <v>96</v>
      </c>
      <c r="B292" s="56" t="s">
        <v>554</v>
      </c>
      <c r="C292" t="s">
        <v>1</v>
      </c>
      <c r="D292" t="s">
        <v>0</v>
      </c>
      <c r="E292">
        <v>720</v>
      </c>
      <c r="F292" t="s">
        <v>835</v>
      </c>
      <c r="G292" t="s">
        <v>836</v>
      </c>
      <c r="H292" s="3">
        <v>0</v>
      </c>
      <c r="I292" s="3">
        <v>0</v>
      </c>
      <c r="J292" s="3">
        <v>0</v>
      </c>
      <c r="K292" s="3">
        <v>23.89</v>
      </c>
      <c r="L292" s="3">
        <v>0</v>
      </c>
      <c r="M292" s="3">
        <v>0</v>
      </c>
      <c r="N292" s="3">
        <v>0</v>
      </c>
      <c r="O292" s="3">
        <v>3.1057000000000001</v>
      </c>
      <c r="P292" s="3">
        <v>26.995699999999999</v>
      </c>
      <c r="R292">
        <v>3</v>
      </c>
    </row>
    <row r="293" spans="1:18" hidden="1" x14ac:dyDescent="0.25">
      <c r="A293" t="s">
        <v>96</v>
      </c>
      <c r="B293" s="56" t="s">
        <v>554</v>
      </c>
      <c r="C293" t="s">
        <v>1</v>
      </c>
      <c r="D293" t="s">
        <v>0</v>
      </c>
      <c r="E293">
        <v>1070</v>
      </c>
      <c r="F293" t="s">
        <v>792</v>
      </c>
      <c r="G293" t="s">
        <v>793</v>
      </c>
      <c r="H293" s="3">
        <v>0</v>
      </c>
      <c r="I293" s="3">
        <v>0</v>
      </c>
      <c r="J293" s="3">
        <v>0</v>
      </c>
      <c r="K293" s="3">
        <v>11.2</v>
      </c>
      <c r="L293" s="3">
        <v>0</v>
      </c>
      <c r="M293" s="3">
        <v>0</v>
      </c>
      <c r="N293" s="3">
        <v>0</v>
      </c>
      <c r="O293" s="3">
        <v>1.456</v>
      </c>
      <c r="P293" s="3">
        <v>12.655999999999999</v>
      </c>
      <c r="R293">
        <v>3</v>
      </c>
    </row>
    <row r="294" spans="1:18" hidden="1" x14ac:dyDescent="0.25">
      <c r="A294" t="s">
        <v>96</v>
      </c>
      <c r="B294" s="56" t="s">
        <v>555</v>
      </c>
      <c r="C294" t="s">
        <v>1</v>
      </c>
      <c r="D294" t="s">
        <v>0</v>
      </c>
      <c r="E294">
        <v>163</v>
      </c>
      <c r="F294" t="s">
        <v>841</v>
      </c>
      <c r="G294" t="s">
        <v>842</v>
      </c>
      <c r="H294" s="3">
        <v>0</v>
      </c>
      <c r="I294" s="3">
        <v>0</v>
      </c>
      <c r="J294" s="3">
        <v>0</v>
      </c>
      <c r="K294" s="3">
        <v>513.28</v>
      </c>
      <c r="L294" s="3">
        <v>0</v>
      </c>
      <c r="M294" s="3">
        <v>0</v>
      </c>
      <c r="N294" s="3">
        <v>0</v>
      </c>
      <c r="O294" s="3">
        <v>66.726399999999998</v>
      </c>
      <c r="P294" s="3">
        <v>580.00639999999999</v>
      </c>
      <c r="R294">
        <v>3</v>
      </c>
    </row>
    <row r="295" spans="1:18" hidden="1" x14ac:dyDescent="0.25">
      <c r="A295" t="s">
        <v>96</v>
      </c>
      <c r="B295" s="56" t="s">
        <v>555</v>
      </c>
      <c r="C295" t="s">
        <v>1</v>
      </c>
      <c r="D295" t="s">
        <v>0</v>
      </c>
      <c r="E295">
        <v>10699</v>
      </c>
      <c r="F295" t="s">
        <v>790</v>
      </c>
      <c r="G295" t="s">
        <v>791</v>
      </c>
      <c r="H295" s="3">
        <v>0</v>
      </c>
      <c r="I295" s="3">
        <v>0</v>
      </c>
      <c r="J295" s="3">
        <v>0</v>
      </c>
      <c r="K295" s="3">
        <v>74</v>
      </c>
      <c r="L295" s="3">
        <v>0</v>
      </c>
      <c r="M295" s="3">
        <v>0</v>
      </c>
      <c r="N295" s="3">
        <v>0</v>
      </c>
      <c r="O295" s="3">
        <v>9.620000000000001</v>
      </c>
      <c r="P295" s="3">
        <v>83.62</v>
      </c>
      <c r="R295">
        <v>3</v>
      </c>
    </row>
    <row r="296" spans="1:18" hidden="1" x14ac:dyDescent="0.25">
      <c r="A296" t="s">
        <v>96</v>
      </c>
      <c r="B296" s="56" t="s">
        <v>555</v>
      </c>
      <c r="C296" t="s">
        <v>1</v>
      </c>
      <c r="D296" t="s">
        <v>0</v>
      </c>
      <c r="E296">
        <v>1126</v>
      </c>
      <c r="F296" t="s">
        <v>792</v>
      </c>
      <c r="G296" t="s">
        <v>793</v>
      </c>
      <c r="H296" s="3">
        <v>0</v>
      </c>
      <c r="I296" s="3">
        <v>0</v>
      </c>
      <c r="J296" s="3">
        <v>0</v>
      </c>
      <c r="K296" s="3">
        <v>2.25</v>
      </c>
      <c r="L296" s="3">
        <v>0</v>
      </c>
      <c r="M296" s="3">
        <v>0</v>
      </c>
      <c r="N296" s="3">
        <v>0</v>
      </c>
      <c r="O296" s="3">
        <v>0.29249999999999998</v>
      </c>
      <c r="P296" s="3">
        <v>2.5425</v>
      </c>
      <c r="R296">
        <v>3</v>
      </c>
    </row>
    <row r="297" spans="1:18" hidden="1" x14ac:dyDescent="0.25">
      <c r="A297" t="s">
        <v>96</v>
      </c>
      <c r="B297" s="56" t="s">
        <v>555</v>
      </c>
      <c r="C297" t="s">
        <v>1</v>
      </c>
      <c r="D297" t="s">
        <v>0</v>
      </c>
      <c r="E297">
        <v>9919</v>
      </c>
      <c r="F297" t="s">
        <v>796</v>
      </c>
      <c r="G297" t="s">
        <v>797</v>
      </c>
      <c r="H297" s="3">
        <v>0</v>
      </c>
      <c r="I297" s="3">
        <v>0</v>
      </c>
      <c r="J297" s="3">
        <v>0</v>
      </c>
      <c r="K297" s="3">
        <v>45.49</v>
      </c>
      <c r="L297" s="3">
        <v>0</v>
      </c>
      <c r="M297" s="3">
        <v>0</v>
      </c>
      <c r="N297" s="3">
        <v>0</v>
      </c>
      <c r="O297" s="3">
        <v>5.9137000000000004</v>
      </c>
      <c r="P297" s="3">
        <v>51.403700000000001</v>
      </c>
      <c r="R297">
        <v>3</v>
      </c>
    </row>
    <row r="298" spans="1:18" hidden="1" x14ac:dyDescent="0.25">
      <c r="A298" t="s">
        <v>96</v>
      </c>
      <c r="B298" s="56" t="s">
        <v>555</v>
      </c>
      <c r="C298" t="s">
        <v>1</v>
      </c>
      <c r="D298" t="s">
        <v>0</v>
      </c>
      <c r="E298">
        <v>1097</v>
      </c>
      <c r="F298" t="s">
        <v>792</v>
      </c>
      <c r="G298" t="s">
        <v>793</v>
      </c>
      <c r="H298" s="3">
        <v>0</v>
      </c>
      <c r="I298" s="3">
        <v>0</v>
      </c>
      <c r="J298" s="3">
        <v>0</v>
      </c>
      <c r="K298" s="3">
        <v>6.4</v>
      </c>
      <c r="L298" s="3">
        <v>0</v>
      </c>
      <c r="M298" s="3">
        <v>0</v>
      </c>
      <c r="N298" s="3">
        <v>0</v>
      </c>
      <c r="O298" s="3">
        <v>0.83200000000000007</v>
      </c>
      <c r="P298" s="3">
        <v>7.2320000000000002</v>
      </c>
      <c r="R298">
        <v>3</v>
      </c>
    </row>
    <row r="299" spans="1:18" hidden="1" x14ac:dyDescent="0.25">
      <c r="A299" t="s">
        <v>96</v>
      </c>
      <c r="B299" s="56" t="s">
        <v>555</v>
      </c>
      <c r="C299" t="s">
        <v>1</v>
      </c>
      <c r="D299" t="s">
        <v>0</v>
      </c>
      <c r="E299">
        <v>9920</v>
      </c>
      <c r="F299" t="s">
        <v>796</v>
      </c>
      <c r="G299" t="s">
        <v>797</v>
      </c>
      <c r="H299" s="3">
        <v>0</v>
      </c>
      <c r="I299" s="3">
        <v>0</v>
      </c>
      <c r="J299" s="3">
        <v>0</v>
      </c>
      <c r="K299" s="3">
        <v>37.61</v>
      </c>
      <c r="L299" s="3">
        <v>0</v>
      </c>
      <c r="M299" s="3">
        <v>0</v>
      </c>
      <c r="N299" s="3">
        <v>0</v>
      </c>
      <c r="O299" s="3">
        <v>4.8893000000000004</v>
      </c>
      <c r="P299" s="3">
        <v>42.499299999999998</v>
      </c>
      <c r="R299">
        <v>3</v>
      </c>
    </row>
    <row r="300" spans="1:18" hidden="1" x14ac:dyDescent="0.25">
      <c r="A300" t="s">
        <v>96</v>
      </c>
      <c r="B300" s="56" t="s">
        <v>555</v>
      </c>
      <c r="C300" t="s">
        <v>1</v>
      </c>
      <c r="D300" t="s">
        <v>0</v>
      </c>
      <c r="E300">
        <v>10694</v>
      </c>
      <c r="F300" t="s">
        <v>790</v>
      </c>
      <c r="G300" t="s">
        <v>791</v>
      </c>
      <c r="H300" s="3">
        <v>0</v>
      </c>
      <c r="I300" s="3">
        <v>0</v>
      </c>
      <c r="J300" s="3">
        <v>0</v>
      </c>
      <c r="K300" s="3">
        <v>204</v>
      </c>
      <c r="L300" s="3">
        <v>0</v>
      </c>
      <c r="M300" s="3">
        <v>0</v>
      </c>
      <c r="N300" s="3">
        <v>0</v>
      </c>
      <c r="O300" s="3">
        <v>26.52</v>
      </c>
      <c r="P300" s="3">
        <v>230.52</v>
      </c>
      <c r="R300">
        <v>3</v>
      </c>
    </row>
    <row r="301" spans="1:18" hidden="1" x14ac:dyDescent="0.25">
      <c r="A301" t="s">
        <v>96</v>
      </c>
      <c r="B301" s="56" t="s">
        <v>555</v>
      </c>
      <c r="C301" t="s">
        <v>1</v>
      </c>
      <c r="D301" t="s">
        <v>0</v>
      </c>
      <c r="E301">
        <v>3887</v>
      </c>
      <c r="F301" t="s">
        <v>802</v>
      </c>
      <c r="G301" t="s">
        <v>803</v>
      </c>
      <c r="H301" s="3">
        <v>0</v>
      </c>
      <c r="I301" s="3">
        <v>0</v>
      </c>
      <c r="J301" s="3">
        <v>0</v>
      </c>
      <c r="K301" s="3">
        <v>128.9</v>
      </c>
      <c r="L301" s="3">
        <v>0</v>
      </c>
      <c r="M301" s="3">
        <v>0</v>
      </c>
      <c r="N301" s="3">
        <v>0</v>
      </c>
      <c r="O301" s="3">
        <v>16.757000000000001</v>
      </c>
      <c r="P301" s="3">
        <v>145.65700000000001</v>
      </c>
      <c r="R301">
        <v>3</v>
      </c>
    </row>
    <row r="302" spans="1:18" hidden="1" x14ac:dyDescent="0.25">
      <c r="A302" t="s">
        <v>96</v>
      </c>
      <c r="B302" s="56" t="s">
        <v>555</v>
      </c>
      <c r="C302" t="s">
        <v>1</v>
      </c>
      <c r="D302" t="s">
        <v>0</v>
      </c>
      <c r="E302">
        <v>18319</v>
      </c>
      <c r="F302" t="s">
        <v>784</v>
      </c>
      <c r="G302" t="s">
        <v>785</v>
      </c>
      <c r="H302" s="3">
        <v>0.76</v>
      </c>
      <c r="I302" s="3">
        <v>0</v>
      </c>
      <c r="J302" s="3">
        <v>0</v>
      </c>
      <c r="K302" s="3">
        <v>8.18</v>
      </c>
      <c r="L302" s="3">
        <v>0</v>
      </c>
      <c r="M302" s="3">
        <v>0</v>
      </c>
      <c r="N302" s="3">
        <v>0</v>
      </c>
      <c r="O302" s="3">
        <v>1.0633999999999999</v>
      </c>
      <c r="P302" s="3">
        <v>10.003399999999999</v>
      </c>
      <c r="R302">
        <v>3</v>
      </c>
    </row>
    <row r="303" spans="1:18" hidden="1" x14ac:dyDescent="0.25">
      <c r="A303" t="s">
        <v>96</v>
      </c>
      <c r="B303" s="56" t="s">
        <v>555</v>
      </c>
      <c r="C303" t="s">
        <v>1</v>
      </c>
      <c r="D303" t="s">
        <v>0</v>
      </c>
      <c r="E303">
        <v>962550</v>
      </c>
      <c r="F303" t="s">
        <v>782</v>
      </c>
      <c r="G303" t="s">
        <v>783</v>
      </c>
      <c r="H303" s="3">
        <v>0</v>
      </c>
      <c r="I303" s="3">
        <v>0</v>
      </c>
      <c r="J303" s="3">
        <v>0</v>
      </c>
      <c r="K303" s="3">
        <v>17.649999999999999</v>
      </c>
      <c r="L303" s="3">
        <v>0</v>
      </c>
      <c r="M303" s="3">
        <v>0</v>
      </c>
      <c r="N303" s="3">
        <v>0</v>
      </c>
      <c r="O303" s="3">
        <v>2.2944999999999998</v>
      </c>
      <c r="P303" s="3">
        <v>19.944499999999998</v>
      </c>
      <c r="R303">
        <v>3</v>
      </c>
    </row>
    <row r="304" spans="1:18" hidden="1" x14ac:dyDescent="0.25">
      <c r="A304" t="s">
        <v>96</v>
      </c>
      <c r="B304" s="56" t="s">
        <v>556</v>
      </c>
      <c r="C304" t="s">
        <v>1</v>
      </c>
      <c r="D304" t="s">
        <v>0</v>
      </c>
      <c r="E304">
        <v>213</v>
      </c>
      <c r="F304" t="s">
        <v>843</v>
      </c>
      <c r="G304" t="s">
        <v>844</v>
      </c>
      <c r="H304" s="3">
        <v>0</v>
      </c>
      <c r="I304" s="3">
        <v>0</v>
      </c>
      <c r="J304" s="3">
        <v>0</v>
      </c>
      <c r="K304" s="3">
        <v>165</v>
      </c>
      <c r="L304" s="3">
        <v>0</v>
      </c>
      <c r="M304" s="3">
        <v>0</v>
      </c>
      <c r="N304" s="3">
        <v>0</v>
      </c>
      <c r="O304" s="3">
        <v>21.45</v>
      </c>
      <c r="P304" s="3">
        <v>186.45</v>
      </c>
      <c r="R304">
        <v>3</v>
      </c>
    </row>
    <row r="305" spans="1:18" hidden="1" x14ac:dyDescent="0.25">
      <c r="A305" t="s">
        <v>96</v>
      </c>
      <c r="B305" s="56" t="s">
        <v>556</v>
      </c>
      <c r="C305" t="s">
        <v>1</v>
      </c>
      <c r="D305" t="s">
        <v>0</v>
      </c>
      <c r="E305">
        <v>10721</v>
      </c>
      <c r="F305" t="s">
        <v>790</v>
      </c>
      <c r="G305" t="s">
        <v>791</v>
      </c>
      <c r="H305" s="3">
        <v>0</v>
      </c>
      <c r="I305" s="3">
        <v>0</v>
      </c>
      <c r="J305" s="3">
        <v>0</v>
      </c>
      <c r="K305" s="3">
        <v>86.5</v>
      </c>
      <c r="L305" s="3">
        <v>0</v>
      </c>
      <c r="M305" s="3">
        <v>0</v>
      </c>
      <c r="N305" s="3">
        <v>0</v>
      </c>
      <c r="O305" s="3">
        <v>11.245000000000001</v>
      </c>
      <c r="P305" s="3">
        <v>97.745000000000005</v>
      </c>
      <c r="R305">
        <v>3</v>
      </c>
    </row>
    <row r="306" spans="1:18" hidden="1" x14ac:dyDescent="0.25">
      <c r="A306" t="s">
        <v>96</v>
      </c>
      <c r="B306" s="56" t="s">
        <v>557</v>
      </c>
      <c r="C306" t="s">
        <v>1</v>
      </c>
      <c r="D306" t="s">
        <v>0</v>
      </c>
      <c r="E306">
        <v>2520</v>
      </c>
      <c r="F306" t="s">
        <v>794</v>
      </c>
      <c r="G306" t="s">
        <v>795</v>
      </c>
      <c r="H306" s="3">
        <v>0</v>
      </c>
      <c r="I306" s="3">
        <v>0</v>
      </c>
      <c r="J306" s="3">
        <v>0</v>
      </c>
      <c r="K306" s="3">
        <v>11.32</v>
      </c>
      <c r="L306" s="3">
        <v>0</v>
      </c>
      <c r="M306" s="3">
        <v>0</v>
      </c>
      <c r="N306" s="3">
        <v>0</v>
      </c>
      <c r="O306" s="3">
        <v>1.4716</v>
      </c>
      <c r="P306" s="3">
        <v>12.791600000000001</v>
      </c>
      <c r="R306">
        <v>3</v>
      </c>
    </row>
    <row r="307" spans="1:18" hidden="1" x14ac:dyDescent="0.25">
      <c r="A307" t="s">
        <v>96</v>
      </c>
      <c r="B307" s="56" t="s">
        <v>557</v>
      </c>
      <c r="C307" t="s">
        <v>1</v>
      </c>
      <c r="D307" t="s">
        <v>0</v>
      </c>
      <c r="E307">
        <v>1865</v>
      </c>
      <c r="F307" t="s">
        <v>847</v>
      </c>
      <c r="G307" t="s">
        <v>848</v>
      </c>
      <c r="H307" s="3">
        <v>0</v>
      </c>
      <c r="I307" s="3">
        <v>0</v>
      </c>
      <c r="J307" s="3">
        <v>0</v>
      </c>
      <c r="K307" s="3">
        <v>47.1</v>
      </c>
      <c r="L307" s="3">
        <v>0</v>
      </c>
      <c r="M307" s="3">
        <v>0</v>
      </c>
      <c r="N307" s="3">
        <v>0</v>
      </c>
      <c r="O307" s="3">
        <v>6.1230000000000002</v>
      </c>
      <c r="P307" s="3">
        <v>53.222999999999999</v>
      </c>
      <c r="R307">
        <v>3</v>
      </c>
    </row>
    <row r="308" spans="1:18" hidden="1" x14ac:dyDescent="0.25">
      <c r="A308" t="s">
        <v>96</v>
      </c>
      <c r="B308" s="56" t="s">
        <v>557</v>
      </c>
      <c r="C308" t="s">
        <v>1</v>
      </c>
      <c r="D308" t="s">
        <v>0</v>
      </c>
      <c r="E308">
        <v>831</v>
      </c>
      <c r="F308" t="s">
        <v>845</v>
      </c>
      <c r="G308" t="s">
        <v>846</v>
      </c>
      <c r="H308" s="3">
        <v>1.34</v>
      </c>
      <c r="I308" s="3">
        <v>0</v>
      </c>
      <c r="J308" s="3">
        <v>0</v>
      </c>
      <c r="K308" s="3">
        <v>16.510000000000002</v>
      </c>
      <c r="L308" s="3">
        <v>0</v>
      </c>
      <c r="M308" s="3">
        <v>0</v>
      </c>
      <c r="N308" s="3">
        <v>0</v>
      </c>
      <c r="O308" s="3">
        <v>2.1463000000000001</v>
      </c>
      <c r="P308" s="3">
        <v>19.996300000000002</v>
      </c>
      <c r="R308">
        <v>3</v>
      </c>
    </row>
    <row r="309" spans="1:18" hidden="1" x14ac:dyDescent="0.25">
      <c r="A309" t="s">
        <v>96</v>
      </c>
      <c r="B309" s="56" t="s">
        <v>557</v>
      </c>
      <c r="C309" t="s">
        <v>1</v>
      </c>
      <c r="D309" t="s">
        <v>0</v>
      </c>
      <c r="E309">
        <v>4974</v>
      </c>
      <c r="F309" t="s">
        <v>821</v>
      </c>
      <c r="G309" t="s">
        <v>822</v>
      </c>
      <c r="H309" s="3">
        <v>0</v>
      </c>
      <c r="I309" s="3">
        <v>0</v>
      </c>
      <c r="J309" s="3">
        <v>0</v>
      </c>
      <c r="K309" s="3">
        <v>100.8</v>
      </c>
      <c r="L309" s="3">
        <v>0</v>
      </c>
      <c r="M309" s="3">
        <v>0</v>
      </c>
      <c r="N309" s="3">
        <v>0</v>
      </c>
      <c r="O309" s="3">
        <v>13.103999999999999</v>
      </c>
      <c r="P309" s="3">
        <v>113.904</v>
      </c>
      <c r="R309">
        <v>3</v>
      </c>
    </row>
    <row r="310" spans="1:18" hidden="1" x14ac:dyDescent="0.25">
      <c r="A310" t="s">
        <v>96</v>
      </c>
      <c r="B310" s="56" t="s">
        <v>557</v>
      </c>
      <c r="C310" t="s">
        <v>1</v>
      </c>
      <c r="D310" t="s">
        <v>0</v>
      </c>
      <c r="E310">
        <v>42399</v>
      </c>
      <c r="F310" t="s">
        <v>805</v>
      </c>
      <c r="G310" t="s">
        <v>806</v>
      </c>
      <c r="H310" s="3">
        <v>0</v>
      </c>
      <c r="I310" s="3">
        <v>0</v>
      </c>
      <c r="J310" s="3">
        <v>0</v>
      </c>
      <c r="K310" s="3">
        <v>20.12</v>
      </c>
      <c r="L310" s="3">
        <v>0</v>
      </c>
      <c r="M310" s="3">
        <v>0</v>
      </c>
      <c r="N310" s="3">
        <v>0</v>
      </c>
      <c r="O310" s="3">
        <v>2.6156000000000001</v>
      </c>
      <c r="P310" s="3">
        <v>22.735600000000002</v>
      </c>
      <c r="R310">
        <v>3</v>
      </c>
    </row>
    <row r="311" spans="1:18" hidden="1" x14ac:dyDescent="0.25">
      <c r="A311" t="s">
        <v>96</v>
      </c>
      <c r="B311" s="56" t="s">
        <v>700</v>
      </c>
      <c r="C311" t="s">
        <v>1</v>
      </c>
      <c r="D311" t="s">
        <v>0</v>
      </c>
      <c r="E311">
        <v>301417</v>
      </c>
      <c r="F311" t="s">
        <v>845</v>
      </c>
      <c r="G311" t="s">
        <v>846</v>
      </c>
      <c r="H311" s="3">
        <v>0.34</v>
      </c>
      <c r="I311" s="3">
        <v>0</v>
      </c>
      <c r="J311" s="3">
        <v>0</v>
      </c>
      <c r="K311" s="3">
        <v>4.12</v>
      </c>
      <c r="L311" s="3">
        <v>0</v>
      </c>
      <c r="M311" s="3">
        <v>0</v>
      </c>
      <c r="N311" s="3">
        <v>0</v>
      </c>
      <c r="O311" s="3">
        <v>0.53560000000000008</v>
      </c>
      <c r="P311" s="3">
        <v>4.9955999999999996</v>
      </c>
      <c r="R311">
        <v>3</v>
      </c>
    </row>
    <row r="312" spans="1:18" hidden="1" x14ac:dyDescent="0.25">
      <c r="A312" t="s">
        <v>96</v>
      </c>
      <c r="B312" s="56" t="s">
        <v>700</v>
      </c>
      <c r="C312" t="s">
        <v>1</v>
      </c>
      <c r="D312" t="s">
        <v>0</v>
      </c>
      <c r="E312">
        <v>10753</v>
      </c>
      <c r="F312" t="s">
        <v>825</v>
      </c>
      <c r="G312" t="s">
        <v>826</v>
      </c>
      <c r="H312" s="3">
        <v>0</v>
      </c>
      <c r="I312" s="3">
        <v>0</v>
      </c>
      <c r="J312" s="3">
        <v>0</v>
      </c>
      <c r="K312" s="3">
        <v>39.24</v>
      </c>
      <c r="L312" s="3">
        <v>0</v>
      </c>
      <c r="M312" s="3">
        <v>0</v>
      </c>
      <c r="N312" s="3">
        <v>0</v>
      </c>
      <c r="O312" s="3">
        <v>5.1012000000000004</v>
      </c>
      <c r="P312" s="3">
        <v>44.341200000000001</v>
      </c>
      <c r="R312">
        <v>3</v>
      </c>
    </row>
    <row r="313" spans="1:18" hidden="1" x14ac:dyDescent="0.25">
      <c r="A313" t="s">
        <v>96</v>
      </c>
      <c r="B313" s="56" t="s">
        <v>700</v>
      </c>
      <c r="C313" t="s">
        <v>1</v>
      </c>
      <c r="D313" t="s">
        <v>0</v>
      </c>
      <c r="E313">
        <v>53994</v>
      </c>
      <c r="F313" t="s">
        <v>807</v>
      </c>
      <c r="G313" t="s">
        <v>808</v>
      </c>
      <c r="H313" s="3">
        <v>0</v>
      </c>
      <c r="I313" s="3">
        <v>0</v>
      </c>
      <c r="J313" s="3">
        <v>0</v>
      </c>
      <c r="K313" s="3">
        <v>27.38</v>
      </c>
      <c r="L313" s="3">
        <v>0</v>
      </c>
      <c r="M313" s="3">
        <v>0</v>
      </c>
      <c r="N313" s="3">
        <v>0</v>
      </c>
      <c r="O313" s="3">
        <v>3.5594000000000001</v>
      </c>
      <c r="P313" s="3">
        <v>30.939399999999999</v>
      </c>
      <c r="R313">
        <v>3</v>
      </c>
    </row>
    <row r="314" spans="1:18" hidden="1" x14ac:dyDescent="0.25">
      <c r="A314" t="s">
        <v>96</v>
      </c>
      <c r="B314" s="56" t="s">
        <v>858</v>
      </c>
      <c r="C314" t="s">
        <v>1</v>
      </c>
      <c r="D314" t="s">
        <v>0</v>
      </c>
      <c r="E314">
        <v>18615</v>
      </c>
      <c r="F314" t="s">
        <v>784</v>
      </c>
      <c r="G314" t="s">
        <v>785</v>
      </c>
      <c r="H314" s="3">
        <v>0.76</v>
      </c>
      <c r="I314" s="3">
        <v>0</v>
      </c>
      <c r="J314" s="3">
        <v>0</v>
      </c>
      <c r="K314" s="3">
        <v>8.18</v>
      </c>
      <c r="L314" s="3">
        <v>0</v>
      </c>
      <c r="M314" s="3">
        <v>0</v>
      </c>
      <c r="N314" s="3">
        <v>0</v>
      </c>
      <c r="O314" s="3">
        <v>1.0633999999999999</v>
      </c>
      <c r="P314" s="3">
        <v>10.003399999999999</v>
      </c>
      <c r="R314">
        <v>3</v>
      </c>
    </row>
    <row r="315" spans="1:18" hidden="1" x14ac:dyDescent="0.25">
      <c r="A315" t="s">
        <v>96</v>
      </c>
      <c r="B315" s="56" t="s">
        <v>709</v>
      </c>
      <c r="C315" t="s">
        <v>1</v>
      </c>
      <c r="D315" t="s">
        <v>0</v>
      </c>
      <c r="E315">
        <v>10079</v>
      </c>
      <c r="F315" t="s">
        <v>796</v>
      </c>
      <c r="G315" t="s">
        <v>797</v>
      </c>
      <c r="H315" s="3">
        <v>0</v>
      </c>
      <c r="I315" s="3">
        <v>0</v>
      </c>
      <c r="J315" s="3">
        <v>0</v>
      </c>
      <c r="K315" s="3">
        <v>51.95</v>
      </c>
      <c r="L315" s="3">
        <v>0</v>
      </c>
      <c r="M315" s="3">
        <v>0</v>
      </c>
      <c r="N315" s="3">
        <v>0</v>
      </c>
      <c r="O315" s="3">
        <v>6.7535000000000007</v>
      </c>
      <c r="P315" s="3">
        <v>58.703500000000005</v>
      </c>
      <c r="R315">
        <v>3</v>
      </c>
    </row>
    <row r="316" spans="1:18" hidden="1" x14ac:dyDescent="0.25">
      <c r="A316" t="s">
        <v>96</v>
      </c>
      <c r="B316" s="56" t="s">
        <v>558</v>
      </c>
      <c r="C316" t="s">
        <v>1</v>
      </c>
      <c r="D316" t="s">
        <v>0</v>
      </c>
      <c r="E316">
        <v>2045</v>
      </c>
      <c r="F316" t="s">
        <v>786</v>
      </c>
      <c r="G316" t="s">
        <v>787</v>
      </c>
      <c r="H316" s="3">
        <v>0.63</v>
      </c>
      <c r="I316" s="3">
        <v>0</v>
      </c>
      <c r="J316" s="3">
        <v>0</v>
      </c>
      <c r="K316" s="3">
        <v>8.2899999999999991</v>
      </c>
      <c r="L316" s="3">
        <v>0</v>
      </c>
      <c r="M316" s="3">
        <v>0</v>
      </c>
      <c r="N316" s="3">
        <v>0</v>
      </c>
      <c r="O316" s="3">
        <v>1.0776999999999999</v>
      </c>
      <c r="P316" s="3">
        <v>9.9977</v>
      </c>
      <c r="R316">
        <v>3</v>
      </c>
    </row>
    <row r="317" spans="1:18" hidden="1" x14ac:dyDescent="0.25">
      <c r="A317" t="s">
        <v>96</v>
      </c>
      <c r="B317" s="56" t="s">
        <v>558</v>
      </c>
      <c r="C317" t="s">
        <v>1</v>
      </c>
      <c r="D317" t="s">
        <v>0</v>
      </c>
      <c r="E317">
        <v>18826</v>
      </c>
      <c r="F317" t="s">
        <v>784</v>
      </c>
      <c r="G317" t="s">
        <v>785</v>
      </c>
      <c r="H317" s="3">
        <v>1.4</v>
      </c>
      <c r="I317" s="3">
        <v>0</v>
      </c>
      <c r="J317" s="3">
        <v>0</v>
      </c>
      <c r="K317" s="3">
        <v>16.46</v>
      </c>
      <c r="L317" s="3">
        <v>0</v>
      </c>
      <c r="M317" s="3">
        <v>0</v>
      </c>
      <c r="N317" s="3">
        <v>0</v>
      </c>
      <c r="O317" s="3">
        <v>2.1398000000000001</v>
      </c>
      <c r="P317" s="3">
        <v>19.9998</v>
      </c>
      <c r="R317">
        <v>3</v>
      </c>
    </row>
    <row r="318" spans="1:18" hidden="1" x14ac:dyDescent="0.25">
      <c r="A318" t="s">
        <v>96</v>
      </c>
      <c r="B318" s="56" t="s">
        <v>558</v>
      </c>
      <c r="C318" t="s">
        <v>1</v>
      </c>
      <c r="D318" t="s">
        <v>0</v>
      </c>
      <c r="E318">
        <v>2036</v>
      </c>
      <c r="F318" t="s">
        <v>786</v>
      </c>
      <c r="G318" t="s">
        <v>787</v>
      </c>
      <c r="H318" s="3">
        <v>0.97</v>
      </c>
      <c r="I318" s="3">
        <v>0</v>
      </c>
      <c r="J318" s="3">
        <v>0</v>
      </c>
      <c r="K318" s="3">
        <v>12.42</v>
      </c>
      <c r="L318" s="3">
        <v>0</v>
      </c>
      <c r="M318" s="3">
        <v>0</v>
      </c>
      <c r="N318" s="3">
        <v>0</v>
      </c>
      <c r="O318" s="3">
        <v>1.6146</v>
      </c>
      <c r="P318" s="3">
        <v>15.0046</v>
      </c>
      <c r="R318">
        <v>3</v>
      </c>
    </row>
    <row r="319" spans="1:18" hidden="1" x14ac:dyDescent="0.25">
      <c r="A319" t="s">
        <v>96</v>
      </c>
      <c r="B319" s="56" t="s">
        <v>558</v>
      </c>
      <c r="C319" t="s">
        <v>1</v>
      </c>
      <c r="D319" t="s">
        <v>0</v>
      </c>
      <c r="E319">
        <v>10148</v>
      </c>
      <c r="F319" t="s">
        <v>796</v>
      </c>
      <c r="G319" t="s">
        <v>797</v>
      </c>
      <c r="H319" s="3">
        <v>0</v>
      </c>
      <c r="I319" s="3">
        <v>0</v>
      </c>
      <c r="J319" s="3">
        <v>0</v>
      </c>
      <c r="K319" s="3">
        <v>58.05</v>
      </c>
      <c r="L319" s="3">
        <v>0</v>
      </c>
      <c r="M319" s="3">
        <v>0</v>
      </c>
      <c r="N319" s="3">
        <v>0</v>
      </c>
      <c r="O319" s="3">
        <v>7.5465</v>
      </c>
      <c r="P319" s="3">
        <v>65.596499999999992</v>
      </c>
      <c r="R319">
        <v>3</v>
      </c>
    </row>
    <row r="320" spans="1:18" hidden="1" x14ac:dyDescent="0.25">
      <c r="A320" t="s">
        <v>96</v>
      </c>
      <c r="B320" s="56" t="s">
        <v>558</v>
      </c>
      <c r="C320" t="s">
        <v>1</v>
      </c>
      <c r="D320" t="s">
        <v>0</v>
      </c>
      <c r="E320">
        <v>10871</v>
      </c>
      <c r="F320" t="s">
        <v>825</v>
      </c>
      <c r="G320" t="s">
        <v>826</v>
      </c>
      <c r="H320" s="3">
        <v>0</v>
      </c>
      <c r="I320" s="3">
        <v>0</v>
      </c>
      <c r="J320" s="3">
        <v>0</v>
      </c>
      <c r="K320" s="3">
        <v>100</v>
      </c>
      <c r="L320" s="3">
        <v>0</v>
      </c>
      <c r="M320" s="3">
        <v>0</v>
      </c>
      <c r="N320" s="3">
        <v>0</v>
      </c>
      <c r="O320" s="3">
        <v>13</v>
      </c>
      <c r="P320" s="3">
        <v>113</v>
      </c>
      <c r="R320">
        <v>3</v>
      </c>
    </row>
    <row r="321" spans="1:18" hidden="1" x14ac:dyDescent="0.25">
      <c r="A321" t="s">
        <v>96</v>
      </c>
      <c r="B321" s="56" t="s">
        <v>558</v>
      </c>
      <c r="C321" t="s">
        <v>1</v>
      </c>
      <c r="D321" t="s">
        <v>0</v>
      </c>
      <c r="E321">
        <v>207</v>
      </c>
      <c r="F321" t="s">
        <v>849</v>
      </c>
      <c r="G321" t="s">
        <v>850</v>
      </c>
      <c r="H321" s="3">
        <v>0</v>
      </c>
      <c r="I321" s="3">
        <v>0</v>
      </c>
      <c r="J321" s="3">
        <v>0</v>
      </c>
      <c r="K321" s="3">
        <v>13.37</v>
      </c>
      <c r="L321" s="3">
        <v>0</v>
      </c>
      <c r="M321" s="3">
        <v>0</v>
      </c>
      <c r="N321" s="3">
        <v>0</v>
      </c>
      <c r="O321" s="3">
        <v>1.7381</v>
      </c>
      <c r="P321" s="3">
        <v>15.108099999999999</v>
      </c>
      <c r="R321">
        <v>3</v>
      </c>
    </row>
    <row r="322" spans="1:18" hidden="1" x14ac:dyDescent="0.25">
      <c r="A322" t="s">
        <v>96</v>
      </c>
      <c r="B322" s="56" t="s">
        <v>558</v>
      </c>
      <c r="C322" t="s">
        <v>1</v>
      </c>
      <c r="D322" t="s">
        <v>0</v>
      </c>
      <c r="E322">
        <v>42521</v>
      </c>
      <c r="F322" t="s">
        <v>805</v>
      </c>
      <c r="G322" t="s">
        <v>806</v>
      </c>
      <c r="H322" s="3">
        <v>0</v>
      </c>
      <c r="I322" s="3">
        <v>0</v>
      </c>
      <c r="J322" s="3">
        <v>0</v>
      </c>
      <c r="K322" s="3">
        <v>32.159999999999997</v>
      </c>
      <c r="L322" s="3">
        <v>0</v>
      </c>
      <c r="M322" s="3">
        <v>0</v>
      </c>
      <c r="N322" s="3">
        <v>0</v>
      </c>
      <c r="O322" s="3">
        <v>4.1807999999999996</v>
      </c>
      <c r="P322" s="3">
        <v>36.340799999999994</v>
      </c>
      <c r="R322">
        <v>3</v>
      </c>
    </row>
    <row r="323" spans="1:18" hidden="1" x14ac:dyDescent="0.25">
      <c r="A323" t="s">
        <v>96</v>
      </c>
      <c r="B323" s="56" t="s">
        <v>732</v>
      </c>
      <c r="C323" t="s">
        <v>1</v>
      </c>
      <c r="D323" t="s">
        <v>0</v>
      </c>
      <c r="E323">
        <v>15054</v>
      </c>
      <c r="F323" t="s">
        <v>851</v>
      </c>
      <c r="G323" t="s">
        <v>852</v>
      </c>
      <c r="H323" s="3">
        <v>0</v>
      </c>
      <c r="I323" s="3">
        <v>0</v>
      </c>
      <c r="J323" s="3">
        <v>0</v>
      </c>
      <c r="K323" s="3">
        <v>13.27</v>
      </c>
      <c r="L323" s="3">
        <v>0</v>
      </c>
      <c r="M323" s="3">
        <v>0</v>
      </c>
      <c r="N323" s="3">
        <v>0</v>
      </c>
      <c r="O323" s="3">
        <v>1.7251000000000001</v>
      </c>
      <c r="P323" s="3">
        <v>14.995099999999999</v>
      </c>
      <c r="R323">
        <v>3</v>
      </c>
    </row>
    <row r="324" spans="1:18" hidden="1" x14ac:dyDescent="0.25">
      <c r="A324" t="s">
        <v>96</v>
      </c>
      <c r="B324" s="56" t="s">
        <v>732</v>
      </c>
      <c r="C324" t="s">
        <v>1</v>
      </c>
      <c r="D324" t="s">
        <v>0</v>
      </c>
      <c r="E324">
        <v>10847</v>
      </c>
      <c r="F324" t="s">
        <v>790</v>
      </c>
      <c r="G324" t="s">
        <v>791</v>
      </c>
      <c r="H324" s="3">
        <v>0</v>
      </c>
      <c r="I324" s="3">
        <v>0</v>
      </c>
      <c r="J324" s="3">
        <v>0</v>
      </c>
      <c r="K324" s="3">
        <v>13.29</v>
      </c>
      <c r="L324" s="3">
        <v>0</v>
      </c>
      <c r="M324" s="3">
        <v>0</v>
      </c>
      <c r="N324" s="3">
        <v>0</v>
      </c>
      <c r="O324" s="3">
        <v>1.7277</v>
      </c>
      <c r="P324" s="3">
        <v>15.0177</v>
      </c>
      <c r="R324">
        <v>3</v>
      </c>
    </row>
    <row r="325" spans="1:18" hidden="1" x14ac:dyDescent="0.25">
      <c r="A325" t="s">
        <v>96</v>
      </c>
      <c r="B325" s="56" t="s">
        <v>732</v>
      </c>
      <c r="C325" t="s">
        <v>1</v>
      </c>
      <c r="D325" t="s">
        <v>0</v>
      </c>
      <c r="E325">
        <v>922</v>
      </c>
      <c r="F325" t="s">
        <v>786</v>
      </c>
      <c r="G325" t="s">
        <v>787</v>
      </c>
      <c r="H325" s="3">
        <v>0.26</v>
      </c>
      <c r="I325" s="3">
        <v>0</v>
      </c>
      <c r="J325" s="3">
        <v>0</v>
      </c>
      <c r="K325" s="3">
        <v>3.31</v>
      </c>
      <c r="L325" s="3">
        <v>0</v>
      </c>
      <c r="M325" s="3">
        <v>0</v>
      </c>
      <c r="N325" s="3">
        <v>0</v>
      </c>
      <c r="O325" s="3">
        <v>0.43030000000000002</v>
      </c>
      <c r="P325" s="3">
        <v>4.0003000000000002</v>
      </c>
      <c r="R325">
        <v>3</v>
      </c>
    </row>
    <row r="326" spans="1:18" hidden="1" x14ac:dyDescent="0.25">
      <c r="A326" t="s">
        <v>96</v>
      </c>
      <c r="B326" s="56" t="s">
        <v>732</v>
      </c>
      <c r="C326" t="s">
        <v>1</v>
      </c>
      <c r="D326" t="s">
        <v>0</v>
      </c>
      <c r="E326">
        <v>921</v>
      </c>
      <c r="F326" t="s">
        <v>786</v>
      </c>
      <c r="G326" t="s">
        <v>787</v>
      </c>
      <c r="H326" s="3">
        <v>1.3</v>
      </c>
      <c r="I326" s="3">
        <v>0</v>
      </c>
      <c r="J326" s="3">
        <v>0</v>
      </c>
      <c r="K326" s="3">
        <v>16.55</v>
      </c>
      <c r="L326" s="3">
        <v>0</v>
      </c>
      <c r="M326" s="3">
        <v>0</v>
      </c>
      <c r="N326" s="3">
        <v>0</v>
      </c>
      <c r="O326" s="3">
        <v>2.1515</v>
      </c>
      <c r="P326" s="3">
        <v>20.0015</v>
      </c>
      <c r="R326">
        <v>3</v>
      </c>
    </row>
    <row r="327" spans="1:18" hidden="1" x14ac:dyDescent="0.25">
      <c r="A327" t="s">
        <v>96</v>
      </c>
      <c r="B327" s="56" t="s">
        <v>743</v>
      </c>
      <c r="C327" t="s">
        <v>1</v>
      </c>
      <c r="D327" t="s">
        <v>0</v>
      </c>
      <c r="E327">
        <v>3666415</v>
      </c>
      <c r="F327" t="s">
        <v>853</v>
      </c>
      <c r="G327" t="s">
        <v>854</v>
      </c>
      <c r="H327" s="3">
        <v>0</v>
      </c>
      <c r="I327" s="3">
        <v>0</v>
      </c>
      <c r="J327" s="3">
        <v>0</v>
      </c>
      <c r="K327" s="3">
        <v>17.18</v>
      </c>
      <c r="L327" s="3">
        <v>0</v>
      </c>
      <c r="M327" s="3">
        <v>0</v>
      </c>
      <c r="N327" s="3">
        <v>0</v>
      </c>
      <c r="O327" s="3">
        <v>2.2334000000000001</v>
      </c>
      <c r="P327" s="3">
        <v>19.413399999999999</v>
      </c>
      <c r="R327">
        <v>3</v>
      </c>
    </row>
    <row r="328" spans="1:18" hidden="1" x14ac:dyDescent="0.25">
      <c r="A328" t="s">
        <v>96</v>
      </c>
      <c r="B328" s="56" t="s">
        <v>743</v>
      </c>
      <c r="C328" t="s">
        <v>1</v>
      </c>
      <c r="D328" t="s">
        <v>0</v>
      </c>
      <c r="E328">
        <v>227</v>
      </c>
      <c r="F328" t="s">
        <v>780</v>
      </c>
      <c r="G328" t="s">
        <v>781</v>
      </c>
      <c r="H328" s="3">
        <v>0</v>
      </c>
      <c r="I328" s="3">
        <v>0</v>
      </c>
      <c r="J328" s="3">
        <v>0</v>
      </c>
      <c r="K328" s="3">
        <v>2.4300000000000002</v>
      </c>
      <c r="L328" s="3">
        <v>0</v>
      </c>
      <c r="M328" s="3">
        <v>0</v>
      </c>
      <c r="N328" s="3">
        <v>0</v>
      </c>
      <c r="O328" s="3">
        <v>0.31590000000000001</v>
      </c>
      <c r="P328" s="3">
        <v>2.7459000000000002</v>
      </c>
      <c r="R328">
        <v>3</v>
      </c>
    </row>
    <row r="329" spans="1:18" hidden="1" x14ac:dyDescent="0.25">
      <c r="A329" t="s">
        <v>96</v>
      </c>
      <c r="B329" s="56" t="s">
        <v>743</v>
      </c>
      <c r="C329" t="s">
        <v>1</v>
      </c>
      <c r="D329" t="s">
        <v>0</v>
      </c>
      <c r="E329">
        <v>10871</v>
      </c>
      <c r="F329" t="s">
        <v>790</v>
      </c>
      <c r="G329" t="s">
        <v>791</v>
      </c>
      <c r="H329" s="3">
        <v>0</v>
      </c>
      <c r="I329" s="3">
        <v>0</v>
      </c>
      <c r="J329" s="3">
        <v>0</v>
      </c>
      <c r="K329" s="3">
        <v>16.5</v>
      </c>
      <c r="L329" s="3">
        <v>0</v>
      </c>
      <c r="M329" s="3">
        <v>0</v>
      </c>
      <c r="N329" s="3">
        <v>0</v>
      </c>
      <c r="O329" s="3">
        <v>2.145</v>
      </c>
      <c r="P329" s="3">
        <v>18.645</v>
      </c>
      <c r="R329">
        <v>3</v>
      </c>
    </row>
    <row r="330" spans="1:18" hidden="1" x14ac:dyDescent="0.25">
      <c r="A330" t="s">
        <v>96</v>
      </c>
      <c r="B330" s="56" t="s">
        <v>559</v>
      </c>
      <c r="C330" t="s">
        <v>1</v>
      </c>
      <c r="D330" t="s">
        <v>0</v>
      </c>
      <c r="E330">
        <v>10904</v>
      </c>
      <c r="F330" t="s">
        <v>790</v>
      </c>
      <c r="G330" t="s">
        <v>791</v>
      </c>
      <c r="H330" s="3">
        <v>0</v>
      </c>
      <c r="I330" s="3">
        <v>0</v>
      </c>
      <c r="J330" s="3">
        <v>0</v>
      </c>
      <c r="K330" s="3">
        <v>73.319999999999993</v>
      </c>
      <c r="L330" s="3">
        <v>0</v>
      </c>
      <c r="M330" s="3">
        <v>0</v>
      </c>
      <c r="N330" s="3">
        <v>0</v>
      </c>
      <c r="O330" s="3">
        <v>9.5315999999999992</v>
      </c>
      <c r="P330" s="3">
        <v>82.851599999999991</v>
      </c>
      <c r="R330">
        <v>3</v>
      </c>
    </row>
    <row r="331" spans="1:18" hidden="1" x14ac:dyDescent="0.25">
      <c r="A331" t="s">
        <v>96</v>
      </c>
      <c r="B331" s="56" t="s">
        <v>559</v>
      </c>
      <c r="C331" t="s">
        <v>1</v>
      </c>
      <c r="D331" t="s">
        <v>0</v>
      </c>
      <c r="E331">
        <v>4148</v>
      </c>
      <c r="F331" t="s">
        <v>802</v>
      </c>
      <c r="G331" t="s">
        <v>803</v>
      </c>
      <c r="H331" s="3">
        <v>0</v>
      </c>
      <c r="I331" s="3">
        <v>0</v>
      </c>
      <c r="J331" s="3">
        <v>0</v>
      </c>
      <c r="K331" s="3">
        <v>45.22</v>
      </c>
      <c r="L331" s="3">
        <v>0</v>
      </c>
      <c r="M331" s="3">
        <v>0</v>
      </c>
      <c r="N331" s="3">
        <v>0</v>
      </c>
      <c r="O331" s="3">
        <v>5.8786000000000005</v>
      </c>
      <c r="P331" s="3">
        <v>51.098599999999998</v>
      </c>
      <c r="R331">
        <v>3</v>
      </c>
    </row>
    <row r="332" spans="1:18" hidden="1" x14ac:dyDescent="0.25">
      <c r="A332" t="s">
        <v>96</v>
      </c>
      <c r="B332" s="56" t="s">
        <v>559</v>
      </c>
      <c r="C332" t="s">
        <v>1</v>
      </c>
      <c r="D332" t="s">
        <v>0</v>
      </c>
      <c r="E332">
        <v>2583</v>
      </c>
      <c r="F332" t="s">
        <v>794</v>
      </c>
      <c r="G332" t="s">
        <v>795</v>
      </c>
      <c r="H332" s="3">
        <v>0</v>
      </c>
      <c r="I332" s="3">
        <v>0</v>
      </c>
      <c r="J332" s="3">
        <v>0</v>
      </c>
      <c r="K332" s="3">
        <v>2.83</v>
      </c>
      <c r="L332" s="3">
        <v>0</v>
      </c>
      <c r="M332" s="3">
        <v>0</v>
      </c>
      <c r="N332" s="3">
        <v>0</v>
      </c>
      <c r="O332" s="3">
        <v>0.3679</v>
      </c>
      <c r="P332" s="3">
        <v>3.1979000000000002</v>
      </c>
      <c r="R332">
        <v>3</v>
      </c>
    </row>
    <row r="333" spans="1:18" hidden="1" x14ac:dyDescent="0.25">
      <c r="A333" t="s">
        <v>96</v>
      </c>
      <c r="B333" s="56" t="s">
        <v>559</v>
      </c>
      <c r="C333" t="s">
        <v>1</v>
      </c>
      <c r="D333" t="s">
        <v>0</v>
      </c>
      <c r="E333">
        <v>10977</v>
      </c>
      <c r="F333" t="s">
        <v>825</v>
      </c>
      <c r="G333" t="s">
        <v>826</v>
      </c>
      <c r="H333" s="3">
        <v>0</v>
      </c>
      <c r="I333" s="3">
        <v>0</v>
      </c>
      <c r="J333" s="3">
        <v>0</v>
      </c>
      <c r="K333" s="3">
        <v>62.04</v>
      </c>
      <c r="L333" s="3">
        <v>0</v>
      </c>
      <c r="M333" s="3">
        <v>0</v>
      </c>
      <c r="N333" s="3">
        <v>0</v>
      </c>
      <c r="O333" s="3">
        <v>8.0652000000000008</v>
      </c>
      <c r="P333" s="3">
        <v>70.105199999999996</v>
      </c>
      <c r="R333">
        <v>3</v>
      </c>
    </row>
    <row r="334" spans="1:18" hidden="1" x14ac:dyDescent="0.25">
      <c r="A334" t="s">
        <v>96</v>
      </c>
      <c r="B334" s="56" t="s">
        <v>560</v>
      </c>
      <c r="C334" t="s">
        <v>1</v>
      </c>
      <c r="D334" t="s">
        <v>0</v>
      </c>
      <c r="E334">
        <v>2146</v>
      </c>
      <c r="F334" t="s">
        <v>786</v>
      </c>
      <c r="G334" t="s">
        <v>787</v>
      </c>
      <c r="H334" s="3">
        <v>0.32</v>
      </c>
      <c r="I334" s="3">
        <v>0</v>
      </c>
      <c r="J334" s="3">
        <v>0</v>
      </c>
      <c r="K334" s="3">
        <v>4.1399999999999997</v>
      </c>
      <c r="L334" s="3">
        <v>0</v>
      </c>
      <c r="M334" s="3">
        <v>0</v>
      </c>
      <c r="N334" s="3">
        <v>0</v>
      </c>
      <c r="O334" s="3">
        <v>0.53820000000000001</v>
      </c>
      <c r="P334" s="3">
        <v>4.9981999999999998</v>
      </c>
      <c r="R334">
        <v>3</v>
      </c>
    </row>
    <row r="335" spans="1:18" hidden="1" x14ac:dyDescent="0.25">
      <c r="A335" t="s">
        <v>96</v>
      </c>
      <c r="B335" s="56" t="s">
        <v>560</v>
      </c>
      <c r="C335" t="s">
        <v>1</v>
      </c>
      <c r="D335" t="s">
        <v>0</v>
      </c>
      <c r="E335">
        <v>1446</v>
      </c>
      <c r="F335" t="s">
        <v>792</v>
      </c>
      <c r="G335" t="s">
        <v>793</v>
      </c>
      <c r="H335" s="3">
        <v>0</v>
      </c>
      <c r="I335" s="3">
        <v>0</v>
      </c>
      <c r="J335" s="3">
        <v>0</v>
      </c>
      <c r="K335" s="3">
        <v>19.600000000000001</v>
      </c>
      <c r="L335" s="3">
        <v>0</v>
      </c>
      <c r="M335" s="3">
        <v>0</v>
      </c>
      <c r="N335" s="3">
        <v>0</v>
      </c>
      <c r="O335" s="3">
        <v>2.5480000000000005</v>
      </c>
      <c r="P335" s="3">
        <v>22.148000000000003</v>
      </c>
      <c r="R335">
        <v>3</v>
      </c>
    </row>
    <row r="336" spans="1:18" hidden="1" x14ac:dyDescent="0.25">
      <c r="A336" t="s">
        <v>96</v>
      </c>
      <c r="B336" s="56" t="s">
        <v>859</v>
      </c>
      <c r="C336" t="s">
        <v>1</v>
      </c>
      <c r="D336" t="s">
        <v>0</v>
      </c>
      <c r="E336">
        <v>19178</v>
      </c>
      <c r="F336" t="s">
        <v>784</v>
      </c>
      <c r="G336" t="s">
        <v>785</v>
      </c>
      <c r="H336" s="3">
        <v>1.3</v>
      </c>
      <c r="I336" s="3">
        <v>0</v>
      </c>
      <c r="J336" s="3">
        <v>0</v>
      </c>
      <c r="K336" s="3">
        <v>16.55</v>
      </c>
      <c r="L336" s="3">
        <v>0</v>
      </c>
      <c r="M336" s="3">
        <v>0</v>
      </c>
      <c r="N336" s="3">
        <v>0</v>
      </c>
      <c r="O336" s="3">
        <v>2.1515</v>
      </c>
      <c r="P336" s="3">
        <v>20.0015</v>
      </c>
      <c r="R336">
        <v>3</v>
      </c>
    </row>
    <row r="337" spans="1:18" hidden="1" x14ac:dyDescent="0.25">
      <c r="A337" t="s">
        <v>96</v>
      </c>
      <c r="B337" s="56" t="s">
        <v>561</v>
      </c>
      <c r="C337" t="s">
        <v>1</v>
      </c>
      <c r="D337" t="s">
        <v>0</v>
      </c>
      <c r="E337">
        <v>1492</v>
      </c>
      <c r="F337" t="s">
        <v>792</v>
      </c>
      <c r="G337" t="s">
        <v>793</v>
      </c>
      <c r="H337" s="3">
        <v>0</v>
      </c>
      <c r="I337" s="3">
        <v>0</v>
      </c>
      <c r="J337" s="3">
        <v>0</v>
      </c>
      <c r="K337" s="3">
        <v>3.68</v>
      </c>
      <c r="L337" s="3">
        <v>0</v>
      </c>
      <c r="M337" s="3">
        <v>0</v>
      </c>
      <c r="N337" s="3">
        <v>0</v>
      </c>
      <c r="O337" s="3">
        <v>0.47840000000000005</v>
      </c>
      <c r="P337" s="3">
        <v>4.1584000000000003</v>
      </c>
      <c r="R337">
        <v>3</v>
      </c>
    </row>
    <row r="338" spans="1:18" hidden="1" x14ac:dyDescent="0.25">
      <c r="A338" t="s">
        <v>96</v>
      </c>
      <c r="B338" s="56" t="s">
        <v>561</v>
      </c>
      <c r="C338" t="s">
        <v>1</v>
      </c>
      <c r="D338" t="s">
        <v>0</v>
      </c>
      <c r="E338">
        <v>19301</v>
      </c>
      <c r="F338" t="s">
        <v>784</v>
      </c>
      <c r="G338" t="s">
        <v>785</v>
      </c>
      <c r="H338" s="3">
        <v>1.45</v>
      </c>
      <c r="I338" s="3">
        <v>0</v>
      </c>
      <c r="J338" s="3">
        <v>0</v>
      </c>
      <c r="K338" s="3">
        <v>16.420000000000002</v>
      </c>
      <c r="L338" s="3">
        <v>0</v>
      </c>
      <c r="M338" s="3">
        <v>0</v>
      </c>
      <c r="N338" s="3">
        <v>0</v>
      </c>
      <c r="O338" s="3">
        <v>2.1346000000000003</v>
      </c>
      <c r="P338" s="3">
        <v>20.0046</v>
      </c>
      <c r="R338">
        <v>3</v>
      </c>
    </row>
    <row r="339" spans="1:18" hidden="1" x14ac:dyDescent="0.25">
      <c r="A339" t="s">
        <v>96</v>
      </c>
      <c r="B339" s="56" t="s">
        <v>561</v>
      </c>
      <c r="C339" t="s">
        <v>1</v>
      </c>
      <c r="D339" t="s">
        <v>0</v>
      </c>
      <c r="E339">
        <v>91386</v>
      </c>
      <c r="F339" t="s">
        <v>809</v>
      </c>
      <c r="G339" t="s">
        <v>810</v>
      </c>
      <c r="H339" s="3">
        <v>0</v>
      </c>
      <c r="I339" s="3">
        <v>0</v>
      </c>
      <c r="J339" s="3">
        <v>0</v>
      </c>
      <c r="K339" s="3">
        <v>79.94</v>
      </c>
      <c r="L339" s="3">
        <v>0</v>
      </c>
      <c r="M339" s="3">
        <v>0</v>
      </c>
      <c r="N339" s="3">
        <v>0</v>
      </c>
      <c r="O339" s="3">
        <v>10.392200000000001</v>
      </c>
      <c r="P339" s="3">
        <v>90.3322</v>
      </c>
      <c r="R339">
        <v>3</v>
      </c>
    </row>
    <row r="340" spans="1:18" hidden="1" x14ac:dyDescent="0.25">
      <c r="A340" t="s">
        <v>96</v>
      </c>
      <c r="B340" s="56" t="s">
        <v>561</v>
      </c>
      <c r="C340" t="s">
        <v>1</v>
      </c>
      <c r="D340" t="s">
        <v>0</v>
      </c>
      <c r="E340">
        <v>1489</v>
      </c>
      <c r="F340" t="s">
        <v>792</v>
      </c>
      <c r="G340" t="s">
        <v>793</v>
      </c>
      <c r="H340" s="3">
        <v>0</v>
      </c>
      <c r="I340" s="3">
        <v>0</v>
      </c>
      <c r="J340" s="3">
        <v>0</v>
      </c>
      <c r="K340" s="3">
        <v>6</v>
      </c>
      <c r="L340" s="3">
        <v>0</v>
      </c>
      <c r="M340" s="3">
        <v>0</v>
      </c>
      <c r="N340" s="3">
        <v>0</v>
      </c>
      <c r="O340" s="3">
        <v>0.78</v>
      </c>
      <c r="P340" s="3">
        <v>6.78</v>
      </c>
      <c r="R340">
        <v>3</v>
      </c>
    </row>
    <row r="341" spans="1:18" hidden="1" x14ac:dyDescent="0.25">
      <c r="A341" t="s">
        <v>96</v>
      </c>
      <c r="B341" s="56" t="s">
        <v>561</v>
      </c>
      <c r="C341" t="s">
        <v>1</v>
      </c>
      <c r="D341" t="s">
        <v>0</v>
      </c>
      <c r="E341">
        <v>2071</v>
      </c>
      <c r="F341" t="s">
        <v>778</v>
      </c>
      <c r="G341" t="s">
        <v>779</v>
      </c>
      <c r="H341" s="3">
        <v>0</v>
      </c>
      <c r="I341" s="3">
        <v>0</v>
      </c>
      <c r="J341" s="3">
        <v>0</v>
      </c>
      <c r="K341" s="3">
        <v>13.05</v>
      </c>
      <c r="L341" s="3">
        <v>0</v>
      </c>
      <c r="M341" s="3">
        <v>0</v>
      </c>
      <c r="N341" s="3">
        <v>0</v>
      </c>
      <c r="O341" s="3">
        <v>1.6965000000000001</v>
      </c>
      <c r="P341" s="3">
        <v>14.746500000000001</v>
      </c>
      <c r="R341">
        <v>3</v>
      </c>
    </row>
    <row r="342" spans="1:18" hidden="1" x14ac:dyDescent="0.25">
      <c r="A342" t="s">
        <v>96</v>
      </c>
      <c r="B342" s="56" t="s">
        <v>561</v>
      </c>
      <c r="C342" t="s">
        <v>1</v>
      </c>
      <c r="D342" t="s">
        <v>0</v>
      </c>
      <c r="E342">
        <v>15072</v>
      </c>
      <c r="F342" t="s">
        <v>851</v>
      </c>
      <c r="G342" t="s">
        <v>852</v>
      </c>
      <c r="H342" s="3">
        <v>0</v>
      </c>
      <c r="I342" s="3">
        <v>0</v>
      </c>
      <c r="J342" s="3">
        <v>0</v>
      </c>
      <c r="K342" s="3">
        <v>23.84</v>
      </c>
      <c r="L342" s="3">
        <v>0</v>
      </c>
      <c r="M342" s="3">
        <v>0</v>
      </c>
      <c r="N342" s="3">
        <v>0</v>
      </c>
      <c r="O342" s="3">
        <v>3.0992000000000002</v>
      </c>
      <c r="P342" s="3">
        <v>26.9392</v>
      </c>
      <c r="R342">
        <v>3</v>
      </c>
    </row>
    <row r="343" spans="1:18" hidden="1" x14ac:dyDescent="0.25">
      <c r="A343" t="s">
        <v>96</v>
      </c>
      <c r="B343" s="56" t="s">
        <v>562</v>
      </c>
      <c r="C343" t="s">
        <v>1</v>
      </c>
      <c r="D343" t="s">
        <v>0</v>
      </c>
      <c r="E343">
        <v>1535</v>
      </c>
      <c r="F343" t="s">
        <v>792</v>
      </c>
      <c r="G343" t="s">
        <v>793</v>
      </c>
      <c r="H343" s="3">
        <v>0</v>
      </c>
      <c r="I343" s="3">
        <v>0</v>
      </c>
      <c r="J343" s="3">
        <v>0</v>
      </c>
      <c r="K343" s="3">
        <v>1.6</v>
      </c>
      <c r="L343" s="3">
        <v>0</v>
      </c>
      <c r="M343" s="3">
        <v>0</v>
      </c>
      <c r="N343" s="3">
        <v>0</v>
      </c>
      <c r="O343" s="3">
        <v>0.20800000000000002</v>
      </c>
      <c r="P343" s="3">
        <v>1.8080000000000001</v>
      </c>
      <c r="R343">
        <v>3</v>
      </c>
    </row>
    <row r="344" spans="1:18" hidden="1" x14ac:dyDescent="0.25">
      <c r="A344" t="s">
        <v>96</v>
      </c>
      <c r="B344" s="56" t="s">
        <v>562</v>
      </c>
      <c r="C344" t="s">
        <v>1</v>
      </c>
      <c r="D344" t="s">
        <v>0</v>
      </c>
      <c r="E344">
        <v>10406</v>
      </c>
      <c r="F344" t="s">
        <v>796</v>
      </c>
      <c r="G344" t="s">
        <v>797</v>
      </c>
      <c r="H344" s="3">
        <v>0</v>
      </c>
      <c r="I344" s="3">
        <v>0</v>
      </c>
      <c r="J344" s="3">
        <v>0</v>
      </c>
      <c r="K344" s="3">
        <v>26.55</v>
      </c>
      <c r="L344" s="3">
        <v>0</v>
      </c>
      <c r="M344" s="3">
        <v>0</v>
      </c>
      <c r="N344" s="3">
        <v>0</v>
      </c>
      <c r="O344" s="3">
        <v>3.4515000000000002</v>
      </c>
      <c r="P344" s="3">
        <v>30.0015</v>
      </c>
      <c r="R344">
        <v>3</v>
      </c>
    </row>
    <row r="345" spans="1:18" hidden="1" x14ac:dyDescent="0.25">
      <c r="A345" t="s">
        <v>96</v>
      </c>
      <c r="B345" s="56" t="s">
        <v>562</v>
      </c>
      <c r="C345" t="s">
        <v>1</v>
      </c>
      <c r="D345" t="s">
        <v>0</v>
      </c>
      <c r="E345">
        <v>229</v>
      </c>
      <c r="F345" t="s">
        <v>780</v>
      </c>
      <c r="G345" t="s">
        <v>781</v>
      </c>
      <c r="H345" s="3">
        <v>0</v>
      </c>
      <c r="I345" s="3">
        <v>0</v>
      </c>
      <c r="J345" s="3">
        <v>0</v>
      </c>
      <c r="K345" s="3">
        <v>3.98</v>
      </c>
      <c r="L345" s="3">
        <v>0</v>
      </c>
      <c r="M345" s="3">
        <v>0</v>
      </c>
      <c r="N345" s="3">
        <v>0</v>
      </c>
      <c r="O345" s="3">
        <v>0.51739999999999997</v>
      </c>
      <c r="P345" s="3">
        <v>4.4973999999999998</v>
      </c>
      <c r="R345">
        <v>3</v>
      </c>
    </row>
    <row r="346" spans="1:18" hidden="1" x14ac:dyDescent="0.25">
      <c r="A346" t="s">
        <v>96</v>
      </c>
      <c r="B346" s="56" t="s">
        <v>562</v>
      </c>
      <c r="C346" t="s">
        <v>1</v>
      </c>
      <c r="D346" t="s">
        <v>0</v>
      </c>
      <c r="E346">
        <v>1001</v>
      </c>
      <c r="F346" t="s">
        <v>786</v>
      </c>
      <c r="G346" t="s">
        <v>787</v>
      </c>
      <c r="H346" s="3">
        <v>0.28000000000000003</v>
      </c>
      <c r="I346" s="3">
        <v>0</v>
      </c>
      <c r="J346" s="3">
        <v>0</v>
      </c>
      <c r="K346" s="3">
        <v>3.29</v>
      </c>
      <c r="L346" s="3">
        <v>0</v>
      </c>
      <c r="M346" s="3">
        <v>0</v>
      </c>
      <c r="N346" s="3">
        <v>0</v>
      </c>
      <c r="O346" s="3">
        <v>0.42770000000000002</v>
      </c>
      <c r="P346" s="3">
        <v>3.9977000000000005</v>
      </c>
      <c r="R346">
        <v>3</v>
      </c>
    </row>
    <row r="347" spans="1:18" x14ac:dyDescent="0.25">
      <c r="A347" t="s">
        <v>94</v>
      </c>
      <c r="B347" s="58"/>
      <c r="H347" s="90">
        <f>SUBTOTAL(109,Tabla1[C. EXENTAS])</f>
        <v>23.849999999999998</v>
      </c>
      <c r="I347" s="90"/>
      <c r="J347" s="90"/>
      <c r="K347" s="90">
        <f>SUBTOTAL(109,Tabla1[C. GRAVADA])</f>
        <v>4983.552999999999</v>
      </c>
      <c r="L347" s="90">
        <f>SUBTOTAL(109,Tabla1[INTER GRAVA])</f>
        <v>0</v>
      </c>
      <c r="M347" s="90">
        <f>SUBTOTAL(109,Tabla1[IMPOR BIENES])</f>
        <v>0</v>
      </c>
      <c r="N347" s="90"/>
      <c r="O347" s="90">
        <f>SUBTOTAL(109,Tabla1[IVA])</f>
        <v>647.86189000000002</v>
      </c>
      <c r="P347" s="90">
        <f>SUBTOTAL(109,Tabla1[TOTAL C.])</f>
        <v>5655.2648900000013</v>
      </c>
      <c r="Q347" s="2"/>
      <c r="R347">
        <f>SUBTOTAL(103,Tabla1[ANEXO 3])</f>
        <v>137</v>
      </c>
    </row>
  </sheetData>
  <dataConsolidate/>
  <conditionalFormatting sqref="E348:E1048576 E2:E346">
    <cfRule type="duplicateValues" dxfId="9" priority="3"/>
    <cfRule type="duplicateValues" dxfId="8" priority="4"/>
  </conditionalFormatting>
  <conditionalFormatting sqref="E1:E1048576">
    <cfRule type="duplicateValues" dxfId="7" priority="1"/>
    <cfRule type="duplicateValues" dxfId="6" priority="2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>
    <tabColor theme="9" tint="-0.499984740745262"/>
  </sheetPr>
  <dimension ref="B1:J20"/>
  <sheetViews>
    <sheetView showGridLines="0" zoomScale="110" zoomScaleNormal="110" zoomScaleSheetLayoutView="100" workbookViewId="0">
      <selection activeCell="A3" sqref="A3"/>
    </sheetView>
  </sheetViews>
  <sheetFormatPr baseColWidth="10" defaultRowHeight="15" x14ac:dyDescent="0.25"/>
  <cols>
    <col min="1" max="1" width="11.42578125" style="31"/>
    <col min="2" max="2" width="15.140625" style="31" customWidth="1"/>
    <col min="3" max="3" width="3.85546875" style="31" customWidth="1"/>
    <col min="4" max="4" width="25.85546875" style="32" customWidth="1"/>
    <col min="5" max="5" width="7.85546875" style="31" customWidth="1"/>
    <col min="6" max="6" width="15" style="31" customWidth="1"/>
    <col min="7" max="7" width="19.7109375" style="31" customWidth="1"/>
    <col min="8" max="16384" width="11.42578125" style="31"/>
  </cols>
  <sheetData>
    <row r="1" spans="2:10" ht="90" customHeight="1" thickBot="1" x14ac:dyDescent="0.3"/>
    <row r="2" spans="2:10" x14ac:dyDescent="0.25">
      <c r="B2" s="33" t="s">
        <v>17</v>
      </c>
      <c r="C2" s="34"/>
      <c r="D2" s="36" t="s">
        <v>1096</v>
      </c>
    </row>
    <row r="3" spans="2:10" x14ac:dyDescent="0.25">
      <c r="B3" s="33" t="s">
        <v>2</v>
      </c>
      <c r="C3" s="34"/>
      <c r="D3" s="78" t="str">
        <f>+J3</f>
        <v>30/03/2023</v>
      </c>
      <c r="E3" s="75" t="s">
        <v>1298</v>
      </c>
      <c r="F3" s="76" t="str">
        <f>+LEFT(E3,2)</f>
        <v>30</v>
      </c>
      <c r="G3" s="76" t="str">
        <f>+RIGHT(E3,2)</f>
        <v>03</v>
      </c>
      <c r="H3" s="77" t="s">
        <v>1051</v>
      </c>
      <c r="I3" s="76" t="s">
        <v>93</v>
      </c>
      <c r="J3" s="76" t="str">
        <f>+F3&amp;I3&amp;G3&amp;I3&amp;H3</f>
        <v>30/03/2023</v>
      </c>
    </row>
    <row r="4" spans="2:10" hidden="1" x14ac:dyDescent="0.25">
      <c r="B4" s="33" t="s">
        <v>3</v>
      </c>
      <c r="C4" s="34"/>
      <c r="D4" s="38" t="s">
        <v>1</v>
      </c>
    </row>
    <row r="5" spans="2:10" hidden="1" x14ac:dyDescent="0.25">
      <c r="B5" s="33" t="s">
        <v>4</v>
      </c>
      <c r="C5" s="34"/>
      <c r="D5" s="38" t="s">
        <v>0</v>
      </c>
    </row>
    <row r="6" spans="2:10" hidden="1" x14ac:dyDescent="0.25">
      <c r="B6" s="35" t="s">
        <v>28</v>
      </c>
      <c r="C6" s="34"/>
      <c r="D6" s="37" t="s">
        <v>348</v>
      </c>
    </row>
    <row r="7" spans="2:10" hidden="1" x14ac:dyDescent="0.25">
      <c r="B7" s="33" t="s">
        <v>27</v>
      </c>
      <c r="C7" s="34"/>
      <c r="D7" s="37" t="s">
        <v>349</v>
      </c>
    </row>
    <row r="8" spans="2:10" x14ac:dyDescent="0.25">
      <c r="B8" s="33" t="s">
        <v>26</v>
      </c>
      <c r="C8" s="34"/>
      <c r="D8" s="43"/>
    </row>
    <row r="9" spans="2:10" hidden="1" x14ac:dyDescent="0.25">
      <c r="B9" s="33" t="s">
        <v>25</v>
      </c>
      <c r="C9" s="34"/>
      <c r="D9" s="54">
        <f>+D8</f>
        <v>0</v>
      </c>
    </row>
    <row r="10" spans="2:10" x14ac:dyDescent="0.25">
      <c r="B10" s="33" t="s">
        <v>24</v>
      </c>
      <c r="C10" s="34"/>
      <c r="D10" s="44" t="str">
        <f>+F12</f>
        <v>06142506941050</v>
      </c>
      <c r="E10" s="51"/>
      <c r="G10" s="34"/>
    </row>
    <row r="11" spans="2:10" x14ac:dyDescent="0.25">
      <c r="B11" s="35" t="s">
        <v>86</v>
      </c>
      <c r="C11" s="34"/>
      <c r="D11" s="39" t="str">
        <f>+CONCATENATE(G11&amp;G12)</f>
        <v>LEOS S.A DE C.V.</v>
      </c>
      <c r="E11" s="49" t="s">
        <v>95</v>
      </c>
      <c r="F11" s="46"/>
      <c r="G11" s="47" t="str">
        <f>IFERROR(VLOOKUP(F11,'base de clientes'!A:B,2,0),"")</f>
        <v/>
      </c>
      <c r="I11" s="34"/>
    </row>
    <row r="12" spans="2:10" x14ac:dyDescent="0.25">
      <c r="B12" s="35" t="s">
        <v>88</v>
      </c>
      <c r="C12" s="34"/>
      <c r="D12" s="40">
        <v>0</v>
      </c>
      <c r="E12" s="50" t="s">
        <v>69</v>
      </c>
      <c r="F12" s="48" t="s">
        <v>113</v>
      </c>
      <c r="G12" s="47" t="str">
        <f>IFERROR(VLOOKUP(F12,'base de clientes'!A:B,2,0),"")</f>
        <v>LEOS S.A DE C.V.</v>
      </c>
    </row>
    <row r="13" spans="2:10" hidden="1" x14ac:dyDescent="0.25">
      <c r="B13" s="35" t="s">
        <v>87</v>
      </c>
      <c r="C13" s="34"/>
      <c r="D13" s="40">
        <v>0</v>
      </c>
    </row>
    <row r="14" spans="2:10" x14ac:dyDescent="0.25">
      <c r="B14" s="33" t="s">
        <v>23</v>
      </c>
      <c r="C14" s="34"/>
      <c r="D14" s="45">
        <v>0</v>
      </c>
      <c r="E14" s="51"/>
      <c r="F14" s="31" t="s">
        <v>524</v>
      </c>
    </row>
    <row r="15" spans="2:10" x14ac:dyDescent="0.25">
      <c r="B15" s="33" t="s">
        <v>22</v>
      </c>
      <c r="C15" s="34"/>
      <c r="D15" s="40">
        <f>+D14*0.13</f>
        <v>0</v>
      </c>
    </row>
    <row r="16" spans="2:10" hidden="1" x14ac:dyDescent="0.25">
      <c r="B16" s="33" t="s">
        <v>21</v>
      </c>
      <c r="C16" s="34"/>
      <c r="D16" s="40">
        <v>0</v>
      </c>
    </row>
    <row r="17" spans="2:4" hidden="1" x14ac:dyDescent="0.25">
      <c r="B17" s="33" t="s">
        <v>20</v>
      </c>
      <c r="C17" s="34"/>
      <c r="D17" s="40">
        <v>0</v>
      </c>
    </row>
    <row r="18" spans="2:4" ht="15" customHeight="1" x14ac:dyDescent="0.25">
      <c r="B18" s="33" t="s">
        <v>89</v>
      </c>
      <c r="C18" s="34"/>
      <c r="D18" s="40">
        <f>+(D12+D13+D14+D15+D16+D17)</f>
        <v>0</v>
      </c>
    </row>
    <row r="19" spans="2:4" ht="15" customHeight="1" x14ac:dyDescent="0.25">
      <c r="B19" s="33" t="s">
        <v>95</v>
      </c>
      <c r="C19" s="34"/>
      <c r="D19" s="41">
        <f>+F11</f>
        <v>0</v>
      </c>
    </row>
    <row r="20" spans="2:4" ht="15.75" thickBot="1" x14ac:dyDescent="0.3">
      <c r="B20" s="33" t="s">
        <v>18</v>
      </c>
      <c r="C20" s="34"/>
      <c r="D20" s="42" t="s">
        <v>1</v>
      </c>
    </row>
  </sheetData>
  <conditionalFormatting sqref="D19">
    <cfRule type="containsText" dxfId="5" priority="1" operator="containsText" text="ACTUAL">
      <formula>NOT(ISERROR(SEARCH("ACTUAL",D19)))</formula>
    </cfRule>
  </conditionalFormatting>
  <dataValidations disablePrompts="1"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5" tint="-0.249977111117893"/>
  </sheetPr>
  <dimension ref="E2:W552"/>
  <sheetViews>
    <sheetView showGridLines="0" topLeftCell="G154" workbookViewId="0">
      <selection activeCell="F3" sqref="F3:W198"/>
    </sheetView>
  </sheetViews>
  <sheetFormatPr baseColWidth="10" defaultRowHeight="15" x14ac:dyDescent="0.25"/>
  <cols>
    <col min="1" max="4" width="0" hidden="1" customWidth="1"/>
    <col min="5" max="5" width="13.140625" customWidth="1"/>
    <col min="6" max="6" width="11.42578125" style="2"/>
    <col min="7" max="7" width="15.42578125" customWidth="1"/>
    <col min="8" max="8" width="14.28515625" customWidth="1"/>
    <col min="9" max="9" width="19.85546875" customWidth="1"/>
    <col min="11" max="11" width="11.42578125" style="52"/>
    <col min="12" max="12" width="11.5703125" style="52" customWidth="1"/>
    <col min="13" max="13" width="16.28515625" customWidth="1"/>
    <col min="14" max="14" width="27.28515625" customWidth="1"/>
    <col min="15" max="15" width="16.42578125" style="3" customWidth="1"/>
    <col min="16" max="16" width="19.28515625" style="3" customWidth="1"/>
    <col min="17" max="17" width="14.42578125" style="3" customWidth="1"/>
    <col min="18" max="18" width="11.42578125" style="3"/>
    <col min="19" max="19" width="12.42578125" style="3" customWidth="1"/>
    <col min="20" max="20" width="14.42578125" style="3" customWidth="1"/>
    <col min="21" max="22" width="15.140625" style="3" customWidth="1"/>
  </cols>
  <sheetData>
    <row r="2" spans="5:23" x14ac:dyDescent="0.25">
      <c r="E2" t="s">
        <v>17</v>
      </c>
      <c r="F2" s="2" t="s">
        <v>860</v>
      </c>
      <c r="G2" t="s">
        <v>3</v>
      </c>
      <c r="H2" t="s">
        <v>4</v>
      </c>
      <c r="I2" t="s">
        <v>28</v>
      </c>
      <c r="J2" t="s">
        <v>27</v>
      </c>
      <c r="K2" s="52" t="s">
        <v>26</v>
      </c>
      <c r="L2" s="52" t="s">
        <v>25</v>
      </c>
      <c r="M2" t="s">
        <v>24</v>
      </c>
      <c r="N2" t="s">
        <v>86</v>
      </c>
      <c r="O2" s="3" t="s">
        <v>88</v>
      </c>
      <c r="P2" s="3" t="s">
        <v>87</v>
      </c>
      <c r="Q2" s="3" t="s">
        <v>23</v>
      </c>
      <c r="R2" s="3" t="s">
        <v>22</v>
      </c>
      <c r="S2" s="3" t="s">
        <v>21</v>
      </c>
      <c r="T2" s="3" t="s">
        <v>20</v>
      </c>
      <c r="U2" s="3" t="s">
        <v>89</v>
      </c>
      <c r="V2" s="3" t="s">
        <v>95</v>
      </c>
      <c r="W2" t="s">
        <v>18</v>
      </c>
    </row>
    <row r="3" spans="5:23" x14ac:dyDescent="0.25">
      <c r="E3" t="s">
        <v>1096</v>
      </c>
      <c r="F3" s="2" t="s">
        <v>1300</v>
      </c>
      <c r="G3" t="s">
        <v>1</v>
      </c>
      <c r="H3" t="s">
        <v>0</v>
      </c>
      <c r="I3" t="s">
        <v>348</v>
      </c>
      <c r="J3" t="s">
        <v>349</v>
      </c>
      <c r="K3" s="52" t="s">
        <v>1319</v>
      </c>
      <c r="L3" s="52" t="s">
        <v>1319</v>
      </c>
      <c r="M3" t="s">
        <v>113</v>
      </c>
      <c r="N3" t="s">
        <v>114</v>
      </c>
      <c r="O3" s="3">
        <v>0</v>
      </c>
      <c r="P3" s="3">
        <v>0</v>
      </c>
      <c r="Q3" s="3">
        <v>25</v>
      </c>
      <c r="R3" s="3">
        <v>3.25</v>
      </c>
      <c r="S3" s="3">
        <v>0</v>
      </c>
      <c r="T3" s="3">
        <v>0</v>
      </c>
      <c r="U3" s="3">
        <v>28.25</v>
      </c>
      <c r="W3" t="s">
        <v>1</v>
      </c>
    </row>
    <row r="4" spans="5:23" x14ac:dyDescent="0.25">
      <c r="E4" t="s">
        <v>1096</v>
      </c>
      <c r="F4" s="2" t="s">
        <v>1300</v>
      </c>
      <c r="G4" t="s">
        <v>1</v>
      </c>
      <c r="H4" t="s">
        <v>0</v>
      </c>
      <c r="I4" t="s">
        <v>348</v>
      </c>
      <c r="J4" t="s">
        <v>349</v>
      </c>
      <c r="K4" s="52" t="s">
        <v>1318</v>
      </c>
      <c r="L4" s="52" t="s">
        <v>1318</v>
      </c>
      <c r="M4" t="s">
        <v>113</v>
      </c>
      <c r="N4" t="s">
        <v>114</v>
      </c>
      <c r="O4" s="3">
        <v>0</v>
      </c>
      <c r="P4" s="3">
        <v>0</v>
      </c>
      <c r="Q4" s="3">
        <v>90</v>
      </c>
      <c r="R4" s="3">
        <v>11.700000000000001</v>
      </c>
      <c r="S4" s="3">
        <v>0</v>
      </c>
      <c r="T4" s="3">
        <v>0</v>
      </c>
      <c r="U4" s="3">
        <v>101.7</v>
      </c>
      <c r="W4" t="s">
        <v>1</v>
      </c>
    </row>
    <row r="5" spans="5:23" x14ac:dyDescent="0.25">
      <c r="E5" t="s">
        <v>1096</v>
      </c>
      <c r="F5" s="2" t="s">
        <v>1300</v>
      </c>
      <c r="G5" t="s">
        <v>1</v>
      </c>
      <c r="H5" t="s">
        <v>0</v>
      </c>
      <c r="I5" t="s">
        <v>348</v>
      </c>
      <c r="J5" t="s">
        <v>349</v>
      </c>
      <c r="K5" s="52" t="s">
        <v>1317</v>
      </c>
      <c r="L5" s="52" t="s">
        <v>1317</v>
      </c>
      <c r="M5" t="s">
        <v>220</v>
      </c>
      <c r="N5" t="s">
        <v>221</v>
      </c>
      <c r="O5" s="3">
        <v>0</v>
      </c>
      <c r="P5" s="3">
        <v>0</v>
      </c>
      <c r="Q5" s="3">
        <v>45</v>
      </c>
      <c r="R5" s="3">
        <v>5.8500000000000005</v>
      </c>
      <c r="S5" s="3">
        <v>0</v>
      </c>
      <c r="T5" s="3">
        <v>0</v>
      </c>
      <c r="U5" s="3">
        <v>50.85</v>
      </c>
      <c r="W5" t="s">
        <v>1</v>
      </c>
    </row>
    <row r="6" spans="5:23" x14ac:dyDescent="0.25">
      <c r="E6" t="s">
        <v>1096</v>
      </c>
      <c r="F6" s="2" t="s">
        <v>1300</v>
      </c>
      <c r="G6" t="s">
        <v>1</v>
      </c>
      <c r="H6" t="s">
        <v>0</v>
      </c>
      <c r="I6" t="s">
        <v>348</v>
      </c>
      <c r="J6" t="s">
        <v>349</v>
      </c>
      <c r="K6" s="52" t="s">
        <v>1316</v>
      </c>
      <c r="L6" s="52" t="s">
        <v>1316</v>
      </c>
      <c r="M6" t="s">
        <v>195</v>
      </c>
      <c r="N6" t="s">
        <v>196</v>
      </c>
      <c r="O6" s="3">
        <v>0</v>
      </c>
      <c r="P6" s="3">
        <v>0</v>
      </c>
      <c r="Q6" s="3">
        <v>10</v>
      </c>
      <c r="R6" s="3">
        <v>1.3</v>
      </c>
      <c r="S6" s="3">
        <v>0</v>
      </c>
      <c r="T6" s="3">
        <v>0</v>
      </c>
      <c r="U6" s="3">
        <v>11.3</v>
      </c>
      <c r="W6" t="s">
        <v>1</v>
      </c>
    </row>
    <row r="7" spans="5:23" x14ac:dyDescent="0.25">
      <c r="E7" t="s">
        <v>1096</v>
      </c>
      <c r="F7" s="2" t="s">
        <v>1300</v>
      </c>
      <c r="G7" t="s">
        <v>1</v>
      </c>
      <c r="H7" t="s">
        <v>0</v>
      </c>
      <c r="I7" t="s">
        <v>348</v>
      </c>
      <c r="J7" t="s">
        <v>349</v>
      </c>
      <c r="K7" s="52" t="s">
        <v>1315</v>
      </c>
      <c r="L7" s="52" t="s">
        <v>1315</v>
      </c>
      <c r="M7" t="s">
        <v>195</v>
      </c>
      <c r="N7" t="s">
        <v>196</v>
      </c>
      <c r="O7" s="3">
        <v>0</v>
      </c>
      <c r="P7" s="3">
        <v>0</v>
      </c>
      <c r="Q7" s="3">
        <v>4.87</v>
      </c>
      <c r="R7" s="3">
        <v>0.6331</v>
      </c>
      <c r="S7" s="3">
        <v>0</v>
      </c>
      <c r="T7" s="3">
        <v>0</v>
      </c>
      <c r="U7" s="3">
        <v>5.5030999999999999</v>
      </c>
      <c r="W7" t="s">
        <v>1</v>
      </c>
    </row>
    <row r="8" spans="5:23" x14ac:dyDescent="0.25">
      <c r="E8" t="s">
        <v>1096</v>
      </c>
      <c r="F8" s="2" t="s">
        <v>1300</v>
      </c>
      <c r="G8" t="s">
        <v>1</v>
      </c>
      <c r="H8" t="s">
        <v>0</v>
      </c>
      <c r="I8" t="s">
        <v>348</v>
      </c>
      <c r="J8" t="s">
        <v>349</v>
      </c>
      <c r="K8" s="52" t="s">
        <v>1314</v>
      </c>
      <c r="L8" s="52" t="s">
        <v>1314</v>
      </c>
      <c r="M8" t="s">
        <v>281</v>
      </c>
      <c r="N8" t="s">
        <v>282</v>
      </c>
      <c r="O8" s="3">
        <v>0</v>
      </c>
      <c r="P8" s="3">
        <v>0</v>
      </c>
      <c r="Q8" s="3">
        <v>30</v>
      </c>
      <c r="R8" s="3">
        <v>3.9000000000000004</v>
      </c>
      <c r="S8" s="3">
        <v>0</v>
      </c>
      <c r="T8" s="3">
        <v>0</v>
      </c>
      <c r="U8" s="3">
        <v>33.9</v>
      </c>
      <c r="W8" t="s">
        <v>1</v>
      </c>
    </row>
    <row r="9" spans="5:23" x14ac:dyDescent="0.25">
      <c r="E9" t="s">
        <v>1096</v>
      </c>
      <c r="F9" s="2" t="s">
        <v>1300</v>
      </c>
      <c r="G9" t="s">
        <v>1</v>
      </c>
      <c r="H9" t="s">
        <v>0</v>
      </c>
      <c r="I9" t="s">
        <v>348</v>
      </c>
      <c r="J9" t="s">
        <v>349</v>
      </c>
      <c r="K9" s="52" t="s">
        <v>1313</v>
      </c>
      <c r="L9" s="52" t="s">
        <v>1313</v>
      </c>
      <c r="M9" t="s">
        <v>113</v>
      </c>
      <c r="N9" t="s">
        <v>114</v>
      </c>
      <c r="O9" s="3">
        <v>0</v>
      </c>
      <c r="P9" s="3">
        <v>0</v>
      </c>
      <c r="Q9" s="3">
        <v>145</v>
      </c>
      <c r="R9" s="3">
        <v>18.850000000000001</v>
      </c>
      <c r="S9" s="3">
        <v>0</v>
      </c>
      <c r="T9" s="3">
        <v>0</v>
      </c>
      <c r="U9" s="3">
        <v>163.85</v>
      </c>
      <c r="W9" t="s">
        <v>1</v>
      </c>
    </row>
    <row r="10" spans="5:23" x14ac:dyDescent="0.25">
      <c r="E10" t="s">
        <v>1096</v>
      </c>
      <c r="F10" s="2" t="s">
        <v>1300</v>
      </c>
      <c r="G10" t="s">
        <v>1</v>
      </c>
      <c r="H10" t="s">
        <v>0</v>
      </c>
      <c r="I10" t="s">
        <v>348</v>
      </c>
      <c r="J10" t="s">
        <v>349</v>
      </c>
      <c r="K10" s="52" t="s">
        <v>1312</v>
      </c>
      <c r="L10" s="52" t="s">
        <v>1312</v>
      </c>
      <c r="M10" t="s">
        <v>202</v>
      </c>
      <c r="N10" t="s">
        <v>203</v>
      </c>
      <c r="O10" s="3">
        <v>0</v>
      </c>
      <c r="P10" s="3">
        <v>0</v>
      </c>
      <c r="Q10" s="3">
        <v>250</v>
      </c>
      <c r="R10" s="3">
        <v>32.5</v>
      </c>
      <c r="S10" s="3">
        <v>0</v>
      </c>
      <c r="T10" s="3">
        <v>0</v>
      </c>
      <c r="U10" s="3">
        <v>282.5</v>
      </c>
      <c r="W10" t="s">
        <v>1</v>
      </c>
    </row>
    <row r="11" spans="5:23" x14ac:dyDescent="0.25">
      <c r="E11" t="s">
        <v>1096</v>
      </c>
      <c r="F11" s="2" t="s">
        <v>1300</v>
      </c>
      <c r="G11" t="s">
        <v>1</v>
      </c>
      <c r="H11" t="s">
        <v>0</v>
      </c>
      <c r="I11" t="s">
        <v>348</v>
      </c>
      <c r="J11" t="s">
        <v>349</v>
      </c>
      <c r="K11" s="52" t="s">
        <v>1311</v>
      </c>
      <c r="L11" s="52" t="s">
        <v>1311</v>
      </c>
      <c r="M11" t="s">
        <v>195</v>
      </c>
      <c r="N11" t="s">
        <v>196</v>
      </c>
      <c r="O11" s="3">
        <v>0</v>
      </c>
      <c r="P11" s="3">
        <v>0</v>
      </c>
      <c r="Q11" s="3">
        <v>4.87</v>
      </c>
      <c r="R11" s="3">
        <v>0.6331</v>
      </c>
      <c r="S11" s="3">
        <v>0</v>
      </c>
      <c r="T11" s="3">
        <v>0</v>
      </c>
      <c r="U11" s="3">
        <v>5.5030999999999999</v>
      </c>
      <c r="W11" t="s">
        <v>1</v>
      </c>
    </row>
    <row r="12" spans="5:23" x14ac:dyDescent="0.25">
      <c r="E12" t="s">
        <v>1096</v>
      </c>
      <c r="F12" s="2" t="s">
        <v>1300</v>
      </c>
      <c r="G12" t="s">
        <v>1</v>
      </c>
      <c r="H12" t="s">
        <v>0</v>
      </c>
      <c r="I12" t="s">
        <v>348</v>
      </c>
      <c r="J12" t="s">
        <v>349</v>
      </c>
      <c r="K12" s="52" t="s">
        <v>1310</v>
      </c>
      <c r="L12" s="52" t="s">
        <v>1310</v>
      </c>
      <c r="M12" t="s">
        <v>1158</v>
      </c>
      <c r="N12" t="s">
        <v>1159</v>
      </c>
      <c r="O12" s="3">
        <v>0</v>
      </c>
      <c r="P12" s="3">
        <v>0</v>
      </c>
      <c r="Q12" s="3">
        <v>6.04</v>
      </c>
      <c r="R12" s="3">
        <v>0.78520000000000001</v>
      </c>
      <c r="S12" s="3">
        <v>0</v>
      </c>
      <c r="T12" s="3">
        <v>0</v>
      </c>
      <c r="U12" s="3">
        <v>6.8251999999999997</v>
      </c>
      <c r="W12" t="s">
        <v>1</v>
      </c>
    </row>
    <row r="13" spans="5:23" x14ac:dyDescent="0.25">
      <c r="E13" t="s">
        <v>1096</v>
      </c>
      <c r="F13" s="2" t="s">
        <v>1300</v>
      </c>
      <c r="G13" t="s">
        <v>1</v>
      </c>
      <c r="H13" t="s">
        <v>0</v>
      </c>
      <c r="I13" t="s">
        <v>348</v>
      </c>
      <c r="J13" t="s">
        <v>349</v>
      </c>
      <c r="K13" s="52" t="s">
        <v>1309</v>
      </c>
      <c r="L13" s="52" t="s">
        <v>1309</v>
      </c>
      <c r="M13" t="s">
        <v>214</v>
      </c>
      <c r="N13" t="s">
        <v>215</v>
      </c>
      <c r="O13" s="3">
        <v>0</v>
      </c>
      <c r="P13" s="3">
        <v>0</v>
      </c>
      <c r="Q13" s="3">
        <v>30</v>
      </c>
      <c r="R13" s="3">
        <v>3.9000000000000004</v>
      </c>
      <c r="S13" s="3">
        <v>0</v>
      </c>
      <c r="T13" s="3">
        <v>0</v>
      </c>
      <c r="U13" s="3">
        <v>33.9</v>
      </c>
      <c r="W13" t="s">
        <v>1</v>
      </c>
    </row>
    <row r="14" spans="5:23" x14ac:dyDescent="0.25">
      <c r="E14" t="s">
        <v>1096</v>
      </c>
      <c r="F14" s="2" t="s">
        <v>1300</v>
      </c>
      <c r="G14" t="s">
        <v>1</v>
      </c>
      <c r="H14" t="s">
        <v>0</v>
      </c>
      <c r="I14" t="s">
        <v>348</v>
      </c>
      <c r="J14" t="s">
        <v>349</v>
      </c>
      <c r="K14" s="52" t="s">
        <v>1308</v>
      </c>
      <c r="L14" s="52" t="s">
        <v>1308</v>
      </c>
      <c r="M14" t="s">
        <v>283</v>
      </c>
      <c r="N14" t="s">
        <v>284</v>
      </c>
      <c r="O14" s="3">
        <v>0</v>
      </c>
      <c r="P14" s="3">
        <v>0</v>
      </c>
      <c r="Q14" s="3">
        <v>45</v>
      </c>
      <c r="R14" s="3">
        <v>5.8500000000000005</v>
      </c>
      <c r="S14" s="3">
        <v>0</v>
      </c>
      <c r="T14" s="3">
        <v>0</v>
      </c>
      <c r="U14" s="3">
        <v>50.85</v>
      </c>
      <c r="W14" t="s">
        <v>1</v>
      </c>
    </row>
    <row r="15" spans="5:23" x14ac:dyDescent="0.25">
      <c r="E15" t="s">
        <v>1096</v>
      </c>
      <c r="F15" s="2" t="s">
        <v>1300</v>
      </c>
      <c r="G15" t="s">
        <v>1</v>
      </c>
      <c r="H15" t="s">
        <v>0</v>
      </c>
      <c r="I15" t="s">
        <v>348</v>
      </c>
      <c r="J15" t="s">
        <v>349</v>
      </c>
      <c r="K15" s="52" t="s">
        <v>1307</v>
      </c>
      <c r="L15" s="52" t="s">
        <v>1307</v>
      </c>
      <c r="M15" t="s">
        <v>113</v>
      </c>
      <c r="N15" t="s">
        <v>114</v>
      </c>
      <c r="O15" s="3">
        <v>0</v>
      </c>
      <c r="P15" s="3">
        <v>0</v>
      </c>
      <c r="Q15" s="3">
        <v>20</v>
      </c>
      <c r="R15" s="3">
        <v>2.6</v>
      </c>
      <c r="S15" s="3">
        <v>0</v>
      </c>
      <c r="T15" s="3">
        <v>0</v>
      </c>
      <c r="U15" s="3">
        <v>22.6</v>
      </c>
      <c r="W15" t="s">
        <v>1</v>
      </c>
    </row>
    <row r="16" spans="5:23" x14ac:dyDescent="0.25">
      <c r="E16" t="s">
        <v>1096</v>
      </c>
      <c r="F16" s="2" t="s">
        <v>1300</v>
      </c>
      <c r="G16" t="s">
        <v>1</v>
      </c>
      <c r="H16" t="s">
        <v>0</v>
      </c>
      <c r="I16" t="s">
        <v>348</v>
      </c>
      <c r="J16" t="s">
        <v>349</v>
      </c>
      <c r="K16" s="52" t="s">
        <v>1306</v>
      </c>
      <c r="L16" s="52" t="s">
        <v>1306</v>
      </c>
      <c r="M16" t="s">
        <v>98</v>
      </c>
      <c r="N16" t="s">
        <v>99</v>
      </c>
      <c r="O16" s="3">
        <v>0</v>
      </c>
      <c r="P16" s="3">
        <v>0</v>
      </c>
      <c r="Q16" s="3">
        <v>16.71</v>
      </c>
      <c r="R16" s="3">
        <v>2.1723000000000003</v>
      </c>
      <c r="S16" s="3">
        <v>0</v>
      </c>
      <c r="T16" s="3">
        <v>0</v>
      </c>
      <c r="U16" s="3">
        <v>18.882300000000001</v>
      </c>
      <c r="W16" t="s">
        <v>1</v>
      </c>
    </row>
    <row r="17" spans="5:23" x14ac:dyDescent="0.25">
      <c r="E17" t="s">
        <v>1096</v>
      </c>
      <c r="F17" s="2" t="s">
        <v>1300</v>
      </c>
      <c r="G17" t="s">
        <v>1</v>
      </c>
      <c r="H17" t="s">
        <v>0</v>
      </c>
      <c r="I17" t="s">
        <v>348</v>
      </c>
      <c r="J17" t="s">
        <v>349</v>
      </c>
      <c r="K17" s="52" t="s">
        <v>1305</v>
      </c>
      <c r="L17" s="52" t="s">
        <v>1305</v>
      </c>
      <c r="N17" t="s">
        <v>142</v>
      </c>
      <c r="O17" s="3">
        <v>0</v>
      </c>
      <c r="P17" s="3">
        <v>0</v>
      </c>
      <c r="Q17" s="3">
        <v>140</v>
      </c>
      <c r="R17" s="3">
        <v>18.2</v>
      </c>
      <c r="S17" s="3">
        <v>0</v>
      </c>
      <c r="T17" s="3">
        <v>0</v>
      </c>
      <c r="U17" s="3">
        <v>158.19999999999999</v>
      </c>
      <c r="V17" s="3" t="s">
        <v>367</v>
      </c>
      <c r="W17" t="s">
        <v>1</v>
      </c>
    </row>
    <row r="18" spans="5:23" x14ac:dyDescent="0.25">
      <c r="E18" t="s">
        <v>1096</v>
      </c>
      <c r="F18" s="2" t="s">
        <v>1300</v>
      </c>
      <c r="G18" t="s">
        <v>1</v>
      </c>
      <c r="H18" t="s">
        <v>0</v>
      </c>
      <c r="I18" t="s">
        <v>348</v>
      </c>
      <c r="J18" t="s">
        <v>349</v>
      </c>
      <c r="K18" s="52" t="s">
        <v>1304</v>
      </c>
      <c r="L18" s="52" t="s">
        <v>1304</v>
      </c>
      <c r="M18" t="s">
        <v>344</v>
      </c>
      <c r="N18" t="s">
        <v>345</v>
      </c>
      <c r="O18" s="3">
        <v>0</v>
      </c>
      <c r="P18" s="3">
        <v>0</v>
      </c>
      <c r="Q18" s="3">
        <v>680</v>
      </c>
      <c r="R18" s="3">
        <v>88.4</v>
      </c>
      <c r="S18" s="3">
        <v>0</v>
      </c>
      <c r="T18" s="3">
        <v>0</v>
      </c>
      <c r="U18" s="3">
        <v>768.4</v>
      </c>
      <c r="W18" t="s">
        <v>1</v>
      </c>
    </row>
    <row r="19" spans="5:23" x14ac:dyDescent="0.25">
      <c r="E19" t="s">
        <v>1096</v>
      </c>
      <c r="F19" s="2" t="s">
        <v>1300</v>
      </c>
      <c r="G19" t="s">
        <v>1</v>
      </c>
      <c r="H19" t="s">
        <v>0</v>
      </c>
      <c r="I19" t="s">
        <v>348</v>
      </c>
      <c r="J19" t="s">
        <v>349</v>
      </c>
      <c r="K19" s="52" t="s">
        <v>1303</v>
      </c>
      <c r="L19" s="52" t="s">
        <v>1303</v>
      </c>
      <c r="M19" t="s">
        <v>226</v>
      </c>
      <c r="N19" t="s">
        <v>227</v>
      </c>
      <c r="O19" s="3">
        <v>0</v>
      </c>
      <c r="P19" s="3">
        <v>0</v>
      </c>
      <c r="Q19" s="3">
        <v>13.27</v>
      </c>
      <c r="R19" s="3">
        <v>1.7251000000000001</v>
      </c>
      <c r="S19" s="3">
        <v>0</v>
      </c>
      <c r="T19" s="3">
        <v>0</v>
      </c>
      <c r="U19" s="3">
        <v>14.995099999999999</v>
      </c>
      <c r="W19" t="s">
        <v>1</v>
      </c>
    </row>
    <row r="20" spans="5:23" x14ac:dyDescent="0.25">
      <c r="E20" t="s">
        <v>1096</v>
      </c>
      <c r="F20" s="2" t="s">
        <v>1300</v>
      </c>
      <c r="G20" t="s">
        <v>1</v>
      </c>
      <c r="H20" t="s">
        <v>0</v>
      </c>
      <c r="I20" t="s">
        <v>348</v>
      </c>
      <c r="J20" t="s">
        <v>349</v>
      </c>
      <c r="K20" s="52" t="s">
        <v>1302</v>
      </c>
      <c r="L20" s="52" t="s">
        <v>1302</v>
      </c>
      <c r="M20" t="s">
        <v>226</v>
      </c>
      <c r="N20" t="s">
        <v>227</v>
      </c>
      <c r="O20" s="3">
        <v>0</v>
      </c>
      <c r="P20" s="3">
        <v>0</v>
      </c>
      <c r="Q20" s="3">
        <v>200</v>
      </c>
      <c r="R20" s="3">
        <v>26</v>
      </c>
      <c r="S20" s="3">
        <v>0</v>
      </c>
      <c r="T20" s="3">
        <v>0</v>
      </c>
      <c r="U20" s="3">
        <v>226</v>
      </c>
      <c r="W20" t="s">
        <v>1</v>
      </c>
    </row>
    <row r="21" spans="5:23" x14ac:dyDescent="0.25">
      <c r="E21" t="s">
        <v>1096</v>
      </c>
      <c r="F21" s="2" t="s">
        <v>1300</v>
      </c>
      <c r="G21" t="s">
        <v>1</v>
      </c>
      <c r="H21" t="s">
        <v>0</v>
      </c>
      <c r="I21" t="s">
        <v>348</v>
      </c>
      <c r="J21" t="s">
        <v>349</v>
      </c>
      <c r="K21" s="52" t="s">
        <v>1301</v>
      </c>
      <c r="L21" s="52" t="s">
        <v>1301</v>
      </c>
      <c r="N21" t="s">
        <v>602</v>
      </c>
      <c r="O21" s="3">
        <v>0</v>
      </c>
      <c r="P21" s="3">
        <v>0</v>
      </c>
      <c r="Q21" s="3">
        <v>48.5</v>
      </c>
      <c r="R21" s="3">
        <v>6.3050000000000006</v>
      </c>
      <c r="S21" s="3">
        <v>0</v>
      </c>
      <c r="T21" s="3">
        <v>0</v>
      </c>
      <c r="U21" s="3">
        <v>54.805</v>
      </c>
      <c r="V21" s="3" t="s">
        <v>601</v>
      </c>
      <c r="W21" t="s">
        <v>1</v>
      </c>
    </row>
    <row r="22" spans="5:23" hidden="1" x14ac:dyDescent="0.25">
      <c r="E22" t="s">
        <v>1096</v>
      </c>
      <c r="F22" s="2" t="s">
        <v>1300</v>
      </c>
      <c r="G22" t="s">
        <v>1</v>
      </c>
      <c r="H22" t="s">
        <v>0</v>
      </c>
      <c r="I22" t="s">
        <v>348</v>
      </c>
      <c r="J22" t="s">
        <v>349</v>
      </c>
      <c r="K22" s="52" t="s">
        <v>1299</v>
      </c>
      <c r="L22" s="52" t="s">
        <v>1299</v>
      </c>
      <c r="M22" t="s">
        <v>146</v>
      </c>
      <c r="N22" t="s">
        <v>29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W22" t="s">
        <v>1</v>
      </c>
    </row>
    <row r="23" spans="5:23" x14ac:dyDescent="0.25">
      <c r="E23" t="s">
        <v>1096</v>
      </c>
      <c r="F23" s="2" t="s">
        <v>1286</v>
      </c>
      <c r="G23" t="s">
        <v>1</v>
      </c>
      <c r="H23" t="s">
        <v>0</v>
      </c>
      <c r="I23" t="s">
        <v>348</v>
      </c>
      <c r="J23" t="s">
        <v>349</v>
      </c>
      <c r="K23" s="52" t="s">
        <v>1297</v>
      </c>
      <c r="L23" s="52" t="s">
        <v>1297</v>
      </c>
      <c r="M23" t="s">
        <v>163</v>
      </c>
      <c r="N23" t="s">
        <v>164</v>
      </c>
      <c r="O23" s="3">
        <v>0</v>
      </c>
      <c r="P23" s="3">
        <v>0</v>
      </c>
      <c r="Q23" s="3">
        <v>30</v>
      </c>
      <c r="R23" s="3">
        <v>3.9000000000000004</v>
      </c>
      <c r="S23" s="3">
        <v>0</v>
      </c>
      <c r="T23" s="3">
        <v>0</v>
      </c>
      <c r="U23" s="3">
        <v>33.9</v>
      </c>
      <c r="W23" t="s">
        <v>1</v>
      </c>
    </row>
    <row r="24" spans="5:23" x14ac:dyDescent="0.25">
      <c r="E24" t="s">
        <v>1096</v>
      </c>
      <c r="F24" s="2" t="s">
        <v>1286</v>
      </c>
      <c r="G24" t="s">
        <v>1</v>
      </c>
      <c r="H24" t="s">
        <v>0</v>
      </c>
      <c r="I24" t="s">
        <v>348</v>
      </c>
      <c r="J24" t="s">
        <v>349</v>
      </c>
      <c r="K24" s="52" t="s">
        <v>1296</v>
      </c>
      <c r="L24" s="52" t="s">
        <v>1296</v>
      </c>
      <c r="M24" t="s">
        <v>163</v>
      </c>
      <c r="N24" t="s">
        <v>164</v>
      </c>
      <c r="O24" s="3">
        <v>0</v>
      </c>
      <c r="P24" s="3">
        <v>0</v>
      </c>
      <c r="Q24" s="3">
        <v>450</v>
      </c>
      <c r="R24" s="3">
        <v>58.5</v>
      </c>
      <c r="S24" s="3">
        <v>0</v>
      </c>
      <c r="T24" s="3">
        <v>0</v>
      </c>
      <c r="U24" s="3">
        <v>508.5</v>
      </c>
      <c r="W24" t="s">
        <v>1</v>
      </c>
    </row>
    <row r="25" spans="5:23" x14ac:dyDescent="0.25">
      <c r="E25" t="s">
        <v>1096</v>
      </c>
      <c r="F25" s="2" t="s">
        <v>1286</v>
      </c>
      <c r="G25" t="s">
        <v>1</v>
      </c>
      <c r="H25" t="s">
        <v>0</v>
      </c>
      <c r="I25" t="s">
        <v>348</v>
      </c>
      <c r="J25" t="s">
        <v>349</v>
      </c>
      <c r="K25" s="52" t="s">
        <v>1295</v>
      </c>
      <c r="L25" s="52" t="s">
        <v>1295</v>
      </c>
      <c r="M25" t="s">
        <v>589</v>
      </c>
      <c r="N25" t="s">
        <v>590</v>
      </c>
      <c r="O25" s="3">
        <v>0</v>
      </c>
      <c r="P25" s="3">
        <v>0</v>
      </c>
      <c r="Q25" s="3">
        <v>20</v>
      </c>
      <c r="R25" s="3">
        <v>2.6</v>
      </c>
      <c r="S25" s="3">
        <v>0</v>
      </c>
      <c r="T25" s="3">
        <v>0</v>
      </c>
      <c r="U25" s="3">
        <v>22.6</v>
      </c>
      <c r="W25" t="s">
        <v>1</v>
      </c>
    </row>
    <row r="26" spans="5:23" x14ac:dyDescent="0.25">
      <c r="E26" t="s">
        <v>1096</v>
      </c>
      <c r="F26" s="2" t="s">
        <v>1286</v>
      </c>
      <c r="G26" t="s">
        <v>1</v>
      </c>
      <c r="H26" t="s">
        <v>0</v>
      </c>
      <c r="I26" t="s">
        <v>348</v>
      </c>
      <c r="J26" t="s">
        <v>349</v>
      </c>
      <c r="K26" s="52" t="s">
        <v>1294</v>
      </c>
      <c r="L26" s="52" t="s">
        <v>1294</v>
      </c>
      <c r="M26" t="s">
        <v>352</v>
      </c>
      <c r="N26" t="s">
        <v>110</v>
      </c>
      <c r="O26" s="3">
        <v>0</v>
      </c>
      <c r="P26" s="3">
        <v>0</v>
      </c>
      <c r="Q26" s="3">
        <v>21.24</v>
      </c>
      <c r="R26" s="3">
        <v>2.7612000000000001</v>
      </c>
      <c r="S26" s="3">
        <v>0</v>
      </c>
      <c r="T26" s="3">
        <v>0</v>
      </c>
      <c r="U26" s="3">
        <v>24.001199999999997</v>
      </c>
      <c r="W26" t="s">
        <v>1</v>
      </c>
    </row>
    <row r="27" spans="5:23" x14ac:dyDescent="0.25">
      <c r="E27" t="s">
        <v>1096</v>
      </c>
      <c r="F27" s="2" t="s">
        <v>1286</v>
      </c>
      <c r="G27" t="s">
        <v>1</v>
      </c>
      <c r="H27" t="s">
        <v>0</v>
      </c>
      <c r="I27" t="s">
        <v>348</v>
      </c>
      <c r="J27" t="s">
        <v>349</v>
      </c>
      <c r="K27" s="52" t="s">
        <v>1293</v>
      </c>
      <c r="L27" s="52" t="s">
        <v>1293</v>
      </c>
      <c r="M27" t="s">
        <v>352</v>
      </c>
      <c r="N27" t="s">
        <v>110</v>
      </c>
      <c r="O27" s="3">
        <v>0</v>
      </c>
      <c r="P27" s="3">
        <v>0</v>
      </c>
      <c r="Q27" s="3">
        <v>115</v>
      </c>
      <c r="R27" s="3">
        <v>14.950000000000001</v>
      </c>
      <c r="S27" s="3">
        <v>0</v>
      </c>
      <c r="T27" s="3">
        <v>0</v>
      </c>
      <c r="U27" s="3">
        <v>129.94999999999999</v>
      </c>
      <c r="W27" t="s">
        <v>1</v>
      </c>
    </row>
    <row r="28" spans="5:23" x14ac:dyDescent="0.25">
      <c r="E28" t="s">
        <v>1096</v>
      </c>
      <c r="F28" s="2" t="s">
        <v>1286</v>
      </c>
      <c r="G28" t="s">
        <v>1</v>
      </c>
      <c r="H28" t="s">
        <v>0</v>
      </c>
      <c r="I28" t="s">
        <v>348</v>
      </c>
      <c r="J28" t="s">
        <v>349</v>
      </c>
      <c r="K28" s="52" t="s">
        <v>1292</v>
      </c>
      <c r="L28" s="52" t="s">
        <v>1292</v>
      </c>
      <c r="M28" t="s">
        <v>202</v>
      </c>
      <c r="N28" t="s">
        <v>203</v>
      </c>
      <c r="O28" s="3">
        <v>0</v>
      </c>
      <c r="P28" s="3">
        <v>0</v>
      </c>
      <c r="Q28" s="3">
        <v>440</v>
      </c>
      <c r="R28" s="3">
        <v>57.2</v>
      </c>
      <c r="S28" s="3">
        <v>0</v>
      </c>
      <c r="T28" s="3">
        <v>0</v>
      </c>
      <c r="U28" s="3">
        <v>497.2</v>
      </c>
      <c r="W28" t="s">
        <v>1</v>
      </c>
    </row>
    <row r="29" spans="5:23" x14ac:dyDescent="0.25">
      <c r="E29" t="s">
        <v>1096</v>
      </c>
      <c r="F29" s="2" t="s">
        <v>1286</v>
      </c>
      <c r="G29" t="s">
        <v>1</v>
      </c>
      <c r="H29" t="s">
        <v>0</v>
      </c>
      <c r="I29" t="s">
        <v>348</v>
      </c>
      <c r="J29" t="s">
        <v>349</v>
      </c>
      <c r="K29" s="52" t="s">
        <v>1291</v>
      </c>
      <c r="L29" s="52" t="s">
        <v>1291</v>
      </c>
      <c r="M29" t="s">
        <v>113</v>
      </c>
      <c r="N29" t="s">
        <v>114</v>
      </c>
      <c r="O29" s="3">
        <v>0</v>
      </c>
      <c r="P29" s="3">
        <v>0</v>
      </c>
      <c r="Q29" s="3">
        <v>600</v>
      </c>
      <c r="R29" s="3">
        <v>78</v>
      </c>
      <c r="S29" s="3">
        <v>0</v>
      </c>
      <c r="T29" s="3">
        <v>0</v>
      </c>
      <c r="U29" s="3">
        <v>678</v>
      </c>
      <c r="W29" t="s">
        <v>1</v>
      </c>
    </row>
    <row r="30" spans="5:23" x14ac:dyDescent="0.25">
      <c r="E30" t="s">
        <v>1096</v>
      </c>
      <c r="F30" s="2" t="s">
        <v>1286</v>
      </c>
      <c r="G30" t="s">
        <v>1</v>
      </c>
      <c r="H30" t="s">
        <v>0</v>
      </c>
      <c r="I30" t="s">
        <v>348</v>
      </c>
      <c r="J30" t="s">
        <v>349</v>
      </c>
      <c r="K30" s="52" t="s">
        <v>1290</v>
      </c>
      <c r="L30" s="52" t="s">
        <v>1290</v>
      </c>
      <c r="M30" t="s">
        <v>113</v>
      </c>
      <c r="N30" t="s">
        <v>114</v>
      </c>
      <c r="O30" s="3">
        <v>0</v>
      </c>
      <c r="P30" s="3">
        <v>0</v>
      </c>
      <c r="Q30" s="3">
        <v>30</v>
      </c>
      <c r="R30" s="3">
        <v>3.9000000000000004</v>
      </c>
      <c r="S30" s="3">
        <v>0</v>
      </c>
      <c r="T30" s="3">
        <v>0</v>
      </c>
      <c r="U30" s="3">
        <v>33.9</v>
      </c>
      <c r="W30" t="s">
        <v>1</v>
      </c>
    </row>
    <row r="31" spans="5:23" x14ac:dyDescent="0.25">
      <c r="E31" t="s">
        <v>1096</v>
      </c>
      <c r="F31" s="2" t="s">
        <v>1286</v>
      </c>
      <c r="G31" t="s">
        <v>1</v>
      </c>
      <c r="H31" t="s">
        <v>0</v>
      </c>
      <c r="I31" t="s">
        <v>348</v>
      </c>
      <c r="J31" t="s">
        <v>349</v>
      </c>
      <c r="K31" s="52" t="s">
        <v>1289</v>
      </c>
      <c r="L31" s="52" t="s">
        <v>1289</v>
      </c>
      <c r="M31" t="s">
        <v>689</v>
      </c>
      <c r="N31" t="s">
        <v>690</v>
      </c>
      <c r="O31" s="3">
        <v>0</v>
      </c>
      <c r="P31" s="3">
        <v>0</v>
      </c>
      <c r="Q31" s="3">
        <v>98</v>
      </c>
      <c r="R31" s="3">
        <v>12.74</v>
      </c>
      <c r="S31" s="3">
        <v>0</v>
      </c>
      <c r="T31" s="3">
        <v>0</v>
      </c>
      <c r="U31" s="3">
        <v>110.74</v>
      </c>
      <c r="W31" t="s">
        <v>1</v>
      </c>
    </row>
    <row r="32" spans="5:23" x14ac:dyDescent="0.25">
      <c r="E32" t="s">
        <v>1096</v>
      </c>
      <c r="F32" s="2" t="s">
        <v>1286</v>
      </c>
      <c r="G32" t="s">
        <v>1</v>
      </c>
      <c r="H32" t="s">
        <v>0</v>
      </c>
      <c r="I32" t="s">
        <v>348</v>
      </c>
      <c r="J32" t="s">
        <v>349</v>
      </c>
      <c r="K32" s="52" t="s">
        <v>1288</v>
      </c>
      <c r="L32" s="52" t="s">
        <v>1288</v>
      </c>
      <c r="M32" t="s">
        <v>113</v>
      </c>
      <c r="N32" t="s">
        <v>114</v>
      </c>
      <c r="O32" s="3">
        <v>0</v>
      </c>
      <c r="P32" s="3">
        <v>0</v>
      </c>
      <c r="Q32" s="3">
        <v>60</v>
      </c>
      <c r="R32" s="3">
        <v>7.8000000000000007</v>
      </c>
      <c r="S32" s="3">
        <v>0</v>
      </c>
      <c r="T32" s="3">
        <v>0</v>
      </c>
      <c r="U32" s="3">
        <v>67.8</v>
      </c>
      <c r="W32" t="s">
        <v>1</v>
      </c>
    </row>
    <row r="33" spans="5:23" x14ac:dyDescent="0.25">
      <c r="E33" t="s">
        <v>1096</v>
      </c>
      <c r="F33" s="2" t="s">
        <v>1286</v>
      </c>
      <c r="G33" t="s">
        <v>1</v>
      </c>
      <c r="H33" t="s">
        <v>0</v>
      </c>
      <c r="I33" t="s">
        <v>348</v>
      </c>
      <c r="J33" t="s">
        <v>349</v>
      </c>
      <c r="K33" s="52" t="s">
        <v>1287</v>
      </c>
      <c r="L33" s="52" t="s">
        <v>1287</v>
      </c>
      <c r="M33" t="s">
        <v>113</v>
      </c>
      <c r="N33" t="s">
        <v>114</v>
      </c>
      <c r="O33" s="3">
        <v>0</v>
      </c>
      <c r="P33" s="3">
        <v>0</v>
      </c>
      <c r="Q33" s="3">
        <v>11.06</v>
      </c>
      <c r="R33" s="3">
        <v>1.4378000000000002</v>
      </c>
      <c r="S33" s="3">
        <v>0</v>
      </c>
      <c r="T33" s="3">
        <v>0</v>
      </c>
      <c r="U33" s="3">
        <v>12.497800000000002</v>
      </c>
      <c r="W33" t="s">
        <v>1</v>
      </c>
    </row>
    <row r="34" spans="5:23" x14ac:dyDescent="0.25">
      <c r="E34" t="s">
        <v>1096</v>
      </c>
      <c r="F34" s="2" t="s">
        <v>1286</v>
      </c>
      <c r="G34" t="s">
        <v>1</v>
      </c>
      <c r="H34" t="s">
        <v>0</v>
      </c>
      <c r="I34" t="s">
        <v>348</v>
      </c>
      <c r="J34" t="s">
        <v>349</v>
      </c>
      <c r="K34" s="52" t="s">
        <v>1285</v>
      </c>
      <c r="L34" s="52" t="s">
        <v>1285</v>
      </c>
      <c r="M34" t="s">
        <v>113</v>
      </c>
      <c r="N34" t="s">
        <v>114</v>
      </c>
      <c r="O34" s="3">
        <v>0</v>
      </c>
      <c r="P34" s="3">
        <v>0</v>
      </c>
      <c r="Q34" s="3">
        <v>71.33</v>
      </c>
      <c r="R34" s="3">
        <v>9.2728999999999999</v>
      </c>
      <c r="S34" s="3">
        <v>0</v>
      </c>
      <c r="T34" s="3">
        <v>0</v>
      </c>
      <c r="U34" s="3">
        <v>80.602900000000005</v>
      </c>
      <c r="W34" t="s">
        <v>1</v>
      </c>
    </row>
    <row r="35" spans="5:23" x14ac:dyDescent="0.25">
      <c r="E35" t="s">
        <v>1096</v>
      </c>
      <c r="F35" s="2" t="s">
        <v>1275</v>
      </c>
      <c r="G35" t="s">
        <v>1</v>
      </c>
      <c r="H35" t="s">
        <v>0</v>
      </c>
      <c r="I35" t="s">
        <v>348</v>
      </c>
      <c r="J35" t="s">
        <v>349</v>
      </c>
      <c r="K35" s="52" t="s">
        <v>1284</v>
      </c>
      <c r="L35" s="52" t="s">
        <v>1284</v>
      </c>
      <c r="M35" t="s">
        <v>113</v>
      </c>
      <c r="N35" t="s">
        <v>114</v>
      </c>
      <c r="O35" s="3">
        <v>0</v>
      </c>
      <c r="P35" s="3">
        <v>0</v>
      </c>
      <c r="Q35" s="3">
        <v>45</v>
      </c>
      <c r="R35" s="3">
        <v>5.8500000000000005</v>
      </c>
      <c r="S35" s="3">
        <v>0</v>
      </c>
      <c r="T35" s="3">
        <v>0</v>
      </c>
      <c r="U35" s="3">
        <v>50.85</v>
      </c>
      <c r="W35" t="s">
        <v>1</v>
      </c>
    </row>
    <row r="36" spans="5:23" x14ac:dyDescent="0.25">
      <c r="E36" t="s">
        <v>1096</v>
      </c>
      <c r="F36" s="2" t="s">
        <v>1275</v>
      </c>
      <c r="G36" t="s">
        <v>1</v>
      </c>
      <c r="H36" t="s">
        <v>0</v>
      </c>
      <c r="I36" t="s">
        <v>348</v>
      </c>
      <c r="J36" t="s">
        <v>349</v>
      </c>
      <c r="K36" s="52" t="s">
        <v>1283</v>
      </c>
      <c r="L36" s="52" t="s">
        <v>1283</v>
      </c>
      <c r="M36" t="s">
        <v>113</v>
      </c>
      <c r="N36" t="s">
        <v>114</v>
      </c>
      <c r="O36" s="3">
        <v>0</v>
      </c>
      <c r="P36" s="3">
        <v>0</v>
      </c>
      <c r="Q36" s="3">
        <v>30</v>
      </c>
      <c r="R36" s="3">
        <v>3.9000000000000004</v>
      </c>
      <c r="S36" s="3">
        <v>0</v>
      </c>
      <c r="T36" s="3">
        <v>0</v>
      </c>
      <c r="U36" s="3">
        <v>33.9</v>
      </c>
      <c r="W36" t="s">
        <v>1</v>
      </c>
    </row>
    <row r="37" spans="5:23" x14ac:dyDescent="0.25">
      <c r="E37" t="s">
        <v>1096</v>
      </c>
      <c r="F37" s="2" t="s">
        <v>1275</v>
      </c>
      <c r="G37" t="s">
        <v>1</v>
      </c>
      <c r="H37" t="s">
        <v>0</v>
      </c>
      <c r="I37" t="s">
        <v>348</v>
      </c>
      <c r="J37" t="s">
        <v>349</v>
      </c>
      <c r="K37" s="52" t="s">
        <v>1282</v>
      </c>
      <c r="L37" s="52" t="s">
        <v>1282</v>
      </c>
      <c r="M37" t="s">
        <v>113</v>
      </c>
      <c r="N37" t="s">
        <v>114</v>
      </c>
      <c r="O37" s="3">
        <v>0</v>
      </c>
      <c r="P37" s="3">
        <v>0</v>
      </c>
      <c r="Q37" s="3">
        <v>12.83</v>
      </c>
      <c r="R37" s="3">
        <v>1.6679000000000002</v>
      </c>
      <c r="S37" s="3">
        <v>0</v>
      </c>
      <c r="T37" s="3">
        <v>0</v>
      </c>
      <c r="U37" s="3">
        <v>14.4979</v>
      </c>
      <c r="W37" t="s">
        <v>1</v>
      </c>
    </row>
    <row r="38" spans="5:23" x14ac:dyDescent="0.25">
      <c r="E38" t="s">
        <v>1096</v>
      </c>
      <c r="F38" s="2" t="s">
        <v>1275</v>
      </c>
      <c r="G38" t="s">
        <v>1</v>
      </c>
      <c r="H38" t="s">
        <v>0</v>
      </c>
      <c r="I38" t="s">
        <v>348</v>
      </c>
      <c r="J38" t="s">
        <v>349</v>
      </c>
      <c r="K38" s="52" t="s">
        <v>1281</v>
      </c>
      <c r="L38" s="52" t="s">
        <v>1281</v>
      </c>
      <c r="N38" t="s">
        <v>142</v>
      </c>
      <c r="O38" s="3">
        <v>0</v>
      </c>
      <c r="P38" s="3">
        <v>0</v>
      </c>
      <c r="Q38" s="3">
        <v>23.01</v>
      </c>
      <c r="R38" s="3">
        <v>2.9913000000000003</v>
      </c>
      <c r="S38" s="3">
        <v>0</v>
      </c>
      <c r="T38" s="3">
        <v>0</v>
      </c>
      <c r="U38" s="3">
        <v>26.001300000000001</v>
      </c>
      <c r="V38" s="3" t="s">
        <v>367</v>
      </c>
      <c r="W38" t="s">
        <v>1</v>
      </c>
    </row>
    <row r="39" spans="5:23" x14ac:dyDescent="0.25">
      <c r="E39" t="s">
        <v>1096</v>
      </c>
      <c r="F39" s="2" t="s">
        <v>1275</v>
      </c>
      <c r="G39" t="s">
        <v>1</v>
      </c>
      <c r="H39" t="s">
        <v>0</v>
      </c>
      <c r="I39" t="s">
        <v>348</v>
      </c>
      <c r="J39" t="s">
        <v>349</v>
      </c>
      <c r="K39" s="52" t="s">
        <v>1280</v>
      </c>
      <c r="L39" s="52" t="s">
        <v>1280</v>
      </c>
      <c r="M39" t="s">
        <v>113</v>
      </c>
      <c r="N39" t="s">
        <v>114</v>
      </c>
      <c r="O39" s="3">
        <v>0</v>
      </c>
      <c r="P39" s="3">
        <v>0</v>
      </c>
      <c r="Q39" s="3">
        <v>80</v>
      </c>
      <c r="R39" s="3">
        <v>10.4</v>
      </c>
      <c r="S39" s="3">
        <v>0</v>
      </c>
      <c r="T39" s="3">
        <v>0</v>
      </c>
      <c r="U39" s="3">
        <v>90.4</v>
      </c>
      <c r="W39" t="s">
        <v>1</v>
      </c>
    </row>
    <row r="40" spans="5:23" x14ac:dyDescent="0.25">
      <c r="E40" t="s">
        <v>1096</v>
      </c>
      <c r="F40" s="2" t="s">
        <v>1275</v>
      </c>
      <c r="G40" t="s">
        <v>1</v>
      </c>
      <c r="H40" t="s">
        <v>0</v>
      </c>
      <c r="I40" t="s">
        <v>348</v>
      </c>
      <c r="J40" t="s">
        <v>349</v>
      </c>
      <c r="K40" s="52" t="s">
        <v>1279</v>
      </c>
      <c r="L40" s="52" t="s">
        <v>1279</v>
      </c>
      <c r="M40" t="s">
        <v>113</v>
      </c>
      <c r="N40" t="s">
        <v>114</v>
      </c>
      <c r="O40" s="3">
        <v>0</v>
      </c>
      <c r="P40" s="3">
        <v>0</v>
      </c>
      <c r="Q40" s="3">
        <v>104</v>
      </c>
      <c r="R40" s="3">
        <v>13.52</v>
      </c>
      <c r="S40" s="3">
        <v>0</v>
      </c>
      <c r="T40" s="3">
        <v>0</v>
      </c>
      <c r="U40" s="3">
        <v>117.52</v>
      </c>
      <c r="W40" t="s">
        <v>1</v>
      </c>
    </row>
    <row r="41" spans="5:23" x14ac:dyDescent="0.25">
      <c r="E41" t="s">
        <v>1096</v>
      </c>
      <c r="F41" s="2" t="s">
        <v>1275</v>
      </c>
      <c r="G41" t="s">
        <v>1</v>
      </c>
      <c r="H41" t="s">
        <v>0</v>
      </c>
      <c r="I41" t="s">
        <v>348</v>
      </c>
      <c r="J41" t="s">
        <v>349</v>
      </c>
      <c r="K41" s="52" t="s">
        <v>1278</v>
      </c>
      <c r="L41" s="52" t="s">
        <v>1278</v>
      </c>
      <c r="M41" t="s">
        <v>384</v>
      </c>
      <c r="N41" t="s">
        <v>385</v>
      </c>
      <c r="O41" s="3">
        <v>0</v>
      </c>
      <c r="P41" s="3">
        <v>0</v>
      </c>
      <c r="Q41" s="3">
        <v>30</v>
      </c>
      <c r="R41" s="3">
        <v>3.9000000000000004</v>
      </c>
      <c r="S41" s="3">
        <v>0</v>
      </c>
      <c r="T41" s="3">
        <v>0</v>
      </c>
      <c r="U41" s="3">
        <v>33.9</v>
      </c>
      <c r="W41" t="s">
        <v>1</v>
      </c>
    </row>
    <row r="42" spans="5:23" hidden="1" x14ac:dyDescent="0.25">
      <c r="E42" t="s">
        <v>1096</v>
      </c>
      <c r="F42" s="2" t="s">
        <v>1275</v>
      </c>
      <c r="G42" t="s">
        <v>1</v>
      </c>
      <c r="H42" t="s">
        <v>0</v>
      </c>
      <c r="I42" t="s">
        <v>348</v>
      </c>
      <c r="J42" t="s">
        <v>349</v>
      </c>
      <c r="K42" s="52" t="s">
        <v>1277</v>
      </c>
      <c r="L42" s="52" t="s">
        <v>1277</v>
      </c>
      <c r="M42" t="s">
        <v>146</v>
      </c>
      <c r="N42" t="s">
        <v>29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W42" t="s">
        <v>1</v>
      </c>
    </row>
    <row r="43" spans="5:23" x14ac:dyDescent="0.25">
      <c r="E43" t="s">
        <v>1096</v>
      </c>
      <c r="F43" s="2" t="s">
        <v>1275</v>
      </c>
      <c r="G43" t="s">
        <v>1</v>
      </c>
      <c r="H43" t="s">
        <v>0</v>
      </c>
      <c r="I43" t="s">
        <v>348</v>
      </c>
      <c r="J43" t="s">
        <v>349</v>
      </c>
      <c r="K43" s="52" t="s">
        <v>1276</v>
      </c>
      <c r="L43" s="52" t="s">
        <v>1276</v>
      </c>
      <c r="M43" t="s">
        <v>113</v>
      </c>
      <c r="N43" t="s">
        <v>114</v>
      </c>
      <c r="O43" s="3">
        <v>0</v>
      </c>
      <c r="P43" s="3">
        <v>0</v>
      </c>
      <c r="Q43" s="3">
        <v>70</v>
      </c>
      <c r="R43" s="3">
        <v>9.1</v>
      </c>
      <c r="S43" s="3">
        <v>0</v>
      </c>
      <c r="T43" s="3">
        <v>0</v>
      </c>
      <c r="U43" s="3">
        <v>79.099999999999994</v>
      </c>
      <c r="W43" t="s">
        <v>1</v>
      </c>
    </row>
    <row r="44" spans="5:23" x14ac:dyDescent="0.25">
      <c r="E44" t="s">
        <v>1096</v>
      </c>
      <c r="F44" s="2" t="s">
        <v>1275</v>
      </c>
      <c r="G44" t="s">
        <v>1</v>
      </c>
      <c r="H44" t="s">
        <v>0</v>
      </c>
      <c r="I44" t="s">
        <v>348</v>
      </c>
      <c r="J44" t="s">
        <v>349</v>
      </c>
      <c r="K44" s="52" t="s">
        <v>1274</v>
      </c>
      <c r="L44" s="52" t="s">
        <v>1274</v>
      </c>
      <c r="M44" t="s">
        <v>482</v>
      </c>
      <c r="N44" t="s">
        <v>483</v>
      </c>
      <c r="O44" s="3">
        <v>0</v>
      </c>
      <c r="P44" s="3">
        <v>0</v>
      </c>
      <c r="Q44" s="3">
        <v>80</v>
      </c>
      <c r="R44" s="3">
        <v>10.4</v>
      </c>
      <c r="S44" s="3">
        <v>0</v>
      </c>
      <c r="T44" s="3">
        <v>0</v>
      </c>
      <c r="U44" s="3">
        <v>90.4</v>
      </c>
      <c r="W44" t="s">
        <v>1</v>
      </c>
    </row>
    <row r="45" spans="5:23" x14ac:dyDescent="0.25">
      <c r="E45" t="s">
        <v>1096</v>
      </c>
      <c r="F45" s="2" t="s">
        <v>1260</v>
      </c>
      <c r="G45" t="s">
        <v>1</v>
      </c>
      <c r="H45" t="s">
        <v>0</v>
      </c>
      <c r="I45" t="s">
        <v>348</v>
      </c>
      <c r="J45" t="s">
        <v>349</v>
      </c>
      <c r="K45" s="52" t="s">
        <v>1273</v>
      </c>
      <c r="L45" s="52" t="s">
        <v>1273</v>
      </c>
      <c r="M45" t="s">
        <v>214</v>
      </c>
      <c r="N45" t="s">
        <v>215</v>
      </c>
      <c r="O45" s="3">
        <v>0</v>
      </c>
      <c r="P45" s="3">
        <v>0</v>
      </c>
      <c r="Q45" s="3">
        <v>30</v>
      </c>
      <c r="R45" s="3">
        <v>3.9000000000000004</v>
      </c>
      <c r="S45" s="3">
        <v>0</v>
      </c>
      <c r="T45" s="3">
        <v>0</v>
      </c>
      <c r="U45" s="3">
        <v>33.9</v>
      </c>
      <c r="W45" t="s">
        <v>1</v>
      </c>
    </row>
    <row r="46" spans="5:23" x14ac:dyDescent="0.25">
      <c r="E46" t="s">
        <v>1096</v>
      </c>
      <c r="F46" s="2" t="s">
        <v>1260</v>
      </c>
      <c r="G46" t="s">
        <v>1</v>
      </c>
      <c r="H46" t="s">
        <v>0</v>
      </c>
      <c r="I46" t="s">
        <v>348</v>
      </c>
      <c r="J46" t="s">
        <v>349</v>
      </c>
      <c r="K46" s="52" t="s">
        <v>1272</v>
      </c>
      <c r="L46" s="52" t="s">
        <v>1272</v>
      </c>
      <c r="N46" t="s">
        <v>534</v>
      </c>
      <c r="O46" s="3">
        <v>0</v>
      </c>
      <c r="P46" s="3">
        <v>0</v>
      </c>
      <c r="Q46" s="3">
        <v>60</v>
      </c>
      <c r="R46" s="3">
        <v>7.8000000000000007</v>
      </c>
      <c r="S46" s="3">
        <v>0</v>
      </c>
      <c r="T46" s="3">
        <v>0</v>
      </c>
      <c r="U46" s="3">
        <v>67.8</v>
      </c>
      <c r="V46" s="3" t="s">
        <v>533</v>
      </c>
      <c r="W46" t="s">
        <v>1</v>
      </c>
    </row>
    <row r="47" spans="5:23" x14ac:dyDescent="0.25">
      <c r="E47" t="s">
        <v>1096</v>
      </c>
      <c r="F47" s="2" t="s">
        <v>1260</v>
      </c>
      <c r="G47" t="s">
        <v>1</v>
      </c>
      <c r="H47" t="s">
        <v>0</v>
      </c>
      <c r="I47" t="s">
        <v>348</v>
      </c>
      <c r="J47" t="s">
        <v>349</v>
      </c>
      <c r="K47" s="52" t="s">
        <v>1271</v>
      </c>
      <c r="L47" s="52" t="s">
        <v>1271</v>
      </c>
      <c r="M47" t="s">
        <v>98</v>
      </c>
      <c r="N47" t="s">
        <v>99</v>
      </c>
      <c r="O47" s="3">
        <v>0</v>
      </c>
      <c r="P47" s="3">
        <v>0</v>
      </c>
      <c r="Q47" s="3">
        <v>31.86</v>
      </c>
      <c r="R47" s="3">
        <v>4.1417999999999999</v>
      </c>
      <c r="S47" s="3">
        <v>0</v>
      </c>
      <c r="T47" s="3">
        <v>0</v>
      </c>
      <c r="U47" s="3">
        <v>36.001800000000003</v>
      </c>
      <c r="W47" t="s">
        <v>1</v>
      </c>
    </row>
    <row r="48" spans="5:23" x14ac:dyDescent="0.25">
      <c r="E48" t="s">
        <v>1096</v>
      </c>
      <c r="F48" s="2" t="s">
        <v>1260</v>
      </c>
      <c r="G48" t="s">
        <v>1</v>
      </c>
      <c r="H48" t="s">
        <v>0</v>
      </c>
      <c r="I48" t="s">
        <v>348</v>
      </c>
      <c r="J48" t="s">
        <v>349</v>
      </c>
      <c r="K48" s="52" t="s">
        <v>1270</v>
      </c>
      <c r="L48" s="52" t="s">
        <v>1270</v>
      </c>
      <c r="M48" t="s">
        <v>202</v>
      </c>
      <c r="N48" t="s">
        <v>203</v>
      </c>
      <c r="O48" s="3">
        <v>0</v>
      </c>
      <c r="P48" s="3">
        <v>0</v>
      </c>
      <c r="Q48" s="3">
        <v>15</v>
      </c>
      <c r="R48" s="3">
        <v>1.9500000000000002</v>
      </c>
      <c r="S48" s="3">
        <v>0</v>
      </c>
      <c r="T48" s="3">
        <v>0</v>
      </c>
      <c r="U48" s="3">
        <v>16.95</v>
      </c>
      <c r="W48" t="s">
        <v>1</v>
      </c>
    </row>
    <row r="49" spans="5:23" x14ac:dyDescent="0.25">
      <c r="E49" t="s">
        <v>1096</v>
      </c>
      <c r="F49" s="2" t="s">
        <v>1260</v>
      </c>
      <c r="G49" t="s">
        <v>1</v>
      </c>
      <c r="H49" t="s">
        <v>0</v>
      </c>
      <c r="I49" t="s">
        <v>348</v>
      </c>
      <c r="J49" t="s">
        <v>349</v>
      </c>
      <c r="K49" s="52" t="s">
        <v>1269</v>
      </c>
      <c r="L49" s="52" t="s">
        <v>1269</v>
      </c>
      <c r="M49" t="s">
        <v>202</v>
      </c>
      <c r="N49" t="s">
        <v>203</v>
      </c>
      <c r="O49" s="3">
        <v>0</v>
      </c>
      <c r="P49" s="3">
        <v>0</v>
      </c>
      <c r="Q49" s="3">
        <v>182</v>
      </c>
      <c r="R49" s="3">
        <v>23.66</v>
      </c>
      <c r="S49" s="3">
        <v>0</v>
      </c>
      <c r="T49" s="3">
        <v>0</v>
      </c>
      <c r="U49" s="3">
        <v>205.66</v>
      </c>
      <c r="W49" t="s">
        <v>1</v>
      </c>
    </row>
    <row r="50" spans="5:23" x14ac:dyDescent="0.25">
      <c r="E50" t="s">
        <v>1096</v>
      </c>
      <c r="F50" s="2" t="s">
        <v>1260</v>
      </c>
      <c r="G50" t="s">
        <v>1</v>
      </c>
      <c r="H50" t="s">
        <v>0</v>
      </c>
      <c r="I50" t="s">
        <v>348</v>
      </c>
      <c r="J50" t="s">
        <v>349</v>
      </c>
      <c r="K50" s="52" t="s">
        <v>1268</v>
      </c>
      <c r="L50" s="52" t="s">
        <v>1268</v>
      </c>
      <c r="M50" t="s">
        <v>352</v>
      </c>
      <c r="N50" t="s">
        <v>110</v>
      </c>
      <c r="O50" s="3">
        <v>0</v>
      </c>
      <c r="P50" s="3">
        <v>0</v>
      </c>
      <c r="Q50" s="3">
        <v>1900</v>
      </c>
      <c r="R50" s="3">
        <v>247</v>
      </c>
      <c r="S50" s="3">
        <v>0</v>
      </c>
      <c r="T50" s="3">
        <v>0</v>
      </c>
      <c r="U50" s="3">
        <v>2147</v>
      </c>
      <c r="W50" t="s">
        <v>1</v>
      </c>
    </row>
    <row r="51" spans="5:23" x14ac:dyDescent="0.25">
      <c r="E51" t="s">
        <v>1096</v>
      </c>
      <c r="F51" s="2" t="s">
        <v>1260</v>
      </c>
      <c r="G51" t="s">
        <v>1</v>
      </c>
      <c r="H51" t="s">
        <v>0</v>
      </c>
      <c r="I51" t="s">
        <v>348</v>
      </c>
      <c r="J51" t="s">
        <v>349</v>
      </c>
      <c r="K51" s="52" t="s">
        <v>1267</v>
      </c>
      <c r="L51" s="52" t="s">
        <v>1267</v>
      </c>
      <c r="M51" t="s">
        <v>352</v>
      </c>
      <c r="N51" t="s">
        <v>110</v>
      </c>
      <c r="O51" s="3">
        <v>0</v>
      </c>
      <c r="P51" s="3">
        <v>0</v>
      </c>
      <c r="Q51" s="3">
        <v>147.35</v>
      </c>
      <c r="R51" s="3">
        <v>19.1555</v>
      </c>
      <c r="S51" s="3">
        <v>0</v>
      </c>
      <c r="T51" s="3">
        <v>0</v>
      </c>
      <c r="U51" s="3">
        <v>166.50549999999998</v>
      </c>
      <c r="W51" t="s">
        <v>1</v>
      </c>
    </row>
    <row r="52" spans="5:23" x14ac:dyDescent="0.25">
      <c r="E52" t="s">
        <v>1096</v>
      </c>
      <c r="F52" s="2" t="s">
        <v>1260</v>
      </c>
      <c r="G52" t="s">
        <v>1</v>
      </c>
      <c r="H52" t="s">
        <v>0</v>
      </c>
      <c r="I52" t="s">
        <v>348</v>
      </c>
      <c r="J52" t="s">
        <v>349</v>
      </c>
      <c r="K52" s="52" t="s">
        <v>1266</v>
      </c>
      <c r="L52" s="52" t="s">
        <v>1266</v>
      </c>
      <c r="M52" t="s">
        <v>352</v>
      </c>
      <c r="N52" t="s">
        <v>110</v>
      </c>
      <c r="O52" s="3">
        <v>0</v>
      </c>
      <c r="P52" s="3">
        <v>0</v>
      </c>
      <c r="Q52" s="3">
        <v>620</v>
      </c>
      <c r="R52" s="3">
        <v>80.600000000000009</v>
      </c>
      <c r="S52" s="3">
        <v>0</v>
      </c>
      <c r="T52" s="3">
        <v>0</v>
      </c>
      <c r="U52" s="3">
        <v>700.6</v>
      </c>
      <c r="W52" t="s">
        <v>1</v>
      </c>
    </row>
    <row r="53" spans="5:23" x14ac:dyDescent="0.25">
      <c r="E53" t="s">
        <v>1096</v>
      </c>
      <c r="F53" s="2" t="s">
        <v>1260</v>
      </c>
      <c r="G53" t="s">
        <v>1</v>
      </c>
      <c r="H53" t="s">
        <v>0</v>
      </c>
      <c r="I53" t="s">
        <v>348</v>
      </c>
      <c r="J53" t="s">
        <v>349</v>
      </c>
      <c r="K53" s="52" t="s">
        <v>1265</v>
      </c>
      <c r="L53" s="52" t="s">
        <v>1265</v>
      </c>
      <c r="N53" t="s">
        <v>369</v>
      </c>
      <c r="O53" s="3">
        <v>0</v>
      </c>
      <c r="P53" s="3">
        <v>0</v>
      </c>
      <c r="Q53" s="3">
        <v>30</v>
      </c>
      <c r="R53" s="3">
        <v>3.9000000000000004</v>
      </c>
      <c r="S53" s="3">
        <v>0</v>
      </c>
      <c r="T53" s="3">
        <v>0</v>
      </c>
      <c r="U53" s="3">
        <v>33.9</v>
      </c>
      <c r="V53" s="3" t="s">
        <v>368</v>
      </c>
      <c r="W53" t="s">
        <v>1</v>
      </c>
    </row>
    <row r="54" spans="5:23" x14ac:dyDescent="0.25">
      <c r="E54" t="s">
        <v>1096</v>
      </c>
      <c r="F54" s="2" t="s">
        <v>1260</v>
      </c>
      <c r="G54" t="s">
        <v>1</v>
      </c>
      <c r="H54" t="s">
        <v>0</v>
      </c>
      <c r="I54" t="s">
        <v>348</v>
      </c>
      <c r="J54" t="s">
        <v>349</v>
      </c>
      <c r="K54" s="52" t="s">
        <v>1264</v>
      </c>
      <c r="L54" s="52" t="s">
        <v>1264</v>
      </c>
      <c r="N54" t="s">
        <v>1238</v>
      </c>
      <c r="O54" s="3">
        <v>0</v>
      </c>
      <c r="P54" s="3">
        <v>0</v>
      </c>
      <c r="Q54" s="3">
        <v>43.36</v>
      </c>
      <c r="R54" s="3">
        <v>5.6368</v>
      </c>
      <c r="S54" s="3">
        <v>0</v>
      </c>
      <c r="T54" s="3">
        <v>0</v>
      </c>
      <c r="U54" s="3">
        <v>48.9968</v>
      </c>
      <c r="V54" s="3" t="s">
        <v>1237</v>
      </c>
      <c r="W54" t="s">
        <v>1</v>
      </c>
    </row>
    <row r="55" spans="5:23" x14ac:dyDescent="0.25">
      <c r="E55" t="s">
        <v>1096</v>
      </c>
      <c r="F55" s="2" t="s">
        <v>1260</v>
      </c>
      <c r="G55" t="s">
        <v>1</v>
      </c>
      <c r="H55" t="s">
        <v>0</v>
      </c>
      <c r="I55" t="s">
        <v>348</v>
      </c>
      <c r="J55" t="s">
        <v>349</v>
      </c>
      <c r="K55" s="52" t="s">
        <v>1263</v>
      </c>
      <c r="L55" s="52" t="s">
        <v>1263</v>
      </c>
      <c r="M55" t="s">
        <v>169</v>
      </c>
      <c r="N55" t="s">
        <v>170</v>
      </c>
      <c r="O55" s="3">
        <v>0</v>
      </c>
      <c r="P55" s="3">
        <v>0</v>
      </c>
      <c r="Q55" s="3">
        <v>6.58</v>
      </c>
      <c r="R55" s="3">
        <v>0.85540000000000005</v>
      </c>
      <c r="S55" s="3">
        <v>0</v>
      </c>
      <c r="T55" s="3">
        <v>0</v>
      </c>
      <c r="U55" s="3">
        <v>7.4354000000000005</v>
      </c>
      <c r="W55" t="s">
        <v>1</v>
      </c>
    </row>
    <row r="56" spans="5:23" x14ac:dyDescent="0.25">
      <c r="E56" t="s">
        <v>1096</v>
      </c>
      <c r="F56" s="2" t="s">
        <v>1260</v>
      </c>
      <c r="G56" t="s">
        <v>1</v>
      </c>
      <c r="H56" t="s">
        <v>0</v>
      </c>
      <c r="I56" t="s">
        <v>348</v>
      </c>
      <c r="J56" t="s">
        <v>349</v>
      </c>
      <c r="K56" s="52" t="s">
        <v>1262</v>
      </c>
      <c r="L56" s="52" t="s">
        <v>1262</v>
      </c>
      <c r="M56" t="s">
        <v>242</v>
      </c>
      <c r="N56" t="s">
        <v>243</v>
      </c>
      <c r="O56" s="3">
        <v>0</v>
      </c>
      <c r="P56" s="3">
        <v>0</v>
      </c>
      <c r="Q56" s="3">
        <v>40</v>
      </c>
      <c r="R56" s="3">
        <v>5.2</v>
      </c>
      <c r="S56" s="3">
        <v>0</v>
      </c>
      <c r="T56" s="3">
        <v>0</v>
      </c>
      <c r="U56" s="3">
        <v>45.2</v>
      </c>
      <c r="W56" t="s">
        <v>1</v>
      </c>
    </row>
    <row r="57" spans="5:23" x14ac:dyDescent="0.25">
      <c r="E57" t="s">
        <v>1096</v>
      </c>
      <c r="F57" s="2" t="s">
        <v>1260</v>
      </c>
      <c r="G57" t="s">
        <v>1</v>
      </c>
      <c r="H57" t="s">
        <v>0</v>
      </c>
      <c r="I57" t="s">
        <v>348</v>
      </c>
      <c r="J57" t="s">
        <v>349</v>
      </c>
      <c r="K57" s="52" t="s">
        <v>1261</v>
      </c>
      <c r="L57" s="52" t="s">
        <v>1261</v>
      </c>
      <c r="M57" t="s">
        <v>169</v>
      </c>
      <c r="N57" t="s">
        <v>170</v>
      </c>
      <c r="O57" s="3">
        <v>0</v>
      </c>
      <c r="P57" s="3">
        <v>0</v>
      </c>
      <c r="Q57" s="3">
        <v>38.049999999999997</v>
      </c>
      <c r="R57" s="3">
        <v>4.9464999999999995</v>
      </c>
      <c r="S57" s="3">
        <v>0</v>
      </c>
      <c r="T57" s="3">
        <v>0</v>
      </c>
      <c r="U57" s="3">
        <v>42.996499999999997</v>
      </c>
      <c r="W57" t="s">
        <v>1</v>
      </c>
    </row>
    <row r="58" spans="5:23" x14ac:dyDescent="0.25">
      <c r="E58" t="s">
        <v>1096</v>
      </c>
      <c r="F58" s="2" t="s">
        <v>1260</v>
      </c>
      <c r="G58" t="s">
        <v>1</v>
      </c>
      <c r="H58" t="s">
        <v>0</v>
      </c>
      <c r="I58" t="s">
        <v>348</v>
      </c>
      <c r="J58" t="s">
        <v>349</v>
      </c>
      <c r="K58" s="52" t="s">
        <v>1259</v>
      </c>
      <c r="L58" s="52" t="s">
        <v>1259</v>
      </c>
      <c r="M58" t="s">
        <v>169</v>
      </c>
      <c r="N58" t="s">
        <v>170</v>
      </c>
      <c r="O58" s="3">
        <v>0</v>
      </c>
      <c r="P58" s="3">
        <v>0</v>
      </c>
      <c r="Q58" s="3">
        <v>34.36</v>
      </c>
      <c r="R58" s="3">
        <v>4.4668000000000001</v>
      </c>
      <c r="S58" s="3">
        <v>0</v>
      </c>
      <c r="T58" s="3">
        <v>0</v>
      </c>
      <c r="U58" s="3">
        <v>38.826799999999999</v>
      </c>
      <c r="W58" t="s">
        <v>1</v>
      </c>
    </row>
    <row r="59" spans="5:23" x14ac:dyDescent="0.25">
      <c r="E59" t="s">
        <v>1096</v>
      </c>
      <c r="F59" s="2" t="s">
        <v>1232</v>
      </c>
      <c r="G59" t="s">
        <v>1</v>
      </c>
      <c r="H59" t="s">
        <v>0</v>
      </c>
      <c r="I59" t="s">
        <v>348</v>
      </c>
      <c r="J59" t="s">
        <v>349</v>
      </c>
      <c r="K59" s="52" t="s">
        <v>1258</v>
      </c>
      <c r="L59" s="52" t="s">
        <v>1258</v>
      </c>
      <c r="M59" t="s">
        <v>113</v>
      </c>
      <c r="N59" t="s">
        <v>114</v>
      </c>
      <c r="O59" s="3">
        <v>0</v>
      </c>
      <c r="P59" s="3">
        <v>0</v>
      </c>
      <c r="Q59" s="3">
        <v>92</v>
      </c>
      <c r="R59" s="3">
        <v>11.96</v>
      </c>
      <c r="S59" s="3">
        <v>0</v>
      </c>
      <c r="T59" s="3">
        <v>0</v>
      </c>
      <c r="U59" s="3">
        <v>103.96000000000001</v>
      </c>
      <c r="W59" t="s">
        <v>1</v>
      </c>
    </row>
    <row r="60" spans="5:23" x14ac:dyDescent="0.25">
      <c r="E60" t="s">
        <v>1096</v>
      </c>
      <c r="F60" s="2" t="s">
        <v>1232</v>
      </c>
      <c r="G60" t="s">
        <v>1</v>
      </c>
      <c r="H60" t="s">
        <v>0</v>
      </c>
      <c r="I60" t="s">
        <v>348</v>
      </c>
      <c r="J60" t="s">
        <v>349</v>
      </c>
      <c r="K60" s="52" t="s">
        <v>1257</v>
      </c>
      <c r="L60" s="52" t="s">
        <v>1257</v>
      </c>
      <c r="M60" t="s">
        <v>113</v>
      </c>
      <c r="N60" t="s">
        <v>114</v>
      </c>
      <c r="O60" s="3">
        <v>0</v>
      </c>
      <c r="P60" s="3">
        <v>0</v>
      </c>
      <c r="Q60" s="3">
        <v>125</v>
      </c>
      <c r="R60" s="3">
        <v>16.25</v>
      </c>
      <c r="S60" s="3">
        <v>0</v>
      </c>
      <c r="T60" s="3">
        <v>0</v>
      </c>
      <c r="U60" s="3">
        <v>141.25</v>
      </c>
      <c r="W60" t="s">
        <v>1</v>
      </c>
    </row>
    <row r="61" spans="5:23" x14ac:dyDescent="0.25">
      <c r="E61" t="s">
        <v>1096</v>
      </c>
      <c r="F61" s="2" t="s">
        <v>1232</v>
      </c>
      <c r="G61" t="s">
        <v>1</v>
      </c>
      <c r="H61" t="s">
        <v>0</v>
      </c>
      <c r="I61" t="s">
        <v>348</v>
      </c>
      <c r="J61" t="s">
        <v>349</v>
      </c>
      <c r="K61" s="52" t="s">
        <v>1256</v>
      </c>
      <c r="L61" s="52" t="s">
        <v>1256</v>
      </c>
      <c r="M61" t="s">
        <v>202</v>
      </c>
      <c r="N61" t="s">
        <v>203</v>
      </c>
      <c r="O61" s="3">
        <v>0</v>
      </c>
      <c r="P61" s="3">
        <v>0</v>
      </c>
      <c r="Q61" s="3">
        <v>56.64</v>
      </c>
      <c r="R61" s="3">
        <v>7.3632</v>
      </c>
      <c r="S61" s="3">
        <v>0</v>
      </c>
      <c r="T61" s="3">
        <v>0</v>
      </c>
      <c r="U61" s="3">
        <v>64.003200000000007</v>
      </c>
      <c r="W61" t="s">
        <v>1</v>
      </c>
    </row>
    <row r="62" spans="5:23" x14ac:dyDescent="0.25">
      <c r="E62" t="s">
        <v>1096</v>
      </c>
      <c r="F62" s="2" t="s">
        <v>1232</v>
      </c>
      <c r="G62" t="s">
        <v>1</v>
      </c>
      <c r="H62" t="s">
        <v>0</v>
      </c>
      <c r="I62" t="s">
        <v>348</v>
      </c>
      <c r="J62" t="s">
        <v>349</v>
      </c>
      <c r="K62" s="52" t="s">
        <v>1255</v>
      </c>
      <c r="L62" s="52" t="s">
        <v>1255</v>
      </c>
      <c r="M62" t="s">
        <v>202</v>
      </c>
      <c r="N62" t="s">
        <v>203</v>
      </c>
      <c r="O62" s="3">
        <v>0</v>
      </c>
      <c r="P62" s="3">
        <v>0</v>
      </c>
      <c r="Q62" s="3">
        <v>120</v>
      </c>
      <c r="R62" s="3">
        <v>15.600000000000001</v>
      </c>
      <c r="S62" s="3">
        <v>0</v>
      </c>
      <c r="T62" s="3">
        <v>0</v>
      </c>
      <c r="U62" s="3">
        <v>135.6</v>
      </c>
      <c r="W62" t="s">
        <v>1</v>
      </c>
    </row>
    <row r="63" spans="5:23" x14ac:dyDescent="0.25">
      <c r="E63" t="s">
        <v>1096</v>
      </c>
      <c r="F63" s="2" t="s">
        <v>1232</v>
      </c>
      <c r="G63" t="s">
        <v>1</v>
      </c>
      <c r="H63" t="s">
        <v>0</v>
      </c>
      <c r="I63" t="s">
        <v>348</v>
      </c>
      <c r="J63" t="s">
        <v>349</v>
      </c>
      <c r="K63" s="52" t="s">
        <v>1254</v>
      </c>
      <c r="L63" s="52" t="s">
        <v>1254</v>
      </c>
      <c r="M63" t="s">
        <v>113</v>
      </c>
      <c r="N63" t="s">
        <v>114</v>
      </c>
      <c r="O63" s="3">
        <v>0</v>
      </c>
      <c r="P63" s="3">
        <v>0</v>
      </c>
      <c r="Q63" s="3">
        <v>34.51</v>
      </c>
      <c r="R63" s="3">
        <v>4.4863</v>
      </c>
      <c r="S63" s="3">
        <v>0</v>
      </c>
      <c r="T63" s="3">
        <v>0</v>
      </c>
      <c r="U63" s="3">
        <v>38.996299999999998</v>
      </c>
      <c r="W63" t="s">
        <v>1</v>
      </c>
    </row>
    <row r="64" spans="5:23" x14ac:dyDescent="0.25">
      <c r="E64" t="s">
        <v>1096</v>
      </c>
      <c r="F64" s="2" t="s">
        <v>1232</v>
      </c>
      <c r="G64" t="s">
        <v>1</v>
      </c>
      <c r="H64" t="s">
        <v>0</v>
      </c>
      <c r="I64" t="s">
        <v>348</v>
      </c>
      <c r="J64" t="s">
        <v>349</v>
      </c>
      <c r="K64" s="52" t="s">
        <v>1253</v>
      </c>
      <c r="L64" s="52" t="s">
        <v>1253</v>
      </c>
      <c r="M64" t="s">
        <v>113</v>
      </c>
      <c r="N64" t="s">
        <v>114</v>
      </c>
      <c r="O64" s="3">
        <v>0</v>
      </c>
      <c r="P64" s="3">
        <v>0</v>
      </c>
      <c r="Q64" s="3">
        <v>20</v>
      </c>
      <c r="R64" s="3">
        <v>2.6</v>
      </c>
      <c r="S64" s="3">
        <v>0</v>
      </c>
      <c r="T64" s="3">
        <v>0</v>
      </c>
      <c r="U64" s="3">
        <v>22.6</v>
      </c>
      <c r="W64" t="s">
        <v>1</v>
      </c>
    </row>
    <row r="65" spans="5:23" x14ac:dyDescent="0.25">
      <c r="E65" t="s">
        <v>1096</v>
      </c>
      <c r="F65" s="2" t="s">
        <v>1232</v>
      </c>
      <c r="G65" t="s">
        <v>1</v>
      </c>
      <c r="H65" t="s">
        <v>0</v>
      </c>
      <c r="I65" t="s">
        <v>348</v>
      </c>
      <c r="J65" t="s">
        <v>349</v>
      </c>
      <c r="K65" s="52" t="s">
        <v>1252</v>
      </c>
      <c r="L65" s="52" t="s">
        <v>1252</v>
      </c>
      <c r="M65" t="s">
        <v>113</v>
      </c>
      <c r="N65" t="s">
        <v>114</v>
      </c>
      <c r="O65" s="3">
        <v>0</v>
      </c>
      <c r="P65" s="3">
        <v>0</v>
      </c>
      <c r="Q65" s="3">
        <v>168</v>
      </c>
      <c r="R65" s="3">
        <v>21.84</v>
      </c>
      <c r="S65" s="3">
        <v>0</v>
      </c>
      <c r="T65" s="3">
        <v>0</v>
      </c>
      <c r="U65" s="3">
        <v>189.84</v>
      </c>
      <c r="W65" t="s">
        <v>1</v>
      </c>
    </row>
    <row r="66" spans="5:23" x14ac:dyDescent="0.25">
      <c r="E66" t="s">
        <v>1096</v>
      </c>
      <c r="F66" s="2" t="s">
        <v>1232</v>
      </c>
      <c r="G66" t="s">
        <v>1</v>
      </c>
      <c r="H66" t="s">
        <v>0</v>
      </c>
      <c r="I66" t="s">
        <v>348</v>
      </c>
      <c r="J66" t="s">
        <v>349</v>
      </c>
      <c r="K66" s="52" t="s">
        <v>1251</v>
      </c>
      <c r="L66" s="52" t="s">
        <v>1251</v>
      </c>
      <c r="M66" t="s">
        <v>113</v>
      </c>
      <c r="N66" t="s">
        <v>114</v>
      </c>
      <c r="O66" s="3">
        <v>0</v>
      </c>
      <c r="P66" s="3">
        <v>0</v>
      </c>
      <c r="Q66" s="3">
        <v>8</v>
      </c>
      <c r="R66" s="3">
        <v>1.04</v>
      </c>
      <c r="S66" s="3">
        <v>0</v>
      </c>
      <c r="T66" s="3">
        <v>0</v>
      </c>
      <c r="U66" s="3">
        <v>9.0399999999999991</v>
      </c>
      <c r="W66" t="s">
        <v>1</v>
      </c>
    </row>
    <row r="67" spans="5:23" x14ac:dyDescent="0.25">
      <c r="E67" t="s">
        <v>1096</v>
      </c>
      <c r="F67" s="2" t="s">
        <v>1232</v>
      </c>
      <c r="G67" t="s">
        <v>1</v>
      </c>
      <c r="H67" t="s">
        <v>0</v>
      </c>
      <c r="I67" t="s">
        <v>348</v>
      </c>
      <c r="J67" t="s">
        <v>349</v>
      </c>
      <c r="K67" s="52" t="s">
        <v>1250</v>
      </c>
      <c r="L67" s="52" t="s">
        <v>1250</v>
      </c>
      <c r="M67" t="s">
        <v>113</v>
      </c>
      <c r="N67" t="s">
        <v>114</v>
      </c>
      <c r="O67" s="3">
        <v>0</v>
      </c>
      <c r="P67" s="3">
        <v>0</v>
      </c>
      <c r="Q67" s="3">
        <v>11.4</v>
      </c>
      <c r="R67" s="3">
        <v>1.4820000000000002</v>
      </c>
      <c r="S67" s="3">
        <v>0</v>
      </c>
      <c r="T67" s="3">
        <v>0</v>
      </c>
      <c r="U67" s="3">
        <v>12.882000000000001</v>
      </c>
      <c r="W67" t="s">
        <v>1</v>
      </c>
    </row>
    <row r="68" spans="5:23" x14ac:dyDescent="0.25">
      <c r="E68" t="s">
        <v>1096</v>
      </c>
      <c r="F68" s="2" t="s">
        <v>1232</v>
      </c>
      <c r="G68" t="s">
        <v>1</v>
      </c>
      <c r="H68" t="s">
        <v>0</v>
      </c>
      <c r="I68" t="s">
        <v>348</v>
      </c>
      <c r="J68" t="s">
        <v>349</v>
      </c>
      <c r="K68" s="52" t="s">
        <v>1249</v>
      </c>
      <c r="L68" s="52" t="s">
        <v>1249</v>
      </c>
      <c r="N68" t="s">
        <v>130</v>
      </c>
      <c r="O68" s="3">
        <v>0</v>
      </c>
      <c r="P68" s="3">
        <v>0</v>
      </c>
      <c r="Q68" s="3">
        <v>30</v>
      </c>
      <c r="R68" s="3">
        <v>3.9000000000000004</v>
      </c>
      <c r="S68" s="3">
        <v>0</v>
      </c>
      <c r="T68" s="3">
        <v>0</v>
      </c>
      <c r="U68" s="3">
        <v>33.9</v>
      </c>
      <c r="V68" s="3" t="s">
        <v>383</v>
      </c>
      <c r="W68" t="s">
        <v>1</v>
      </c>
    </row>
    <row r="69" spans="5:23" x14ac:dyDescent="0.25">
      <c r="E69" t="s">
        <v>1096</v>
      </c>
      <c r="F69" s="2" t="s">
        <v>1232</v>
      </c>
      <c r="G69" t="s">
        <v>1</v>
      </c>
      <c r="H69" t="s">
        <v>0</v>
      </c>
      <c r="I69" t="s">
        <v>348</v>
      </c>
      <c r="J69" t="s">
        <v>349</v>
      </c>
      <c r="K69" s="52" t="s">
        <v>1248</v>
      </c>
      <c r="L69" s="52" t="s">
        <v>1248</v>
      </c>
      <c r="M69" t="s">
        <v>113</v>
      </c>
      <c r="N69" t="s">
        <v>114</v>
      </c>
      <c r="O69" s="3">
        <v>0</v>
      </c>
      <c r="P69" s="3">
        <v>0</v>
      </c>
      <c r="Q69" s="3">
        <v>125</v>
      </c>
      <c r="R69" s="3">
        <v>16.25</v>
      </c>
      <c r="S69" s="3">
        <v>0</v>
      </c>
      <c r="T69" s="3">
        <v>0</v>
      </c>
      <c r="U69" s="3">
        <v>141.25</v>
      </c>
      <c r="W69" t="s">
        <v>1</v>
      </c>
    </row>
    <row r="70" spans="5:23" x14ac:dyDescent="0.25">
      <c r="E70" t="s">
        <v>1096</v>
      </c>
      <c r="F70" s="2" t="s">
        <v>1232</v>
      </c>
      <c r="G70" t="s">
        <v>1</v>
      </c>
      <c r="H70" t="s">
        <v>0</v>
      </c>
      <c r="I70" t="s">
        <v>348</v>
      </c>
      <c r="J70" t="s">
        <v>349</v>
      </c>
      <c r="K70" s="52" t="s">
        <v>1247</v>
      </c>
      <c r="L70" s="52" t="s">
        <v>1247</v>
      </c>
      <c r="M70" t="s">
        <v>113</v>
      </c>
      <c r="N70" t="s">
        <v>114</v>
      </c>
      <c r="O70" s="3">
        <v>0</v>
      </c>
      <c r="P70" s="3">
        <v>0</v>
      </c>
      <c r="Q70" s="3">
        <v>600</v>
      </c>
      <c r="R70" s="3">
        <v>78</v>
      </c>
      <c r="S70" s="3">
        <v>0</v>
      </c>
      <c r="T70" s="3">
        <v>0</v>
      </c>
      <c r="U70" s="3">
        <v>678</v>
      </c>
      <c r="W70" t="s">
        <v>1</v>
      </c>
    </row>
    <row r="71" spans="5:23" x14ac:dyDescent="0.25">
      <c r="E71" t="s">
        <v>1096</v>
      </c>
      <c r="F71" s="2" t="s">
        <v>1232</v>
      </c>
      <c r="G71" t="s">
        <v>1</v>
      </c>
      <c r="H71" t="s">
        <v>0</v>
      </c>
      <c r="I71" t="s">
        <v>348</v>
      </c>
      <c r="J71" t="s">
        <v>349</v>
      </c>
      <c r="K71" s="52" t="s">
        <v>1246</v>
      </c>
      <c r="L71" s="52" t="s">
        <v>1246</v>
      </c>
      <c r="M71" t="s">
        <v>113</v>
      </c>
      <c r="N71" t="s">
        <v>114</v>
      </c>
      <c r="O71" s="3">
        <v>0</v>
      </c>
      <c r="P71" s="3">
        <v>0</v>
      </c>
      <c r="Q71" s="3">
        <v>59.96</v>
      </c>
      <c r="R71" s="3">
        <v>7.7948000000000004</v>
      </c>
      <c r="S71" s="3">
        <v>0</v>
      </c>
      <c r="T71" s="3">
        <v>0</v>
      </c>
      <c r="U71" s="3">
        <v>67.754800000000003</v>
      </c>
      <c r="W71" t="s">
        <v>1</v>
      </c>
    </row>
    <row r="72" spans="5:23" x14ac:dyDescent="0.25">
      <c r="E72" t="s">
        <v>1096</v>
      </c>
      <c r="F72" s="2" t="s">
        <v>1232</v>
      </c>
      <c r="G72" t="s">
        <v>1</v>
      </c>
      <c r="H72" t="s">
        <v>0</v>
      </c>
      <c r="I72" t="s">
        <v>348</v>
      </c>
      <c r="J72" t="s">
        <v>349</v>
      </c>
      <c r="K72" s="52" t="s">
        <v>1245</v>
      </c>
      <c r="L72" s="52" t="s">
        <v>1245</v>
      </c>
      <c r="M72" t="s">
        <v>113</v>
      </c>
      <c r="N72" t="s">
        <v>114</v>
      </c>
      <c r="O72" s="3">
        <v>0</v>
      </c>
      <c r="P72" s="3">
        <v>0</v>
      </c>
      <c r="Q72" s="3">
        <v>8.73</v>
      </c>
      <c r="R72" s="3">
        <v>1.1349</v>
      </c>
      <c r="S72" s="3">
        <v>0</v>
      </c>
      <c r="T72" s="3">
        <v>0</v>
      </c>
      <c r="U72" s="3">
        <v>9.8649000000000004</v>
      </c>
      <c r="W72" t="s">
        <v>1</v>
      </c>
    </row>
    <row r="73" spans="5:23" x14ac:dyDescent="0.25">
      <c r="E73" t="s">
        <v>1096</v>
      </c>
      <c r="F73" s="2" t="s">
        <v>1232</v>
      </c>
      <c r="G73" t="s">
        <v>1</v>
      </c>
      <c r="H73" t="s">
        <v>0</v>
      </c>
      <c r="I73" t="s">
        <v>348</v>
      </c>
      <c r="J73" t="s">
        <v>349</v>
      </c>
      <c r="K73" s="52" t="s">
        <v>1244</v>
      </c>
      <c r="L73" s="52" t="s">
        <v>1244</v>
      </c>
      <c r="M73" t="s">
        <v>113</v>
      </c>
      <c r="N73" t="s">
        <v>114</v>
      </c>
      <c r="O73" s="3">
        <v>0</v>
      </c>
      <c r="P73" s="3">
        <v>0</v>
      </c>
      <c r="Q73" s="3">
        <v>800</v>
      </c>
      <c r="R73" s="3">
        <v>104</v>
      </c>
      <c r="S73" s="3">
        <v>0</v>
      </c>
      <c r="T73" s="3">
        <v>0</v>
      </c>
      <c r="U73" s="3">
        <v>904</v>
      </c>
      <c r="W73" t="s">
        <v>1</v>
      </c>
    </row>
    <row r="74" spans="5:23" x14ac:dyDescent="0.25">
      <c r="E74" t="s">
        <v>1096</v>
      </c>
      <c r="F74" s="2" t="s">
        <v>1232</v>
      </c>
      <c r="G74" t="s">
        <v>1</v>
      </c>
      <c r="H74" t="s">
        <v>0</v>
      </c>
      <c r="I74" t="s">
        <v>348</v>
      </c>
      <c r="J74" t="s">
        <v>349</v>
      </c>
      <c r="K74" s="52" t="s">
        <v>1243</v>
      </c>
      <c r="L74" s="52" t="s">
        <v>1243</v>
      </c>
      <c r="M74" t="s">
        <v>113</v>
      </c>
      <c r="N74" t="s">
        <v>114</v>
      </c>
      <c r="O74" s="3">
        <v>0</v>
      </c>
      <c r="P74" s="3">
        <v>0</v>
      </c>
      <c r="Q74" s="3">
        <v>60</v>
      </c>
      <c r="R74" s="3">
        <v>7.8000000000000007</v>
      </c>
      <c r="S74" s="3">
        <v>0</v>
      </c>
      <c r="T74" s="3">
        <v>0</v>
      </c>
      <c r="U74" s="3">
        <v>67.8</v>
      </c>
      <c r="W74" t="s">
        <v>1</v>
      </c>
    </row>
    <row r="75" spans="5:23" x14ac:dyDescent="0.25">
      <c r="E75" t="s">
        <v>1096</v>
      </c>
      <c r="F75" s="2" t="s">
        <v>1232</v>
      </c>
      <c r="G75" t="s">
        <v>1</v>
      </c>
      <c r="H75" t="s">
        <v>0</v>
      </c>
      <c r="I75" t="s">
        <v>348</v>
      </c>
      <c r="J75" t="s">
        <v>349</v>
      </c>
      <c r="K75" s="52" t="s">
        <v>1242</v>
      </c>
      <c r="L75" s="52" t="s">
        <v>1242</v>
      </c>
      <c r="M75" t="s">
        <v>98</v>
      </c>
      <c r="N75" t="s">
        <v>99</v>
      </c>
      <c r="O75" s="3">
        <v>0</v>
      </c>
      <c r="P75" s="3">
        <v>0</v>
      </c>
      <c r="Q75" s="3">
        <v>791.76</v>
      </c>
      <c r="R75" s="3">
        <v>102.9288</v>
      </c>
      <c r="S75" s="3">
        <v>0</v>
      </c>
      <c r="T75" s="3">
        <v>0</v>
      </c>
      <c r="U75" s="3">
        <v>894.68880000000001</v>
      </c>
      <c r="W75" t="s">
        <v>1</v>
      </c>
    </row>
    <row r="76" spans="5:23" x14ac:dyDescent="0.25">
      <c r="E76" t="s">
        <v>1096</v>
      </c>
      <c r="F76" s="2" t="s">
        <v>1232</v>
      </c>
      <c r="G76" t="s">
        <v>1</v>
      </c>
      <c r="H76" t="s">
        <v>0</v>
      </c>
      <c r="I76" t="s">
        <v>348</v>
      </c>
      <c r="J76" t="s">
        <v>349</v>
      </c>
      <c r="K76" s="52" t="s">
        <v>1241</v>
      </c>
      <c r="L76" s="52" t="s">
        <v>1241</v>
      </c>
      <c r="M76" t="s">
        <v>242</v>
      </c>
      <c r="N76" t="s">
        <v>243</v>
      </c>
      <c r="O76" s="3">
        <v>0</v>
      </c>
      <c r="P76" s="3">
        <v>0</v>
      </c>
      <c r="Q76" s="3">
        <v>60</v>
      </c>
      <c r="R76" s="3">
        <v>7.8000000000000007</v>
      </c>
      <c r="S76" s="3">
        <v>0</v>
      </c>
      <c r="T76" s="3">
        <v>0</v>
      </c>
      <c r="U76" s="3">
        <v>67.8</v>
      </c>
      <c r="W76" t="s">
        <v>1</v>
      </c>
    </row>
    <row r="77" spans="5:23" x14ac:dyDescent="0.25">
      <c r="E77" t="s">
        <v>1096</v>
      </c>
      <c r="F77" s="2" t="s">
        <v>1232</v>
      </c>
      <c r="G77" t="s">
        <v>1</v>
      </c>
      <c r="H77" t="s">
        <v>0</v>
      </c>
      <c r="I77" t="s">
        <v>348</v>
      </c>
      <c r="J77" t="s">
        <v>349</v>
      </c>
      <c r="K77" s="52" t="s">
        <v>1240</v>
      </c>
      <c r="L77" s="52" t="s">
        <v>1240</v>
      </c>
      <c r="M77" t="s">
        <v>202</v>
      </c>
      <c r="N77" t="s">
        <v>203</v>
      </c>
      <c r="O77" s="3">
        <v>0</v>
      </c>
      <c r="P77" s="3">
        <v>0</v>
      </c>
      <c r="Q77" s="3">
        <v>80</v>
      </c>
      <c r="R77" s="3">
        <v>10.4</v>
      </c>
      <c r="S77" s="3">
        <v>0</v>
      </c>
      <c r="T77" s="3">
        <v>0</v>
      </c>
      <c r="U77" s="3">
        <v>90.4</v>
      </c>
      <c r="W77" t="s">
        <v>1</v>
      </c>
    </row>
    <row r="78" spans="5:23" x14ac:dyDescent="0.25">
      <c r="E78" t="s">
        <v>1096</v>
      </c>
      <c r="F78" s="2" t="s">
        <v>1232</v>
      </c>
      <c r="G78" t="s">
        <v>1</v>
      </c>
      <c r="H78" t="s">
        <v>0</v>
      </c>
      <c r="I78" t="s">
        <v>348</v>
      </c>
      <c r="J78" t="s">
        <v>349</v>
      </c>
      <c r="K78" s="52" t="s">
        <v>1239</v>
      </c>
      <c r="L78" s="52" t="s">
        <v>1239</v>
      </c>
      <c r="N78" t="s">
        <v>369</v>
      </c>
      <c r="O78" s="3">
        <v>0</v>
      </c>
      <c r="P78" s="3">
        <v>0</v>
      </c>
      <c r="Q78" s="3">
        <v>70</v>
      </c>
      <c r="R78" s="3">
        <v>9.1</v>
      </c>
      <c r="S78" s="3">
        <v>0</v>
      </c>
      <c r="T78" s="3">
        <v>0</v>
      </c>
      <c r="U78" s="3">
        <v>79.099999999999994</v>
      </c>
      <c r="V78" s="3" t="s">
        <v>368</v>
      </c>
      <c r="W78" t="s">
        <v>1</v>
      </c>
    </row>
    <row r="79" spans="5:23" x14ac:dyDescent="0.25">
      <c r="E79" t="s">
        <v>1096</v>
      </c>
      <c r="F79" s="2" t="s">
        <v>1232</v>
      </c>
      <c r="G79" t="s">
        <v>1</v>
      </c>
      <c r="H79" t="s">
        <v>0</v>
      </c>
      <c r="I79" t="s">
        <v>348</v>
      </c>
      <c r="J79" t="s">
        <v>349</v>
      </c>
      <c r="K79" s="52" t="s">
        <v>1236</v>
      </c>
      <c r="L79" s="52" t="s">
        <v>1236</v>
      </c>
      <c r="N79" t="s">
        <v>1238</v>
      </c>
      <c r="O79" s="3">
        <v>0</v>
      </c>
      <c r="P79" s="3">
        <v>0</v>
      </c>
      <c r="Q79" s="3">
        <v>29.65</v>
      </c>
      <c r="R79" s="3">
        <v>3.8544999999999998</v>
      </c>
      <c r="S79" s="3">
        <v>0</v>
      </c>
      <c r="T79" s="3">
        <v>0</v>
      </c>
      <c r="U79" s="3">
        <v>33.5045</v>
      </c>
      <c r="V79" s="3" t="s">
        <v>1237</v>
      </c>
      <c r="W79" t="s">
        <v>1</v>
      </c>
    </row>
    <row r="80" spans="5:23" hidden="1" x14ac:dyDescent="0.25">
      <c r="E80" t="s">
        <v>1096</v>
      </c>
      <c r="F80" s="2" t="s">
        <v>1232</v>
      </c>
      <c r="G80" t="s">
        <v>1</v>
      </c>
      <c r="H80" t="s">
        <v>0</v>
      </c>
      <c r="I80" t="s">
        <v>348</v>
      </c>
      <c r="J80" t="s">
        <v>349</v>
      </c>
      <c r="K80" s="52" t="s">
        <v>1235</v>
      </c>
      <c r="L80" s="52" t="s">
        <v>1235</v>
      </c>
      <c r="M80" t="s">
        <v>146</v>
      </c>
      <c r="N80" t="s">
        <v>29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W80" t="s">
        <v>1</v>
      </c>
    </row>
    <row r="81" spans="5:23" hidden="1" x14ac:dyDescent="0.25">
      <c r="E81" t="s">
        <v>1096</v>
      </c>
      <c r="F81" s="2" t="s">
        <v>1232</v>
      </c>
      <c r="G81" t="s">
        <v>1</v>
      </c>
      <c r="H81" t="s">
        <v>0</v>
      </c>
      <c r="I81" t="s">
        <v>348</v>
      </c>
      <c r="J81" t="s">
        <v>349</v>
      </c>
      <c r="K81" s="52" t="s">
        <v>1234</v>
      </c>
      <c r="L81" s="52" t="s">
        <v>1234</v>
      </c>
      <c r="M81" t="s">
        <v>146</v>
      </c>
      <c r="N81" t="s">
        <v>29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W81" t="s">
        <v>1</v>
      </c>
    </row>
    <row r="82" spans="5:23" hidden="1" x14ac:dyDescent="0.25">
      <c r="E82" t="s">
        <v>1096</v>
      </c>
      <c r="F82" s="2" t="s">
        <v>1232</v>
      </c>
      <c r="G82" t="s">
        <v>1</v>
      </c>
      <c r="H82" t="s">
        <v>0</v>
      </c>
      <c r="I82" t="s">
        <v>348</v>
      </c>
      <c r="J82" t="s">
        <v>349</v>
      </c>
      <c r="K82" s="52" t="s">
        <v>1233</v>
      </c>
      <c r="L82" s="52" t="s">
        <v>1233</v>
      </c>
      <c r="M82" t="s">
        <v>146</v>
      </c>
      <c r="N82" t="s">
        <v>29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W82" t="s">
        <v>1</v>
      </c>
    </row>
    <row r="83" spans="5:23" x14ac:dyDescent="0.25">
      <c r="E83" t="s">
        <v>1096</v>
      </c>
      <c r="F83" s="2" t="s">
        <v>1232</v>
      </c>
      <c r="G83" t="s">
        <v>1</v>
      </c>
      <c r="H83" t="s">
        <v>0</v>
      </c>
      <c r="I83" t="s">
        <v>348</v>
      </c>
      <c r="J83" t="s">
        <v>349</v>
      </c>
      <c r="K83" s="52" t="s">
        <v>1231</v>
      </c>
      <c r="L83" s="52" t="s">
        <v>1231</v>
      </c>
      <c r="M83" t="s">
        <v>242</v>
      </c>
      <c r="N83" t="s">
        <v>243</v>
      </c>
      <c r="O83" s="3">
        <v>0</v>
      </c>
      <c r="P83" s="3">
        <v>0</v>
      </c>
      <c r="Q83" s="3">
        <v>40</v>
      </c>
      <c r="R83" s="3">
        <v>5.2</v>
      </c>
      <c r="S83" s="3">
        <v>0</v>
      </c>
      <c r="T83" s="3">
        <v>0</v>
      </c>
      <c r="U83" s="3">
        <v>45.2</v>
      </c>
      <c r="W83" t="s">
        <v>1</v>
      </c>
    </row>
    <row r="84" spans="5:23" x14ac:dyDescent="0.25">
      <c r="E84" t="s">
        <v>1096</v>
      </c>
      <c r="F84" s="2" t="s">
        <v>1226</v>
      </c>
      <c r="G84" t="s">
        <v>1</v>
      </c>
      <c r="H84" t="s">
        <v>0</v>
      </c>
      <c r="I84" t="s">
        <v>348</v>
      </c>
      <c r="J84" t="s">
        <v>349</v>
      </c>
      <c r="K84" s="52" t="s">
        <v>1230</v>
      </c>
      <c r="L84" s="52" t="s">
        <v>1230</v>
      </c>
      <c r="N84" t="s">
        <v>130</v>
      </c>
      <c r="O84" s="3">
        <v>0</v>
      </c>
      <c r="P84" s="3">
        <v>0</v>
      </c>
      <c r="Q84" s="3">
        <v>140</v>
      </c>
      <c r="R84" s="3">
        <v>18.2</v>
      </c>
      <c r="S84" s="3">
        <v>0</v>
      </c>
      <c r="T84" s="3">
        <v>0</v>
      </c>
      <c r="U84" s="3">
        <v>158.19999999999999</v>
      </c>
      <c r="V84" s="3" t="s">
        <v>383</v>
      </c>
      <c r="W84" t="s">
        <v>1</v>
      </c>
    </row>
    <row r="85" spans="5:23" hidden="1" x14ac:dyDescent="0.25">
      <c r="E85" t="s">
        <v>1096</v>
      </c>
      <c r="F85" s="2" t="s">
        <v>1226</v>
      </c>
      <c r="G85" t="s">
        <v>1</v>
      </c>
      <c r="H85" t="s">
        <v>0</v>
      </c>
      <c r="I85" t="s">
        <v>348</v>
      </c>
      <c r="J85" t="s">
        <v>349</v>
      </c>
      <c r="K85" s="52" t="s">
        <v>1229</v>
      </c>
      <c r="L85" s="52" t="s">
        <v>1229</v>
      </c>
      <c r="M85" t="s">
        <v>146</v>
      </c>
      <c r="N85" t="s">
        <v>29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W85" t="s">
        <v>1</v>
      </c>
    </row>
    <row r="86" spans="5:23" x14ac:dyDescent="0.25">
      <c r="E86" t="s">
        <v>1096</v>
      </c>
      <c r="F86" s="2" t="s">
        <v>1226</v>
      </c>
      <c r="G86" t="s">
        <v>1</v>
      </c>
      <c r="H86" t="s">
        <v>0</v>
      </c>
      <c r="I86" t="s">
        <v>348</v>
      </c>
      <c r="J86" t="s">
        <v>349</v>
      </c>
      <c r="K86" s="52" t="s">
        <v>1228</v>
      </c>
      <c r="L86" s="52" t="s">
        <v>1228</v>
      </c>
      <c r="M86" t="s">
        <v>202</v>
      </c>
      <c r="N86" t="s">
        <v>203</v>
      </c>
      <c r="O86" s="3">
        <v>0</v>
      </c>
      <c r="P86" s="3">
        <v>0</v>
      </c>
      <c r="Q86" s="3">
        <v>120</v>
      </c>
      <c r="R86" s="3">
        <v>15.600000000000001</v>
      </c>
      <c r="S86" s="3">
        <v>0</v>
      </c>
      <c r="T86" s="3">
        <v>0</v>
      </c>
      <c r="U86" s="3">
        <v>135.6</v>
      </c>
      <c r="W86" t="s">
        <v>1</v>
      </c>
    </row>
    <row r="87" spans="5:23" x14ac:dyDescent="0.25">
      <c r="E87" t="s">
        <v>1096</v>
      </c>
      <c r="F87" s="2" t="s">
        <v>1226</v>
      </c>
      <c r="G87" t="s">
        <v>1</v>
      </c>
      <c r="H87" t="s">
        <v>0</v>
      </c>
      <c r="I87" t="s">
        <v>348</v>
      </c>
      <c r="J87" t="s">
        <v>349</v>
      </c>
      <c r="K87" s="52" t="s">
        <v>1227</v>
      </c>
      <c r="L87" s="52" t="s">
        <v>1227</v>
      </c>
      <c r="M87" t="s">
        <v>851</v>
      </c>
      <c r="N87" t="s">
        <v>1017</v>
      </c>
      <c r="O87" s="3">
        <v>0</v>
      </c>
      <c r="P87" s="3">
        <v>0</v>
      </c>
      <c r="Q87" s="3">
        <v>2.0499999999999998</v>
      </c>
      <c r="R87" s="3">
        <v>0.26649999999999996</v>
      </c>
      <c r="S87" s="3">
        <v>0</v>
      </c>
      <c r="T87" s="3">
        <v>0</v>
      </c>
      <c r="U87" s="3">
        <v>2.3164999999999996</v>
      </c>
      <c r="W87" t="s">
        <v>1</v>
      </c>
    </row>
    <row r="88" spans="5:23" x14ac:dyDescent="0.25">
      <c r="E88" t="s">
        <v>1096</v>
      </c>
      <c r="F88" s="2" t="s">
        <v>1226</v>
      </c>
      <c r="G88" t="s">
        <v>1</v>
      </c>
      <c r="H88" t="s">
        <v>0</v>
      </c>
      <c r="I88" t="s">
        <v>348</v>
      </c>
      <c r="J88" t="s">
        <v>349</v>
      </c>
      <c r="K88" s="52" t="s">
        <v>1225</v>
      </c>
      <c r="L88" s="52" t="s">
        <v>1225</v>
      </c>
      <c r="M88" t="s">
        <v>352</v>
      </c>
      <c r="N88" t="s">
        <v>110</v>
      </c>
      <c r="O88" s="3">
        <v>0</v>
      </c>
      <c r="P88" s="3">
        <v>0</v>
      </c>
      <c r="Q88" s="3">
        <v>60</v>
      </c>
      <c r="R88" s="3">
        <v>7.8000000000000007</v>
      </c>
      <c r="S88" s="3">
        <v>0</v>
      </c>
      <c r="T88" s="3">
        <v>0</v>
      </c>
      <c r="U88" s="3">
        <v>67.8</v>
      </c>
      <c r="W88" t="s">
        <v>1</v>
      </c>
    </row>
    <row r="89" spans="5:23" x14ac:dyDescent="0.25">
      <c r="E89" t="s">
        <v>1096</v>
      </c>
      <c r="F89" s="2" t="s">
        <v>1209</v>
      </c>
      <c r="G89" t="s">
        <v>1</v>
      </c>
      <c r="H89" t="s">
        <v>0</v>
      </c>
      <c r="I89" t="s">
        <v>348</v>
      </c>
      <c r="J89" t="s">
        <v>349</v>
      </c>
      <c r="K89" s="52" t="s">
        <v>1224</v>
      </c>
      <c r="L89" s="52" t="s">
        <v>1224</v>
      </c>
      <c r="M89" t="s">
        <v>352</v>
      </c>
      <c r="N89" t="s">
        <v>110</v>
      </c>
      <c r="O89" s="3">
        <v>0</v>
      </c>
      <c r="P89" s="3">
        <v>0</v>
      </c>
      <c r="Q89" s="3">
        <v>426.04</v>
      </c>
      <c r="R89" s="3">
        <v>55.385200000000005</v>
      </c>
      <c r="S89" s="3">
        <v>0</v>
      </c>
      <c r="T89" s="3">
        <v>0</v>
      </c>
      <c r="U89" s="3">
        <v>481.42520000000002</v>
      </c>
      <c r="W89" t="s">
        <v>1</v>
      </c>
    </row>
    <row r="90" spans="5:23" x14ac:dyDescent="0.25">
      <c r="E90" t="s">
        <v>1096</v>
      </c>
      <c r="F90" s="2" t="s">
        <v>1209</v>
      </c>
      <c r="G90" t="s">
        <v>1</v>
      </c>
      <c r="H90" t="s">
        <v>0</v>
      </c>
      <c r="I90" t="s">
        <v>348</v>
      </c>
      <c r="J90" t="s">
        <v>349</v>
      </c>
      <c r="K90" s="52" t="s">
        <v>1223</v>
      </c>
      <c r="L90" s="52" t="s">
        <v>1223</v>
      </c>
      <c r="M90" t="s">
        <v>465</v>
      </c>
      <c r="N90" t="s">
        <v>466</v>
      </c>
      <c r="O90" s="3">
        <v>0</v>
      </c>
      <c r="P90" s="3">
        <v>0</v>
      </c>
      <c r="Q90" s="3">
        <v>35</v>
      </c>
      <c r="R90" s="3">
        <v>4.55</v>
      </c>
      <c r="S90" s="3">
        <v>0</v>
      </c>
      <c r="T90" s="3">
        <v>0</v>
      </c>
      <c r="U90" s="3">
        <v>39.549999999999997</v>
      </c>
      <c r="W90" t="s">
        <v>1</v>
      </c>
    </row>
    <row r="91" spans="5:23" x14ac:dyDescent="0.25">
      <c r="E91" t="s">
        <v>1096</v>
      </c>
      <c r="F91" s="2" t="s">
        <v>1209</v>
      </c>
      <c r="G91" t="s">
        <v>1</v>
      </c>
      <c r="H91" t="s">
        <v>0</v>
      </c>
      <c r="I91" t="s">
        <v>348</v>
      </c>
      <c r="J91" t="s">
        <v>349</v>
      </c>
      <c r="K91" s="52" t="s">
        <v>1222</v>
      </c>
      <c r="L91" s="52" t="s">
        <v>1222</v>
      </c>
      <c r="N91" t="s">
        <v>519</v>
      </c>
      <c r="O91" s="3">
        <v>0</v>
      </c>
      <c r="P91" s="3">
        <v>0</v>
      </c>
      <c r="Q91" s="3">
        <v>35</v>
      </c>
      <c r="R91" s="3">
        <v>4.55</v>
      </c>
      <c r="S91" s="3">
        <v>0</v>
      </c>
      <c r="T91" s="3">
        <v>0</v>
      </c>
      <c r="U91" s="3">
        <v>39.549999999999997</v>
      </c>
      <c r="V91" s="3" t="s">
        <v>1121</v>
      </c>
      <c r="W91" t="s">
        <v>1</v>
      </c>
    </row>
    <row r="92" spans="5:23" x14ac:dyDescent="0.25">
      <c r="E92" t="s">
        <v>1096</v>
      </c>
      <c r="F92" s="2" t="s">
        <v>1209</v>
      </c>
      <c r="G92" t="s">
        <v>1</v>
      </c>
      <c r="H92" t="s">
        <v>0</v>
      </c>
      <c r="I92" t="s">
        <v>348</v>
      </c>
      <c r="J92" t="s">
        <v>349</v>
      </c>
      <c r="K92" s="52" t="s">
        <v>1221</v>
      </c>
      <c r="L92" s="52" t="s">
        <v>1221</v>
      </c>
      <c r="M92" t="s">
        <v>202</v>
      </c>
      <c r="N92" t="s">
        <v>203</v>
      </c>
      <c r="O92" s="3">
        <v>0</v>
      </c>
      <c r="P92" s="3">
        <v>0</v>
      </c>
      <c r="Q92" s="3">
        <v>195.04</v>
      </c>
      <c r="R92" s="3">
        <v>25.3552</v>
      </c>
      <c r="S92" s="3">
        <v>0</v>
      </c>
      <c r="T92" s="3">
        <v>0</v>
      </c>
      <c r="U92" s="3">
        <v>220.39519999999999</v>
      </c>
      <c r="W92" t="s">
        <v>1</v>
      </c>
    </row>
    <row r="93" spans="5:23" hidden="1" x14ac:dyDescent="0.25">
      <c r="E93" t="s">
        <v>1096</v>
      </c>
      <c r="F93" s="2" t="s">
        <v>1209</v>
      </c>
      <c r="G93" t="s">
        <v>1</v>
      </c>
      <c r="H93" t="s">
        <v>0</v>
      </c>
      <c r="I93" t="s">
        <v>348</v>
      </c>
      <c r="J93" t="s">
        <v>349</v>
      </c>
      <c r="K93" s="52" t="s">
        <v>1220</v>
      </c>
      <c r="L93" s="52" t="s">
        <v>1220</v>
      </c>
      <c r="M93" t="s">
        <v>146</v>
      </c>
      <c r="N93" t="s">
        <v>29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W93" t="s">
        <v>1</v>
      </c>
    </row>
    <row r="94" spans="5:23" x14ac:dyDescent="0.25">
      <c r="E94" t="s">
        <v>1096</v>
      </c>
      <c r="F94" s="2" t="s">
        <v>1209</v>
      </c>
      <c r="G94" t="s">
        <v>1</v>
      </c>
      <c r="H94" t="s">
        <v>0</v>
      </c>
      <c r="I94" t="s">
        <v>348</v>
      </c>
      <c r="J94" t="s">
        <v>349</v>
      </c>
      <c r="K94" s="52" t="s">
        <v>1219</v>
      </c>
      <c r="L94" s="52" t="s">
        <v>1219</v>
      </c>
      <c r="M94" t="s">
        <v>113</v>
      </c>
      <c r="N94" t="s">
        <v>114</v>
      </c>
      <c r="O94" s="3">
        <v>0</v>
      </c>
      <c r="P94" s="3">
        <v>0</v>
      </c>
      <c r="Q94" s="3">
        <v>51</v>
      </c>
      <c r="R94" s="3">
        <v>6.63</v>
      </c>
      <c r="S94" s="3">
        <v>0</v>
      </c>
      <c r="T94" s="3">
        <v>0</v>
      </c>
      <c r="U94" s="3">
        <v>57.63</v>
      </c>
      <c r="W94" t="s">
        <v>1</v>
      </c>
    </row>
    <row r="95" spans="5:23" x14ac:dyDescent="0.25">
      <c r="E95" t="s">
        <v>1096</v>
      </c>
      <c r="F95" s="2" t="s">
        <v>1209</v>
      </c>
      <c r="G95" t="s">
        <v>1</v>
      </c>
      <c r="H95" t="s">
        <v>0</v>
      </c>
      <c r="I95" t="s">
        <v>348</v>
      </c>
      <c r="J95" t="s">
        <v>349</v>
      </c>
      <c r="K95" s="52" t="s">
        <v>1218</v>
      </c>
      <c r="L95" s="52" t="s">
        <v>1218</v>
      </c>
      <c r="M95" t="s">
        <v>344</v>
      </c>
      <c r="N95" t="s">
        <v>345</v>
      </c>
      <c r="O95" s="3">
        <v>0</v>
      </c>
      <c r="P95" s="3">
        <v>0</v>
      </c>
      <c r="Q95" s="3">
        <v>51.86</v>
      </c>
      <c r="R95" s="3">
        <v>6.7418000000000005</v>
      </c>
      <c r="S95" s="3">
        <v>0</v>
      </c>
      <c r="T95" s="3">
        <v>0</v>
      </c>
      <c r="U95" s="3">
        <v>58.601799999999997</v>
      </c>
      <c r="W95" t="s">
        <v>1</v>
      </c>
    </row>
    <row r="96" spans="5:23" x14ac:dyDescent="0.25">
      <c r="E96" t="s">
        <v>1096</v>
      </c>
      <c r="F96" s="2" t="s">
        <v>1209</v>
      </c>
      <c r="G96" t="s">
        <v>1</v>
      </c>
      <c r="H96" t="s">
        <v>0</v>
      </c>
      <c r="I96" t="s">
        <v>348</v>
      </c>
      <c r="J96" t="s">
        <v>349</v>
      </c>
      <c r="K96" s="52" t="s">
        <v>1217</v>
      </c>
      <c r="L96" s="52" t="s">
        <v>1217</v>
      </c>
      <c r="M96" t="s">
        <v>113</v>
      </c>
      <c r="N96" t="s">
        <v>114</v>
      </c>
      <c r="O96" s="3">
        <v>0</v>
      </c>
      <c r="P96" s="3">
        <v>0</v>
      </c>
      <c r="Q96" s="3">
        <v>6</v>
      </c>
      <c r="R96" s="3">
        <v>0.78</v>
      </c>
      <c r="S96" s="3">
        <v>0</v>
      </c>
      <c r="T96" s="3">
        <v>0</v>
      </c>
      <c r="U96" s="3">
        <v>6.78</v>
      </c>
      <c r="W96" t="s">
        <v>1</v>
      </c>
    </row>
    <row r="97" spans="5:23" x14ac:dyDescent="0.25">
      <c r="E97" t="s">
        <v>1096</v>
      </c>
      <c r="F97" s="2" t="s">
        <v>1209</v>
      </c>
      <c r="G97" t="s">
        <v>1</v>
      </c>
      <c r="H97" t="s">
        <v>0</v>
      </c>
      <c r="I97" t="s">
        <v>348</v>
      </c>
      <c r="J97" t="s">
        <v>349</v>
      </c>
      <c r="K97" s="52" t="s">
        <v>1216</v>
      </c>
      <c r="L97" s="52" t="s">
        <v>1216</v>
      </c>
      <c r="M97" t="s">
        <v>947</v>
      </c>
      <c r="N97" t="s">
        <v>948</v>
      </c>
      <c r="O97" s="3">
        <v>0</v>
      </c>
      <c r="P97" s="3">
        <v>0</v>
      </c>
      <c r="Q97" s="3">
        <v>30.97</v>
      </c>
      <c r="R97" s="3">
        <v>4.0260999999999996</v>
      </c>
      <c r="S97" s="3">
        <v>0</v>
      </c>
      <c r="T97" s="3">
        <v>0</v>
      </c>
      <c r="U97" s="3">
        <v>34.996099999999998</v>
      </c>
      <c r="W97" t="s">
        <v>1</v>
      </c>
    </row>
    <row r="98" spans="5:23" x14ac:dyDescent="0.25">
      <c r="E98" t="s">
        <v>1096</v>
      </c>
      <c r="F98" s="2" t="s">
        <v>1209</v>
      </c>
      <c r="G98" t="s">
        <v>1</v>
      </c>
      <c r="H98" t="s">
        <v>0</v>
      </c>
      <c r="I98" t="s">
        <v>348</v>
      </c>
      <c r="J98" t="s">
        <v>349</v>
      </c>
      <c r="K98" s="52" t="s">
        <v>1215</v>
      </c>
      <c r="L98" s="52" t="s">
        <v>1215</v>
      </c>
      <c r="M98" t="s">
        <v>113</v>
      </c>
      <c r="N98" t="s">
        <v>114</v>
      </c>
      <c r="O98" s="3">
        <v>0</v>
      </c>
      <c r="P98" s="3">
        <v>0</v>
      </c>
      <c r="Q98" s="3">
        <v>30</v>
      </c>
      <c r="R98" s="3">
        <v>3.9000000000000004</v>
      </c>
      <c r="S98" s="3">
        <v>0</v>
      </c>
      <c r="T98" s="3">
        <v>0</v>
      </c>
      <c r="U98" s="3">
        <v>33.9</v>
      </c>
      <c r="W98" t="s">
        <v>1</v>
      </c>
    </row>
    <row r="99" spans="5:23" x14ac:dyDescent="0.25">
      <c r="E99" t="s">
        <v>1096</v>
      </c>
      <c r="F99" s="2" t="s">
        <v>1209</v>
      </c>
      <c r="G99" t="s">
        <v>1</v>
      </c>
      <c r="H99" t="s">
        <v>0</v>
      </c>
      <c r="I99" t="s">
        <v>348</v>
      </c>
      <c r="J99" t="s">
        <v>349</v>
      </c>
      <c r="K99" s="52" t="s">
        <v>1214</v>
      </c>
      <c r="L99" s="52" t="s">
        <v>1214</v>
      </c>
      <c r="M99" t="s">
        <v>113</v>
      </c>
      <c r="N99" t="s">
        <v>114</v>
      </c>
      <c r="O99" s="3">
        <v>0</v>
      </c>
      <c r="P99" s="3">
        <v>0</v>
      </c>
      <c r="Q99" s="3">
        <v>70</v>
      </c>
      <c r="R99" s="3">
        <v>9.1</v>
      </c>
      <c r="S99" s="3">
        <v>0</v>
      </c>
      <c r="T99" s="3">
        <v>0</v>
      </c>
      <c r="U99" s="3">
        <v>79.099999999999994</v>
      </c>
      <c r="W99" t="s">
        <v>1</v>
      </c>
    </row>
    <row r="100" spans="5:23" x14ac:dyDescent="0.25">
      <c r="E100" t="s">
        <v>1096</v>
      </c>
      <c r="F100" s="2" t="s">
        <v>1209</v>
      </c>
      <c r="G100" t="s">
        <v>1</v>
      </c>
      <c r="H100" t="s">
        <v>0</v>
      </c>
      <c r="I100" t="s">
        <v>348</v>
      </c>
      <c r="J100" t="s">
        <v>349</v>
      </c>
      <c r="K100" s="52" t="s">
        <v>1213</v>
      </c>
      <c r="L100" s="52" t="s">
        <v>1213</v>
      </c>
      <c r="M100" t="s">
        <v>851</v>
      </c>
      <c r="N100" t="s">
        <v>1017</v>
      </c>
      <c r="O100" s="3">
        <v>0</v>
      </c>
      <c r="P100" s="3">
        <v>0</v>
      </c>
      <c r="Q100" s="3">
        <v>10.9</v>
      </c>
      <c r="R100" s="3">
        <v>1.417</v>
      </c>
      <c r="S100" s="3">
        <v>0</v>
      </c>
      <c r="T100" s="3">
        <v>0</v>
      </c>
      <c r="U100" s="3">
        <v>12.317</v>
      </c>
      <c r="W100" t="s">
        <v>1</v>
      </c>
    </row>
    <row r="101" spans="5:23" x14ac:dyDescent="0.25">
      <c r="E101" t="s">
        <v>1096</v>
      </c>
      <c r="F101" s="2" t="s">
        <v>1209</v>
      </c>
      <c r="G101" t="s">
        <v>1</v>
      </c>
      <c r="H101" t="s">
        <v>0</v>
      </c>
      <c r="I101" t="s">
        <v>348</v>
      </c>
      <c r="J101" t="s">
        <v>349</v>
      </c>
      <c r="K101" s="52" t="s">
        <v>1212</v>
      </c>
      <c r="L101" s="52" t="s">
        <v>1212</v>
      </c>
      <c r="M101" t="s">
        <v>195</v>
      </c>
      <c r="N101" t="s">
        <v>196</v>
      </c>
      <c r="O101" s="3">
        <v>0</v>
      </c>
      <c r="P101" s="3">
        <v>0</v>
      </c>
      <c r="Q101" s="3">
        <v>7.52</v>
      </c>
      <c r="R101" s="3">
        <v>0.97760000000000002</v>
      </c>
      <c r="S101" s="3">
        <v>0</v>
      </c>
      <c r="T101" s="3">
        <v>0</v>
      </c>
      <c r="U101" s="3">
        <v>8.4976000000000003</v>
      </c>
      <c r="W101" t="s">
        <v>1</v>
      </c>
    </row>
    <row r="102" spans="5:23" x14ac:dyDescent="0.25">
      <c r="E102" t="s">
        <v>1096</v>
      </c>
      <c r="F102" s="2" t="s">
        <v>1209</v>
      </c>
      <c r="G102" t="s">
        <v>1</v>
      </c>
      <c r="H102" t="s">
        <v>0</v>
      </c>
      <c r="I102" t="s">
        <v>348</v>
      </c>
      <c r="J102" t="s">
        <v>349</v>
      </c>
      <c r="K102" s="52" t="s">
        <v>1211</v>
      </c>
      <c r="L102" s="52" t="s">
        <v>1211</v>
      </c>
      <c r="M102" t="s">
        <v>314</v>
      </c>
      <c r="N102" t="s">
        <v>315</v>
      </c>
      <c r="O102" s="3">
        <v>0</v>
      </c>
      <c r="P102" s="3">
        <v>0</v>
      </c>
      <c r="Q102" s="3">
        <v>29.2</v>
      </c>
      <c r="R102" s="3">
        <v>3.7959999999999998</v>
      </c>
      <c r="S102" s="3">
        <v>0</v>
      </c>
      <c r="T102" s="3">
        <v>0</v>
      </c>
      <c r="U102" s="3">
        <v>32.996000000000002</v>
      </c>
      <c r="W102" t="s">
        <v>1</v>
      </c>
    </row>
    <row r="103" spans="5:23" x14ac:dyDescent="0.25">
      <c r="E103" t="s">
        <v>1096</v>
      </c>
      <c r="F103" s="2" t="s">
        <v>1209</v>
      </c>
      <c r="G103" t="s">
        <v>1</v>
      </c>
      <c r="H103" t="s">
        <v>0</v>
      </c>
      <c r="I103" t="s">
        <v>348</v>
      </c>
      <c r="J103" t="s">
        <v>349</v>
      </c>
      <c r="K103" s="52" t="s">
        <v>1210</v>
      </c>
      <c r="L103" s="52" t="s">
        <v>1210</v>
      </c>
      <c r="M103" t="s">
        <v>314</v>
      </c>
      <c r="N103" t="s">
        <v>315</v>
      </c>
      <c r="O103" s="3">
        <v>0</v>
      </c>
      <c r="P103" s="3">
        <v>0</v>
      </c>
      <c r="Q103" s="3">
        <v>20</v>
      </c>
      <c r="R103" s="3">
        <v>2.6</v>
      </c>
      <c r="S103" s="3">
        <v>0</v>
      </c>
      <c r="T103" s="3">
        <v>0</v>
      </c>
      <c r="U103" s="3">
        <v>22.6</v>
      </c>
      <c r="W103" t="s">
        <v>1</v>
      </c>
    </row>
    <row r="104" spans="5:23" x14ac:dyDescent="0.25">
      <c r="E104" t="s">
        <v>1096</v>
      </c>
      <c r="F104" s="2" t="s">
        <v>1209</v>
      </c>
      <c r="G104" t="s">
        <v>1</v>
      </c>
      <c r="H104" t="s">
        <v>0</v>
      </c>
      <c r="I104" t="s">
        <v>348</v>
      </c>
      <c r="J104" t="s">
        <v>349</v>
      </c>
      <c r="K104" s="52" t="s">
        <v>1208</v>
      </c>
      <c r="L104" s="52" t="s">
        <v>1208</v>
      </c>
      <c r="M104" t="s">
        <v>239</v>
      </c>
      <c r="N104" t="s">
        <v>240</v>
      </c>
      <c r="O104" s="3">
        <v>0</v>
      </c>
      <c r="P104" s="3">
        <v>0</v>
      </c>
      <c r="Q104" s="3">
        <v>135</v>
      </c>
      <c r="R104" s="3">
        <v>17.55</v>
      </c>
      <c r="S104" s="3">
        <v>0</v>
      </c>
      <c r="T104" s="3">
        <v>0</v>
      </c>
      <c r="U104" s="3">
        <v>152.55000000000001</v>
      </c>
      <c r="W104" t="s">
        <v>1</v>
      </c>
    </row>
    <row r="105" spans="5:23" x14ac:dyDescent="0.25">
      <c r="E105" t="s">
        <v>1096</v>
      </c>
      <c r="F105" s="2" t="s">
        <v>1186</v>
      </c>
      <c r="G105" t="s">
        <v>1</v>
      </c>
      <c r="H105" t="s">
        <v>0</v>
      </c>
      <c r="I105" t="s">
        <v>348</v>
      </c>
      <c r="J105" t="s">
        <v>349</v>
      </c>
      <c r="K105" s="52" t="s">
        <v>1207</v>
      </c>
      <c r="L105" s="52" t="s">
        <v>1207</v>
      </c>
      <c r="M105" t="s">
        <v>165</v>
      </c>
      <c r="N105" t="s">
        <v>166</v>
      </c>
      <c r="O105" s="3">
        <v>0</v>
      </c>
      <c r="P105" s="3">
        <v>0</v>
      </c>
      <c r="Q105" s="3">
        <v>15</v>
      </c>
      <c r="R105" s="3">
        <v>1.9500000000000002</v>
      </c>
      <c r="S105" s="3">
        <v>0</v>
      </c>
      <c r="T105" s="3">
        <v>0</v>
      </c>
      <c r="U105" s="3">
        <v>16.95</v>
      </c>
      <c r="W105" t="s">
        <v>1</v>
      </c>
    </row>
    <row r="106" spans="5:23" x14ac:dyDescent="0.25">
      <c r="E106" t="s">
        <v>1096</v>
      </c>
      <c r="F106" s="2" t="s">
        <v>1186</v>
      </c>
      <c r="G106" t="s">
        <v>1</v>
      </c>
      <c r="H106" t="s">
        <v>0</v>
      </c>
      <c r="I106" t="s">
        <v>348</v>
      </c>
      <c r="J106" t="s">
        <v>349</v>
      </c>
      <c r="K106" s="52" t="s">
        <v>1206</v>
      </c>
      <c r="L106" s="52" t="s">
        <v>1206</v>
      </c>
      <c r="N106" t="s">
        <v>528</v>
      </c>
      <c r="O106" s="3">
        <v>0</v>
      </c>
      <c r="P106" s="3">
        <v>0</v>
      </c>
      <c r="Q106" s="3">
        <v>61.84</v>
      </c>
      <c r="R106" s="3">
        <v>8.039200000000001</v>
      </c>
      <c r="S106" s="3">
        <v>0</v>
      </c>
      <c r="T106" s="3">
        <v>0</v>
      </c>
      <c r="U106" s="3">
        <v>69.879199999999997</v>
      </c>
      <c r="V106" s="3" t="s">
        <v>527</v>
      </c>
      <c r="W106" t="s">
        <v>1</v>
      </c>
    </row>
    <row r="107" spans="5:23" x14ac:dyDescent="0.25">
      <c r="E107" t="s">
        <v>1096</v>
      </c>
      <c r="F107" s="2" t="s">
        <v>1186</v>
      </c>
      <c r="G107" t="s">
        <v>1</v>
      </c>
      <c r="H107" t="s">
        <v>0</v>
      </c>
      <c r="I107" t="s">
        <v>348</v>
      </c>
      <c r="J107" t="s">
        <v>349</v>
      </c>
      <c r="K107" s="52" t="s">
        <v>1205</v>
      </c>
      <c r="L107" s="52" t="s">
        <v>1205</v>
      </c>
      <c r="M107" t="s">
        <v>195</v>
      </c>
      <c r="N107" t="s">
        <v>196</v>
      </c>
      <c r="O107" s="3">
        <v>0</v>
      </c>
      <c r="P107" s="3">
        <v>0</v>
      </c>
      <c r="Q107" s="3">
        <v>4.42</v>
      </c>
      <c r="R107" s="3">
        <v>0.5746</v>
      </c>
      <c r="S107" s="3">
        <v>0</v>
      </c>
      <c r="T107" s="3">
        <v>0</v>
      </c>
      <c r="U107" s="3">
        <v>4.9946000000000002</v>
      </c>
      <c r="W107" t="s">
        <v>1</v>
      </c>
    </row>
    <row r="108" spans="5:23" x14ac:dyDescent="0.25">
      <c r="E108" t="s">
        <v>1096</v>
      </c>
      <c r="F108" s="2" t="s">
        <v>1186</v>
      </c>
      <c r="G108" t="s">
        <v>1</v>
      </c>
      <c r="H108" t="s">
        <v>0</v>
      </c>
      <c r="I108" t="s">
        <v>348</v>
      </c>
      <c r="J108" t="s">
        <v>349</v>
      </c>
      <c r="K108" s="52" t="s">
        <v>1204</v>
      </c>
      <c r="L108" s="52" t="s">
        <v>1204</v>
      </c>
      <c r="M108" t="s">
        <v>312</v>
      </c>
      <c r="N108" t="s">
        <v>313</v>
      </c>
      <c r="O108" s="3">
        <v>0</v>
      </c>
      <c r="P108" s="3">
        <v>0</v>
      </c>
      <c r="Q108" s="3">
        <v>8.5500000000000007</v>
      </c>
      <c r="R108" s="3">
        <v>1.1115000000000002</v>
      </c>
      <c r="S108" s="3">
        <v>0</v>
      </c>
      <c r="T108" s="3">
        <v>0</v>
      </c>
      <c r="U108" s="3">
        <v>9.6615000000000002</v>
      </c>
      <c r="W108" t="s">
        <v>1</v>
      </c>
    </row>
    <row r="109" spans="5:23" x14ac:dyDescent="0.25">
      <c r="E109" t="s">
        <v>1096</v>
      </c>
      <c r="F109" s="2" t="s">
        <v>1186</v>
      </c>
      <c r="G109" t="s">
        <v>1</v>
      </c>
      <c r="H109" t="s">
        <v>0</v>
      </c>
      <c r="I109" t="s">
        <v>348</v>
      </c>
      <c r="J109" t="s">
        <v>349</v>
      </c>
      <c r="K109" s="52" t="s">
        <v>1203</v>
      </c>
      <c r="L109" s="52" t="s">
        <v>1203</v>
      </c>
      <c r="M109" t="s">
        <v>312</v>
      </c>
      <c r="N109" t="s">
        <v>313</v>
      </c>
      <c r="O109" s="3">
        <v>0</v>
      </c>
      <c r="P109" s="3">
        <v>0</v>
      </c>
      <c r="Q109" s="3">
        <v>6.42</v>
      </c>
      <c r="R109" s="3">
        <v>0.83460000000000001</v>
      </c>
      <c r="S109" s="3">
        <v>0</v>
      </c>
      <c r="T109" s="3">
        <v>0</v>
      </c>
      <c r="U109" s="3">
        <v>7.2545999999999999</v>
      </c>
      <c r="W109" t="s">
        <v>1</v>
      </c>
    </row>
    <row r="110" spans="5:23" x14ac:dyDescent="0.25">
      <c r="E110" t="s">
        <v>1096</v>
      </c>
      <c r="F110" s="2" t="s">
        <v>1186</v>
      </c>
      <c r="G110" t="s">
        <v>1</v>
      </c>
      <c r="H110" t="s">
        <v>0</v>
      </c>
      <c r="I110" t="s">
        <v>348</v>
      </c>
      <c r="J110" t="s">
        <v>349</v>
      </c>
      <c r="K110" s="52" t="s">
        <v>1202</v>
      </c>
      <c r="L110" s="52" t="s">
        <v>1202</v>
      </c>
      <c r="M110" t="s">
        <v>113</v>
      </c>
      <c r="N110" t="s">
        <v>114</v>
      </c>
      <c r="O110" s="3">
        <v>0</v>
      </c>
      <c r="P110" s="3">
        <v>0</v>
      </c>
      <c r="Q110" s="3">
        <v>30</v>
      </c>
      <c r="R110" s="3">
        <v>3.9000000000000004</v>
      </c>
      <c r="S110" s="3">
        <v>0</v>
      </c>
      <c r="T110" s="3">
        <v>0</v>
      </c>
      <c r="U110" s="3">
        <v>33.9</v>
      </c>
      <c r="W110" t="s">
        <v>1</v>
      </c>
    </row>
    <row r="111" spans="5:23" x14ac:dyDescent="0.25">
      <c r="E111" t="s">
        <v>1096</v>
      </c>
      <c r="F111" s="2" t="s">
        <v>1186</v>
      </c>
      <c r="G111" t="s">
        <v>1</v>
      </c>
      <c r="H111" t="s">
        <v>0</v>
      </c>
      <c r="I111" t="s">
        <v>348</v>
      </c>
      <c r="J111" t="s">
        <v>349</v>
      </c>
      <c r="K111" s="52" t="s">
        <v>1201</v>
      </c>
      <c r="L111" s="52" t="s">
        <v>1201</v>
      </c>
      <c r="M111" t="s">
        <v>947</v>
      </c>
      <c r="N111" t="s">
        <v>948</v>
      </c>
      <c r="O111" s="3">
        <v>0</v>
      </c>
      <c r="P111" s="3">
        <v>0</v>
      </c>
      <c r="Q111" s="3">
        <v>30.97</v>
      </c>
      <c r="R111" s="3">
        <v>4.0260999999999996</v>
      </c>
      <c r="S111" s="3">
        <v>0</v>
      </c>
      <c r="T111" s="3">
        <v>0</v>
      </c>
      <c r="U111" s="3">
        <v>34.996099999999998</v>
      </c>
      <c r="W111" t="s">
        <v>1</v>
      </c>
    </row>
    <row r="112" spans="5:23" x14ac:dyDescent="0.25">
      <c r="E112" t="s">
        <v>1096</v>
      </c>
      <c r="F112" s="2" t="s">
        <v>1186</v>
      </c>
      <c r="G112" t="s">
        <v>1</v>
      </c>
      <c r="H112" t="s">
        <v>0</v>
      </c>
      <c r="I112" t="s">
        <v>348</v>
      </c>
      <c r="J112" t="s">
        <v>349</v>
      </c>
      <c r="K112" s="52" t="s">
        <v>1200</v>
      </c>
      <c r="L112" s="52" t="s">
        <v>1200</v>
      </c>
      <c r="M112" t="s">
        <v>242</v>
      </c>
      <c r="N112" t="s">
        <v>243</v>
      </c>
      <c r="O112" s="3">
        <v>0</v>
      </c>
      <c r="P112" s="3">
        <v>0</v>
      </c>
      <c r="Q112" s="3">
        <v>150</v>
      </c>
      <c r="R112" s="3">
        <v>19.5</v>
      </c>
      <c r="S112" s="3">
        <v>0</v>
      </c>
      <c r="T112" s="3">
        <v>0</v>
      </c>
      <c r="U112" s="3">
        <v>169.5</v>
      </c>
      <c r="W112" t="s">
        <v>1</v>
      </c>
    </row>
    <row r="113" spans="5:23" x14ac:dyDescent="0.25">
      <c r="E113" t="s">
        <v>1096</v>
      </c>
      <c r="F113" s="2" t="s">
        <v>1186</v>
      </c>
      <c r="G113" t="s">
        <v>1</v>
      </c>
      <c r="H113" t="s">
        <v>0</v>
      </c>
      <c r="I113" t="s">
        <v>348</v>
      </c>
      <c r="J113" t="s">
        <v>349</v>
      </c>
      <c r="K113" s="52" t="s">
        <v>1199</v>
      </c>
      <c r="L113" s="52" t="s">
        <v>1199</v>
      </c>
      <c r="M113" t="s">
        <v>113</v>
      </c>
      <c r="N113" t="s">
        <v>114</v>
      </c>
      <c r="O113" s="3">
        <v>0</v>
      </c>
      <c r="P113" s="3">
        <v>0</v>
      </c>
      <c r="Q113" s="3">
        <v>180</v>
      </c>
      <c r="R113" s="3">
        <v>23.400000000000002</v>
      </c>
      <c r="S113" s="3">
        <v>0</v>
      </c>
      <c r="T113" s="3">
        <v>0</v>
      </c>
      <c r="U113" s="3">
        <v>203.4</v>
      </c>
      <c r="W113" t="s">
        <v>1</v>
      </c>
    </row>
    <row r="114" spans="5:23" x14ac:dyDescent="0.25">
      <c r="E114" t="s">
        <v>1096</v>
      </c>
      <c r="F114" s="2" t="s">
        <v>1186</v>
      </c>
      <c r="G114" t="s">
        <v>1</v>
      </c>
      <c r="H114" t="s">
        <v>0</v>
      </c>
      <c r="I114" t="s">
        <v>348</v>
      </c>
      <c r="J114" t="s">
        <v>349</v>
      </c>
      <c r="K114" s="52" t="s">
        <v>1198</v>
      </c>
      <c r="L114" s="52" t="s">
        <v>1198</v>
      </c>
      <c r="M114" t="s">
        <v>113</v>
      </c>
      <c r="N114" t="s">
        <v>114</v>
      </c>
      <c r="O114" s="3">
        <v>0</v>
      </c>
      <c r="P114" s="3">
        <v>0</v>
      </c>
      <c r="Q114" s="3">
        <v>50</v>
      </c>
      <c r="R114" s="3">
        <v>6.5</v>
      </c>
      <c r="S114" s="3">
        <v>0</v>
      </c>
      <c r="T114" s="3">
        <v>0</v>
      </c>
      <c r="U114" s="3">
        <v>56.5</v>
      </c>
      <c r="W114" t="s">
        <v>1</v>
      </c>
    </row>
    <row r="115" spans="5:23" x14ac:dyDescent="0.25">
      <c r="E115" t="s">
        <v>1096</v>
      </c>
      <c r="F115" s="2" t="s">
        <v>1186</v>
      </c>
      <c r="G115" t="s">
        <v>1</v>
      </c>
      <c r="H115" t="s">
        <v>0</v>
      </c>
      <c r="I115" t="s">
        <v>348</v>
      </c>
      <c r="J115" t="s">
        <v>349</v>
      </c>
      <c r="K115" s="52" t="s">
        <v>1197</v>
      </c>
      <c r="L115" s="52" t="s">
        <v>1197</v>
      </c>
      <c r="M115" t="s">
        <v>362</v>
      </c>
      <c r="N115" t="s">
        <v>363</v>
      </c>
      <c r="O115" s="3">
        <v>0</v>
      </c>
      <c r="P115" s="3">
        <v>0</v>
      </c>
      <c r="Q115" s="3">
        <v>8.85</v>
      </c>
      <c r="R115" s="3">
        <v>1.1505000000000001</v>
      </c>
      <c r="S115" s="3">
        <v>0</v>
      </c>
      <c r="T115" s="3">
        <v>0</v>
      </c>
      <c r="U115" s="3">
        <v>10.000499999999999</v>
      </c>
      <c r="W115" t="s">
        <v>1</v>
      </c>
    </row>
    <row r="116" spans="5:23" x14ac:dyDescent="0.25">
      <c r="E116" t="s">
        <v>1096</v>
      </c>
      <c r="F116" s="2" t="s">
        <v>1186</v>
      </c>
      <c r="G116" t="s">
        <v>1</v>
      </c>
      <c r="H116" t="s">
        <v>0</v>
      </c>
      <c r="I116" t="s">
        <v>348</v>
      </c>
      <c r="J116" t="s">
        <v>349</v>
      </c>
      <c r="K116" s="52" t="s">
        <v>1196</v>
      </c>
      <c r="L116" s="52" t="s">
        <v>1196</v>
      </c>
      <c r="N116" t="s">
        <v>392</v>
      </c>
      <c r="O116" s="3">
        <v>0</v>
      </c>
      <c r="P116" s="3">
        <v>0</v>
      </c>
      <c r="Q116" s="3">
        <v>60</v>
      </c>
      <c r="R116" s="3">
        <v>7.8000000000000007</v>
      </c>
      <c r="S116" s="3">
        <v>0</v>
      </c>
      <c r="T116" s="3">
        <v>0</v>
      </c>
      <c r="U116" s="3">
        <v>67.8</v>
      </c>
      <c r="V116" s="3" t="s">
        <v>391</v>
      </c>
      <c r="W116" t="s">
        <v>1</v>
      </c>
    </row>
    <row r="117" spans="5:23" x14ac:dyDescent="0.25">
      <c r="E117" t="s">
        <v>1096</v>
      </c>
      <c r="F117" s="2" t="s">
        <v>1186</v>
      </c>
      <c r="G117" t="s">
        <v>1</v>
      </c>
      <c r="H117" t="s">
        <v>0</v>
      </c>
      <c r="I117" t="s">
        <v>348</v>
      </c>
      <c r="J117" t="s">
        <v>349</v>
      </c>
      <c r="K117" s="52" t="s">
        <v>1195</v>
      </c>
      <c r="L117" s="52" t="s">
        <v>1195</v>
      </c>
      <c r="M117" t="s">
        <v>283</v>
      </c>
      <c r="N117" t="s">
        <v>284</v>
      </c>
      <c r="O117" s="3">
        <v>0</v>
      </c>
      <c r="P117" s="3">
        <v>0</v>
      </c>
      <c r="Q117" s="3">
        <v>6</v>
      </c>
      <c r="R117" s="3">
        <v>0.78</v>
      </c>
      <c r="S117" s="3">
        <v>0</v>
      </c>
      <c r="T117" s="3">
        <v>0</v>
      </c>
      <c r="U117" s="3">
        <v>6.78</v>
      </c>
      <c r="W117" t="s">
        <v>1</v>
      </c>
    </row>
    <row r="118" spans="5:23" x14ac:dyDescent="0.25">
      <c r="E118" t="s">
        <v>1096</v>
      </c>
      <c r="F118" s="2" t="s">
        <v>1186</v>
      </c>
      <c r="G118" t="s">
        <v>1</v>
      </c>
      <c r="H118" t="s">
        <v>0</v>
      </c>
      <c r="I118" t="s">
        <v>348</v>
      </c>
      <c r="J118" t="s">
        <v>349</v>
      </c>
      <c r="K118" s="52" t="s">
        <v>1194</v>
      </c>
      <c r="L118" s="52" t="s">
        <v>1194</v>
      </c>
      <c r="M118" t="s">
        <v>283</v>
      </c>
      <c r="N118" t="s">
        <v>284</v>
      </c>
      <c r="O118" s="3">
        <v>0</v>
      </c>
      <c r="P118" s="3">
        <v>0</v>
      </c>
      <c r="Q118" s="3">
        <v>45</v>
      </c>
      <c r="R118" s="3">
        <v>5.8500000000000005</v>
      </c>
      <c r="S118" s="3">
        <v>0</v>
      </c>
      <c r="T118" s="3">
        <v>0</v>
      </c>
      <c r="U118" s="3">
        <v>50.85</v>
      </c>
      <c r="W118" t="s">
        <v>1</v>
      </c>
    </row>
    <row r="119" spans="5:23" x14ac:dyDescent="0.25">
      <c r="E119" t="s">
        <v>1096</v>
      </c>
      <c r="F119" s="2" t="s">
        <v>1186</v>
      </c>
      <c r="G119" t="s">
        <v>1</v>
      </c>
      <c r="H119" t="s">
        <v>0</v>
      </c>
      <c r="I119" t="s">
        <v>348</v>
      </c>
      <c r="J119" t="s">
        <v>349</v>
      </c>
      <c r="K119" s="52" t="s">
        <v>1193</v>
      </c>
      <c r="L119" s="52" t="s">
        <v>1193</v>
      </c>
      <c r="M119" t="s">
        <v>283</v>
      </c>
      <c r="N119" t="s">
        <v>284</v>
      </c>
      <c r="O119" s="3">
        <v>0</v>
      </c>
      <c r="P119" s="3">
        <v>0</v>
      </c>
      <c r="Q119" s="3">
        <v>6.42</v>
      </c>
      <c r="R119" s="3">
        <v>0.83460000000000001</v>
      </c>
      <c r="S119" s="3">
        <v>0</v>
      </c>
      <c r="T119" s="3">
        <v>0</v>
      </c>
      <c r="U119" s="3">
        <v>7.2545999999999999</v>
      </c>
      <c r="W119" t="s">
        <v>1</v>
      </c>
    </row>
    <row r="120" spans="5:23" x14ac:dyDescent="0.25">
      <c r="E120" t="s">
        <v>1096</v>
      </c>
      <c r="F120" s="2" t="s">
        <v>1186</v>
      </c>
      <c r="G120" t="s">
        <v>1</v>
      </c>
      <c r="H120" t="s">
        <v>0</v>
      </c>
      <c r="I120" t="s">
        <v>348</v>
      </c>
      <c r="J120" t="s">
        <v>349</v>
      </c>
      <c r="K120" s="52" t="s">
        <v>1192</v>
      </c>
      <c r="L120" s="52" t="s">
        <v>1192</v>
      </c>
      <c r="M120" t="s">
        <v>283</v>
      </c>
      <c r="N120" t="s">
        <v>284</v>
      </c>
      <c r="O120" s="3">
        <v>0</v>
      </c>
      <c r="P120" s="3">
        <v>0</v>
      </c>
      <c r="Q120" s="3">
        <v>80.97</v>
      </c>
      <c r="R120" s="3">
        <v>10.5261</v>
      </c>
      <c r="S120" s="3">
        <v>0</v>
      </c>
      <c r="T120" s="3">
        <v>0</v>
      </c>
      <c r="U120" s="3">
        <v>91.496099999999998</v>
      </c>
      <c r="W120" t="s">
        <v>1</v>
      </c>
    </row>
    <row r="121" spans="5:23" x14ac:dyDescent="0.25">
      <c r="E121" t="s">
        <v>1096</v>
      </c>
      <c r="F121" s="2" t="s">
        <v>1186</v>
      </c>
      <c r="G121" t="s">
        <v>1</v>
      </c>
      <c r="H121" t="s">
        <v>0</v>
      </c>
      <c r="I121" t="s">
        <v>348</v>
      </c>
      <c r="J121" t="s">
        <v>349</v>
      </c>
      <c r="K121" s="52" t="s">
        <v>1191</v>
      </c>
      <c r="L121" s="52" t="s">
        <v>1191</v>
      </c>
      <c r="M121" t="s">
        <v>202</v>
      </c>
      <c r="N121" t="s">
        <v>203</v>
      </c>
      <c r="O121" s="3">
        <v>0</v>
      </c>
      <c r="P121" s="3">
        <v>0</v>
      </c>
      <c r="Q121" s="3">
        <v>48</v>
      </c>
      <c r="R121" s="3">
        <v>6.24</v>
      </c>
      <c r="S121" s="3">
        <v>0</v>
      </c>
      <c r="T121" s="3">
        <v>0</v>
      </c>
      <c r="U121" s="3">
        <v>54.24</v>
      </c>
      <c r="W121" t="s">
        <v>1</v>
      </c>
    </row>
    <row r="122" spans="5:23" x14ac:dyDescent="0.25">
      <c r="E122" t="s">
        <v>1096</v>
      </c>
      <c r="F122" s="2" t="s">
        <v>1186</v>
      </c>
      <c r="G122" t="s">
        <v>1</v>
      </c>
      <c r="H122" t="s">
        <v>0</v>
      </c>
      <c r="I122" t="s">
        <v>348</v>
      </c>
      <c r="J122" t="s">
        <v>349</v>
      </c>
      <c r="K122" s="52" t="s">
        <v>1190</v>
      </c>
      <c r="L122" s="52" t="s">
        <v>1190</v>
      </c>
      <c r="M122" t="s">
        <v>202</v>
      </c>
      <c r="N122" t="s">
        <v>203</v>
      </c>
      <c r="O122" s="3">
        <v>0</v>
      </c>
      <c r="P122" s="3">
        <v>0</v>
      </c>
      <c r="Q122" s="3">
        <v>350.09</v>
      </c>
      <c r="R122" s="3">
        <v>45.511699999999998</v>
      </c>
      <c r="S122" s="3">
        <v>0</v>
      </c>
      <c r="T122" s="3">
        <v>0</v>
      </c>
      <c r="U122" s="3">
        <v>395.60169999999999</v>
      </c>
      <c r="W122" t="s">
        <v>1</v>
      </c>
    </row>
    <row r="123" spans="5:23" x14ac:dyDescent="0.25">
      <c r="E123" t="s">
        <v>1096</v>
      </c>
      <c r="F123" s="2" t="s">
        <v>1186</v>
      </c>
      <c r="G123" t="s">
        <v>1</v>
      </c>
      <c r="H123" t="s">
        <v>0</v>
      </c>
      <c r="I123" t="s">
        <v>348</v>
      </c>
      <c r="J123" t="s">
        <v>349</v>
      </c>
      <c r="K123" s="52" t="s">
        <v>1189</v>
      </c>
      <c r="L123" s="52" t="s">
        <v>1189</v>
      </c>
      <c r="N123" t="s">
        <v>392</v>
      </c>
      <c r="O123" s="3">
        <v>0</v>
      </c>
      <c r="P123" s="3">
        <v>0</v>
      </c>
      <c r="Q123" s="3">
        <v>95</v>
      </c>
      <c r="R123" s="3">
        <v>12.35</v>
      </c>
      <c r="S123" s="3">
        <v>0</v>
      </c>
      <c r="T123" s="3">
        <v>0</v>
      </c>
      <c r="U123" s="3">
        <v>107.35</v>
      </c>
      <c r="V123" s="3" t="s">
        <v>391</v>
      </c>
      <c r="W123" t="s">
        <v>1</v>
      </c>
    </row>
    <row r="124" spans="5:23" hidden="1" x14ac:dyDescent="0.25">
      <c r="E124" t="s">
        <v>1096</v>
      </c>
      <c r="F124" s="2" t="s">
        <v>1186</v>
      </c>
      <c r="G124" t="s">
        <v>1</v>
      </c>
      <c r="H124" t="s">
        <v>0</v>
      </c>
      <c r="I124" t="s">
        <v>348</v>
      </c>
      <c r="J124" t="s">
        <v>349</v>
      </c>
      <c r="K124" s="52" t="s">
        <v>1188</v>
      </c>
      <c r="L124" s="52" t="s">
        <v>1188</v>
      </c>
      <c r="M124" t="s">
        <v>146</v>
      </c>
      <c r="N124" t="s">
        <v>29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W124" t="s">
        <v>1</v>
      </c>
    </row>
    <row r="125" spans="5:23" x14ac:dyDescent="0.25">
      <c r="E125" t="s">
        <v>1096</v>
      </c>
      <c r="F125" s="2" t="s">
        <v>1186</v>
      </c>
      <c r="G125" t="s">
        <v>1</v>
      </c>
      <c r="H125" t="s">
        <v>0</v>
      </c>
      <c r="I125" t="s">
        <v>348</v>
      </c>
      <c r="J125" t="s">
        <v>349</v>
      </c>
      <c r="K125" s="52" t="s">
        <v>1187</v>
      </c>
      <c r="L125" s="52" t="s">
        <v>1187</v>
      </c>
      <c r="M125" t="s">
        <v>113</v>
      </c>
      <c r="N125" t="s">
        <v>114</v>
      </c>
      <c r="O125" s="3">
        <v>0</v>
      </c>
      <c r="P125" s="3">
        <v>0</v>
      </c>
      <c r="Q125" s="3">
        <v>600</v>
      </c>
      <c r="R125" s="3">
        <v>78</v>
      </c>
      <c r="S125" s="3">
        <v>0</v>
      </c>
      <c r="T125" s="3">
        <v>0</v>
      </c>
      <c r="U125" s="3">
        <v>678</v>
      </c>
      <c r="W125" t="s">
        <v>1</v>
      </c>
    </row>
    <row r="126" spans="5:23" x14ac:dyDescent="0.25">
      <c r="E126" t="s">
        <v>1096</v>
      </c>
      <c r="F126" s="2" t="s">
        <v>1186</v>
      </c>
      <c r="G126" t="s">
        <v>1</v>
      </c>
      <c r="H126" t="s">
        <v>0</v>
      </c>
      <c r="I126" t="s">
        <v>348</v>
      </c>
      <c r="J126" t="s">
        <v>349</v>
      </c>
      <c r="K126" s="52" t="s">
        <v>1185</v>
      </c>
      <c r="L126" s="52" t="s">
        <v>1185</v>
      </c>
      <c r="M126" t="s">
        <v>202</v>
      </c>
      <c r="N126" t="s">
        <v>203</v>
      </c>
      <c r="O126" s="3">
        <v>0</v>
      </c>
      <c r="P126" s="3">
        <v>0</v>
      </c>
      <c r="Q126" s="3">
        <v>150</v>
      </c>
      <c r="R126" s="3">
        <v>19.5</v>
      </c>
      <c r="S126" s="3">
        <v>0</v>
      </c>
      <c r="T126" s="3">
        <v>0</v>
      </c>
      <c r="U126" s="3">
        <v>169.5</v>
      </c>
      <c r="W126" t="s">
        <v>1</v>
      </c>
    </row>
    <row r="127" spans="5:23" x14ac:dyDescent="0.25">
      <c r="E127" t="s">
        <v>1096</v>
      </c>
      <c r="F127" s="2" t="s">
        <v>1171</v>
      </c>
      <c r="G127" t="s">
        <v>1</v>
      </c>
      <c r="H127" t="s">
        <v>0</v>
      </c>
      <c r="I127" t="s">
        <v>348</v>
      </c>
      <c r="J127" t="s">
        <v>349</v>
      </c>
      <c r="K127" s="52" t="s">
        <v>1184</v>
      </c>
      <c r="L127" s="52" t="s">
        <v>1184</v>
      </c>
      <c r="M127" t="s">
        <v>882</v>
      </c>
      <c r="N127" t="s">
        <v>883</v>
      </c>
      <c r="O127" s="3">
        <v>0</v>
      </c>
      <c r="P127" s="3">
        <v>0</v>
      </c>
      <c r="Q127" s="3">
        <v>46.02</v>
      </c>
      <c r="R127" s="3">
        <v>5.9826000000000006</v>
      </c>
      <c r="S127" s="3">
        <v>0</v>
      </c>
      <c r="T127" s="3">
        <v>0</v>
      </c>
      <c r="U127" s="3">
        <v>52.002600000000001</v>
      </c>
      <c r="W127" t="s">
        <v>1</v>
      </c>
    </row>
    <row r="128" spans="5:23" x14ac:dyDescent="0.25">
      <c r="E128" t="s">
        <v>1096</v>
      </c>
      <c r="F128" s="2" t="s">
        <v>1171</v>
      </c>
      <c r="G128" t="s">
        <v>1</v>
      </c>
      <c r="H128" t="s">
        <v>0</v>
      </c>
      <c r="I128" t="s">
        <v>348</v>
      </c>
      <c r="J128" t="s">
        <v>349</v>
      </c>
      <c r="K128" s="52" t="s">
        <v>1183</v>
      </c>
      <c r="L128" s="52" t="s">
        <v>1183</v>
      </c>
      <c r="M128" t="s">
        <v>851</v>
      </c>
      <c r="N128" t="s">
        <v>1017</v>
      </c>
      <c r="O128" s="3">
        <v>0</v>
      </c>
      <c r="P128" s="3">
        <v>0</v>
      </c>
      <c r="Q128" s="3">
        <v>33.840000000000003</v>
      </c>
      <c r="R128" s="3">
        <v>4.3992000000000004</v>
      </c>
      <c r="S128" s="3">
        <v>0</v>
      </c>
      <c r="T128" s="3">
        <v>0</v>
      </c>
      <c r="U128" s="3">
        <v>38.239200000000004</v>
      </c>
      <c r="W128" t="s">
        <v>1</v>
      </c>
    </row>
    <row r="129" spans="5:23" x14ac:dyDescent="0.25">
      <c r="E129" t="s">
        <v>1096</v>
      </c>
      <c r="F129" s="2" t="s">
        <v>1171</v>
      </c>
      <c r="G129" t="s">
        <v>1</v>
      </c>
      <c r="H129" t="s">
        <v>0</v>
      </c>
      <c r="I129" t="s">
        <v>348</v>
      </c>
      <c r="J129" t="s">
        <v>349</v>
      </c>
      <c r="K129" s="52" t="s">
        <v>1182</v>
      </c>
      <c r="L129" s="52" t="s">
        <v>1182</v>
      </c>
      <c r="N129" t="s">
        <v>142</v>
      </c>
      <c r="O129" s="3">
        <v>0</v>
      </c>
      <c r="P129" s="3">
        <v>0</v>
      </c>
      <c r="Q129" s="3">
        <v>120</v>
      </c>
      <c r="R129" s="3">
        <v>15.600000000000001</v>
      </c>
      <c r="S129" s="3">
        <v>0</v>
      </c>
      <c r="T129" s="3">
        <v>0</v>
      </c>
      <c r="U129" s="3">
        <v>135.6</v>
      </c>
      <c r="V129" s="3" t="s">
        <v>367</v>
      </c>
      <c r="W129" t="s">
        <v>1</v>
      </c>
    </row>
    <row r="130" spans="5:23" x14ac:dyDescent="0.25">
      <c r="E130" t="s">
        <v>1096</v>
      </c>
      <c r="F130" s="2" t="s">
        <v>1171</v>
      </c>
      <c r="G130" t="s">
        <v>1</v>
      </c>
      <c r="H130" t="s">
        <v>0</v>
      </c>
      <c r="I130" t="s">
        <v>348</v>
      </c>
      <c r="J130" t="s">
        <v>349</v>
      </c>
      <c r="K130" s="52" t="s">
        <v>1181</v>
      </c>
      <c r="L130" s="52" t="s">
        <v>1181</v>
      </c>
      <c r="M130" t="s">
        <v>947</v>
      </c>
      <c r="N130" t="s">
        <v>948</v>
      </c>
      <c r="O130" s="3">
        <v>0</v>
      </c>
      <c r="P130" s="3">
        <v>0</v>
      </c>
      <c r="Q130" s="3">
        <v>53.1</v>
      </c>
      <c r="R130" s="3">
        <v>6.9030000000000005</v>
      </c>
      <c r="S130" s="3">
        <v>0</v>
      </c>
      <c r="T130" s="3">
        <v>0</v>
      </c>
      <c r="U130" s="3">
        <v>60.003</v>
      </c>
      <c r="W130" t="s">
        <v>1</v>
      </c>
    </row>
    <row r="131" spans="5:23" x14ac:dyDescent="0.25">
      <c r="E131" t="s">
        <v>1096</v>
      </c>
      <c r="F131" s="2" t="s">
        <v>1171</v>
      </c>
      <c r="G131" t="s">
        <v>1</v>
      </c>
      <c r="H131" t="s">
        <v>0</v>
      </c>
      <c r="I131" t="s">
        <v>348</v>
      </c>
      <c r="J131" t="s">
        <v>349</v>
      </c>
      <c r="K131" s="52" t="s">
        <v>1180</v>
      </c>
      <c r="L131" s="52" t="s">
        <v>1180</v>
      </c>
      <c r="M131" t="s">
        <v>693</v>
      </c>
      <c r="N131" t="s">
        <v>123</v>
      </c>
      <c r="O131" s="3">
        <v>0</v>
      </c>
      <c r="P131" s="3">
        <v>0</v>
      </c>
      <c r="Q131" s="3">
        <v>10</v>
      </c>
      <c r="R131" s="3">
        <v>1.1299999999999999</v>
      </c>
      <c r="S131" s="3">
        <v>0</v>
      </c>
      <c r="T131" s="3">
        <v>0</v>
      </c>
      <c r="U131" s="3">
        <v>11.13</v>
      </c>
      <c r="W131" t="s">
        <v>1</v>
      </c>
    </row>
    <row r="132" spans="5:23" x14ac:dyDescent="0.25">
      <c r="E132" t="s">
        <v>1096</v>
      </c>
      <c r="F132" s="2" t="s">
        <v>1171</v>
      </c>
      <c r="G132" t="s">
        <v>1</v>
      </c>
      <c r="H132" t="s">
        <v>0</v>
      </c>
      <c r="I132" t="s">
        <v>348</v>
      </c>
      <c r="J132" t="s">
        <v>349</v>
      </c>
      <c r="K132" s="52" t="s">
        <v>1179</v>
      </c>
      <c r="L132" s="52" t="s">
        <v>1179</v>
      </c>
      <c r="M132" t="s">
        <v>202</v>
      </c>
      <c r="N132" t="s">
        <v>203</v>
      </c>
      <c r="O132" s="3">
        <v>0</v>
      </c>
      <c r="P132" s="3">
        <v>0</v>
      </c>
      <c r="Q132" s="3">
        <v>30</v>
      </c>
      <c r="R132" s="3">
        <v>3.9000000000000004</v>
      </c>
      <c r="S132" s="3">
        <v>0</v>
      </c>
      <c r="T132" s="3">
        <v>0</v>
      </c>
      <c r="U132" s="3">
        <v>33.9</v>
      </c>
      <c r="W132" t="s">
        <v>1</v>
      </c>
    </row>
    <row r="133" spans="5:23" x14ac:dyDescent="0.25">
      <c r="E133" t="s">
        <v>1096</v>
      </c>
      <c r="F133" s="2" t="s">
        <v>1171</v>
      </c>
      <c r="G133" t="s">
        <v>1</v>
      </c>
      <c r="H133" t="s">
        <v>0</v>
      </c>
      <c r="I133" t="s">
        <v>348</v>
      </c>
      <c r="J133" t="s">
        <v>349</v>
      </c>
      <c r="K133" s="52" t="s">
        <v>1178</v>
      </c>
      <c r="L133" s="52" t="s">
        <v>1178</v>
      </c>
      <c r="M133" t="s">
        <v>202</v>
      </c>
      <c r="N133" t="s">
        <v>203</v>
      </c>
      <c r="O133" s="3">
        <v>0</v>
      </c>
      <c r="P133" s="3">
        <v>0</v>
      </c>
      <c r="Q133" s="3">
        <v>200</v>
      </c>
      <c r="R133" s="3">
        <v>26</v>
      </c>
      <c r="S133" s="3">
        <v>0</v>
      </c>
      <c r="T133" s="3">
        <v>0</v>
      </c>
      <c r="U133" s="3">
        <v>226</v>
      </c>
      <c r="W133" t="s">
        <v>1</v>
      </c>
    </row>
    <row r="134" spans="5:23" x14ac:dyDescent="0.25">
      <c r="E134" t="s">
        <v>1096</v>
      </c>
      <c r="F134" s="2" t="s">
        <v>1171</v>
      </c>
      <c r="G134" t="s">
        <v>1</v>
      </c>
      <c r="H134" t="s">
        <v>0</v>
      </c>
      <c r="I134" t="s">
        <v>348</v>
      </c>
      <c r="J134" t="s">
        <v>349</v>
      </c>
      <c r="K134" s="52" t="s">
        <v>1177</v>
      </c>
      <c r="L134" s="52" t="s">
        <v>1177</v>
      </c>
      <c r="M134" t="s">
        <v>283</v>
      </c>
      <c r="N134" t="s">
        <v>284</v>
      </c>
      <c r="O134" s="3">
        <v>0</v>
      </c>
      <c r="P134" s="3">
        <v>0</v>
      </c>
      <c r="Q134" s="3">
        <v>30</v>
      </c>
      <c r="R134" s="3">
        <v>3.9000000000000004</v>
      </c>
      <c r="S134" s="3">
        <v>0</v>
      </c>
      <c r="T134" s="3">
        <v>0</v>
      </c>
      <c r="U134" s="3">
        <v>33.9</v>
      </c>
      <c r="W134" t="s">
        <v>1</v>
      </c>
    </row>
    <row r="135" spans="5:23" x14ac:dyDescent="0.25">
      <c r="E135" t="s">
        <v>1096</v>
      </c>
      <c r="F135" s="2" t="s">
        <v>1171</v>
      </c>
      <c r="G135" t="s">
        <v>1</v>
      </c>
      <c r="H135" t="s">
        <v>0</v>
      </c>
      <c r="I135" t="s">
        <v>348</v>
      </c>
      <c r="J135" t="s">
        <v>349</v>
      </c>
      <c r="K135" s="52" t="s">
        <v>1176</v>
      </c>
      <c r="L135" s="52" t="s">
        <v>1176</v>
      </c>
      <c r="M135" t="s">
        <v>352</v>
      </c>
      <c r="N135" t="s">
        <v>110</v>
      </c>
      <c r="O135" s="3">
        <v>0</v>
      </c>
      <c r="P135" s="3">
        <v>0</v>
      </c>
      <c r="Q135" s="3">
        <v>100</v>
      </c>
      <c r="R135" s="3">
        <v>13</v>
      </c>
      <c r="S135" s="3">
        <v>0</v>
      </c>
      <c r="T135" s="3">
        <v>0</v>
      </c>
      <c r="U135" s="3">
        <v>113</v>
      </c>
      <c r="W135" t="s">
        <v>1</v>
      </c>
    </row>
    <row r="136" spans="5:23" x14ac:dyDescent="0.25">
      <c r="E136" t="s">
        <v>1096</v>
      </c>
      <c r="F136" s="2" t="s">
        <v>1171</v>
      </c>
      <c r="G136" t="s">
        <v>1</v>
      </c>
      <c r="H136" t="s">
        <v>0</v>
      </c>
      <c r="I136" t="s">
        <v>348</v>
      </c>
      <c r="J136" t="s">
        <v>349</v>
      </c>
      <c r="K136" s="52" t="s">
        <v>1175</v>
      </c>
      <c r="L136" s="52" t="s">
        <v>1175</v>
      </c>
      <c r="M136" t="s">
        <v>161</v>
      </c>
      <c r="N136" t="s">
        <v>162</v>
      </c>
      <c r="O136" s="3">
        <v>0</v>
      </c>
      <c r="P136" s="3">
        <v>0</v>
      </c>
      <c r="Q136" s="3">
        <v>825</v>
      </c>
      <c r="R136" s="3">
        <v>107.25</v>
      </c>
      <c r="S136" s="3">
        <v>0</v>
      </c>
      <c r="T136" s="3">
        <v>0</v>
      </c>
      <c r="U136" s="3">
        <v>932.25</v>
      </c>
      <c r="W136" t="s">
        <v>1</v>
      </c>
    </row>
    <row r="137" spans="5:23" x14ac:dyDescent="0.25">
      <c r="E137" t="s">
        <v>1096</v>
      </c>
      <c r="F137" s="2" t="s">
        <v>1171</v>
      </c>
      <c r="G137" t="s">
        <v>1</v>
      </c>
      <c r="H137" t="s">
        <v>0</v>
      </c>
      <c r="I137" t="s">
        <v>348</v>
      </c>
      <c r="J137" t="s">
        <v>349</v>
      </c>
      <c r="K137" s="52" t="s">
        <v>1174</v>
      </c>
      <c r="L137" s="52" t="s">
        <v>1174</v>
      </c>
      <c r="M137" t="s">
        <v>143</v>
      </c>
      <c r="N137" t="s">
        <v>144</v>
      </c>
      <c r="O137" s="3">
        <v>0</v>
      </c>
      <c r="P137" s="3">
        <v>0</v>
      </c>
      <c r="Q137" s="3">
        <v>24</v>
      </c>
      <c r="R137" s="3">
        <v>3.12</v>
      </c>
      <c r="S137" s="3">
        <v>0</v>
      </c>
      <c r="T137" s="3">
        <v>0</v>
      </c>
      <c r="U137" s="3">
        <v>27.12</v>
      </c>
      <c r="W137" t="s">
        <v>1</v>
      </c>
    </row>
    <row r="138" spans="5:23" x14ac:dyDescent="0.25">
      <c r="E138" t="s">
        <v>1096</v>
      </c>
      <c r="F138" s="2" t="s">
        <v>1171</v>
      </c>
      <c r="G138" t="s">
        <v>1</v>
      </c>
      <c r="H138" t="s">
        <v>0</v>
      </c>
      <c r="I138" t="s">
        <v>348</v>
      </c>
      <c r="J138" t="s">
        <v>349</v>
      </c>
      <c r="K138" s="52" t="s">
        <v>1173</v>
      </c>
      <c r="L138" s="52" t="s">
        <v>1173</v>
      </c>
      <c r="M138" t="s">
        <v>851</v>
      </c>
      <c r="N138" t="s">
        <v>1017</v>
      </c>
      <c r="O138" s="3">
        <v>0</v>
      </c>
      <c r="P138" s="3">
        <v>0</v>
      </c>
      <c r="Q138" s="3">
        <v>9.41</v>
      </c>
      <c r="R138" s="3">
        <v>1.2233000000000001</v>
      </c>
      <c r="S138" s="3">
        <v>0</v>
      </c>
      <c r="T138" s="3">
        <v>0</v>
      </c>
      <c r="U138" s="3">
        <v>10.6333</v>
      </c>
      <c r="W138" t="s">
        <v>1</v>
      </c>
    </row>
    <row r="139" spans="5:23" x14ac:dyDescent="0.25">
      <c r="E139" t="s">
        <v>1096</v>
      </c>
      <c r="F139" s="2" t="s">
        <v>1171</v>
      </c>
      <c r="G139" t="s">
        <v>1</v>
      </c>
      <c r="H139" t="s">
        <v>0</v>
      </c>
      <c r="I139" t="s">
        <v>348</v>
      </c>
      <c r="J139" t="s">
        <v>349</v>
      </c>
      <c r="K139" s="52" t="s">
        <v>1172</v>
      </c>
      <c r="L139" s="52" t="s">
        <v>1172</v>
      </c>
      <c r="M139" t="s">
        <v>448</v>
      </c>
      <c r="N139" t="s">
        <v>449</v>
      </c>
      <c r="O139" s="3">
        <v>0</v>
      </c>
      <c r="P139" s="3">
        <v>0</v>
      </c>
      <c r="Q139" s="3">
        <v>61</v>
      </c>
      <c r="R139" s="3">
        <v>7.9300000000000006</v>
      </c>
      <c r="S139" s="3">
        <v>0</v>
      </c>
      <c r="T139" s="3">
        <v>0</v>
      </c>
      <c r="U139" s="3">
        <v>68.930000000000007</v>
      </c>
      <c r="W139" t="s">
        <v>1</v>
      </c>
    </row>
    <row r="140" spans="5:23" x14ac:dyDescent="0.25">
      <c r="E140" t="s">
        <v>1096</v>
      </c>
      <c r="F140" s="2" t="s">
        <v>1171</v>
      </c>
      <c r="G140" t="s">
        <v>1</v>
      </c>
      <c r="H140" t="s">
        <v>0</v>
      </c>
      <c r="I140" t="s">
        <v>348</v>
      </c>
      <c r="J140" t="s">
        <v>349</v>
      </c>
      <c r="K140" s="52" t="s">
        <v>1170</v>
      </c>
      <c r="L140" s="52" t="s">
        <v>1170</v>
      </c>
      <c r="M140" t="s">
        <v>1158</v>
      </c>
      <c r="N140" t="s">
        <v>1159</v>
      </c>
      <c r="O140" s="3">
        <v>0</v>
      </c>
      <c r="P140" s="3">
        <v>0</v>
      </c>
      <c r="Q140" s="3">
        <v>8.41</v>
      </c>
      <c r="R140" s="3">
        <v>1.0933000000000002</v>
      </c>
      <c r="S140" s="3">
        <v>0</v>
      </c>
      <c r="T140" s="3">
        <v>0</v>
      </c>
      <c r="U140" s="3">
        <v>9.5032999999999994</v>
      </c>
      <c r="W140" t="s">
        <v>1</v>
      </c>
    </row>
    <row r="141" spans="5:23" x14ac:dyDescent="0.25">
      <c r="E141" t="s">
        <v>1096</v>
      </c>
      <c r="F141" s="2" t="s">
        <v>1160</v>
      </c>
      <c r="G141" t="s">
        <v>1</v>
      </c>
      <c r="H141" t="s">
        <v>0</v>
      </c>
      <c r="I141" t="s">
        <v>348</v>
      </c>
      <c r="J141" t="s">
        <v>349</v>
      </c>
      <c r="K141" s="52" t="s">
        <v>1169</v>
      </c>
      <c r="L141" s="52" t="s">
        <v>1169</v>
      </c>
      <c r="M141" t="s">
        <v>113</v>
      </c>
      <c r="N141" t="s">
        <v>114</v>
      </c>
      <c r="O141" s="3">
        <v>0</v>
      </c>
      <c r="P141" s="3">
        <v>0</v>
      </c>
      <c r="Q141" s="3">
        <v>30</v>
      </c>
      <c r="R141" s="3">
        <v>3.9000000000000004</v>
      </c>
      <c r="S141" s="3">
        <v>0</v>
      </c>
      <c r="T141" s="3">
        <v>0</v>
      </c>
      <c r="U141" s="3">
        <v>33.9</v>
      </c>
      <c r="W141" t="s">
        <v>1</v>
      </c>
    </row>
    <row r="142" spans="5:23" hidden="1" x14ac:dyDescent="0.25">
      <c r="E142" t="s">
        <v>1096</v>
      </c>
      <c r="F142" s="2" t="s">
        <v>1160</v>
      </c>
      <c r="G142" t="s">
        <v>1</v>
      </c>
      <c r="H142" t="s">
        <v>0</v>
      </c>
      <c r="I142" t="s">
        <v>348</v>
      </c>
      <c r="J142" t="s">
        <v>349</v>
      </c>
      <c r="K142" s="52" t="s">
        <v>1168</v>
      </c>
      <c r="L142" s="52" t="s">
        <v>1168</v>
      </c>
      <c r="M142" t="s">
        <v>146</v>
      </c>
      <c r="N142" t="s">
        <v>29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W142" t="s">
        <v>1</v>
      </c>
    </row>
    <row r="143" spans="5:23" x14ac:dyDescent="0.25">
      <c r="E143" t="s">
        <v>1096</v>
      </c>
      <c r="F143" s="2" t="s">
        <v>1160</v>
      </c>
      <c r="G143" t="s">
        <v>1</v>
      </c>
      <c r="H143" t="s">
        <v>0</v>
      </c>
      <c r="I143" t="s">
        <v>348</v>
      </c>
      <c r="J143" t="s">
        <v>349</v>
      </c>
      <c r="K143" s="52" t="s">
        <v>1167</v>
      </c>
      <c r="L143" s="52" t="s">
        <v>1167</v>
      </c>
      <c r="M143" t="s">
        <v>113</v>
      </c>
      <c r="N143" t="s">
        <v>114</v>
      </c>
      <c r="O143" s="3">
        <v>0</v>
      </c>
      <c r="P143" s="3">
        <v>0</v>
      </c>
      <c r="Q143" s="3">
        <v>6</v>
      </c>
      <c r="R143" s="3">
        <v>0.78</v>
      </c>
      <c r="S143" s="3">
        <v>0</v>
      </c>
      <c r="T143" s="3">
        <v>0</v>
      </c>
      <c r="U143" s="3">
        <v>6.78</v>
      </c>
      <c r="W143" t="s">
        <v>1</v>
      </c>
    </row>
    <row r="144" spans="5:23" x14ac:dyDescent="0.25">
      <c r="E144" t="s">
        <v>1096</v>
      </c>
      <c r="F144" s="2" t="s">
        <v>1160</v>
      </c>
      <c r="G144" t="s">
        <v>1</v>
      </c>
      <c r="H144" t="s">
        <v>0</v>
      </c>
      <c r="I144" t="s">
        <v>348</v>
      </c>
      <c r="J144" t="s">
        <v>349</v>
      </c>
      <c r="K144" s="52" t="s">
        <v>1166</v>
      </c>
      <c r="L144" s="52" t="s">
        <v>1166</v>
      </c>
      <c r="M144" t="s">
        <v>202</v>
      </c>
      <c r="N144" t="s">
        <v>203</v>
      </c>
      <c r="O144" s="3">
        <v>0</v>
      </c>
      <c r="P144" s="3">
        <v>0</v>
      </c>
      <c r="Q144" s="3">
        <v>12</v>
      </c>
      <c r="R144" s="3">
        <v>1.56</v>
      </c>
      <c r="S144" s="3">
        <v>0</v>
      </c>
      <c r="T144" s="3">
        <v>0</v>
      </c>
      <c r="U144" s="3">
        <v>13.56</v>
      </c>
      <c r="W144" t="s">
        <v>1</v>
      </c>
    </row>
    <row r="145" spans="5:23" x14ac:dyDescent="0.25">
      <c r="E145" t="s">
        <v>1096</v>
      </c>
      <c r="F145" s="2" t="s">
        <v>1160</v>
      </c>
      <c r="G145" t="s">
        <v>1</v>
      </c>
      <c r="H145" t="s">
        <v>0</v>
      </c>
      <c r="I145" t="s">
        <v>348</v>
      </c>
      <c r="J145" t="s">
        <v>349</v>
      </c>
      <c r="K145" s="52" t="s">
        <v>1165</v>
      </c>
      <c r="L145" s="52" t="s">
        <v>1165</v>
      </c>
      <c r="M145" t="s">
        <v>113</v>
      </c>
      <c r="N145" t="s">
        <v>114</v>
      </c>
      <c r="O145" s="3">
        <v>0</v>
      </c>
      <c r="P145" s="3">
        <v>0</v>
      </c>
      <c r="Q145" s="3">
        <v>27.61</v>
      </c>
      <c r="R145" s="3">
        <v>3.5893000000000002</v>
      </c>
      <c r="S145" s="3">
        <v>0</v>
      </c>
      <c r="T145" s="3">
        <v>0</v>
      </c>
      <c r="U145" s="3">
        <v>31.199300000000001</v>
      </c>
      <c r="W145" t="s">
        <v>1</v>
      </c>
    </row>
    <row r="146" spans="5:23" x14ac:dyDescent="0.25">
      <c r="E146" t="s">
        <v>1096</v>
      </c>
      <c r="F146" s="2" t="s">
        <v>1160</v>
      </c>
      <c r="G146" t="s">
        <v>1</v>
      </c>
      <c r="H146" t="s">
        <v>0</v>
      </c>
      <c r="I146" t="s">
        <v>348</v>
      </c>
      <c r="J146" t="s">
        <v>349</v>
      </c>
      <c r="K146" s="52" t="s">
        <v>1164</v>
      </c>
      <c r="L146" s="52" t="s">
        <v>1164</v>
      </c>
      <c r="M146" t="s">
        <v>113</v>
      </c>
      <c r="N146" t="s">
        <v>114</v>
      </c>
      <c r="O146" s="3">
        <v>0</v>
      </c>
      <c r="P146" s="3">
        <v>0</v>
      </c>
      <c r="Q146" s="3">
        <v>18.579999999999998</v>
      </c>
      <c r="R146" s="3">
        <v>2.4154</v>
      </c>
      <c r="S146" s="3">
        <v>0</v>
      </c>
      <c r="T146" s="3">
        <v>0</v>
      </c>
      <c r="U146" s="3">
        <v>20.995399999999997</v>
      </c>
      <c r="W146" t="s">
        <v>1</v>
      </c>
    </row>
    <row r="147" spans="5:23" x14ac:dyDescent="0.25">
      <c r="E147" t="s">
        <v>1096</v>
      </c>
      <c r="F147" s="2" t="s">
        <v>1160</v>
      </c>
      <c r="G147" t="s">
        <v>1</v>
      </c>
      <c r="H147" t="s">
        <v>0</v>
      </c>
      <c r="I147" t="s">
        <v>348</v>
      </c>
      <c r="J147" t="s">
        <v>349</v>
      </c>
      <c r="K147" s="52" t="s">
        <v>1163</v>
      </c>
      <c r="L147" s="52" t="s">
        <v>1163</v>
      </c>
      <c r="M147" t="s">
        <v>113</v>
      </c>
      <c r="N147" t="s">
        <v>114</v>
      </c>
      <c r="O147" s="3">
        <v>0</v>
      </c>
      <c r="P147" s="3">
        <v>0</v>
      </c>
      <c r="Q147" s="3">
        <v>18</v>
      </c>
      <c r="R147" s="3">
        <v>2.34</v>
      </c>
      <c r="S147" s="3">
        <v>0</v>
      </c>
      <c r="T147" s="3">
        <v>0</v>
      </c>
      <c r="U147" s="3">
        <v>20.34</v>
      </c>
      <c r="W147" t="s">
        <v>1</v>
      </c>
    </row>
    <row r="148" spans="5:23" x14ac:dyDescent="0.25">
      <c r="E148" t="s">
        <v>1096</v>
      </c>
      <c r="F148" s="2" t="s">
        <v>1160</v>
      </c>
      <c r="G148" t="s">
        <v>1</v>
      </c>
      <c r="H148" t="s">
        <v>0</v>
      </c>
      <c r="I148" t="s">
        <v>348</v>
      </c>
      <c r="J148" t="s">
        <v>349</v>
      </c>
      <c r="K148" s="52" t="s">
        <v>1162</v>
      </c>
      <c r="L148" s="52" t="s">
        <v>1162</v>
      </c>
      <c r="M148" t="s">
        <v>273</v>
      </c>
      <c r="N148" t="s">
        <v>274</v>
      </c>
      <c r="O148" s="3">
        <v>0</v>
      </c>
      <c r="P148" s="3">
        <v>0</v>
      </c>
      <c r="Q148" s="3">
        <v>35</v>
      </c>
      <c r="R148" s="3">
        <v>4.55</v>
      </c>
      <c r="S148" s="3">
        <v>0</v>
      </c>
      <c r="T148" s="3">
        <v>0</v>
      </c>
      <c r="U148" s="3">
        <v>39.549999999999997</v>
      </c>
      <c r="W148" t="s">
        <v>1</v>
      </c>
    </row>
    <row r="149" spans="5:23" x14ac:dyDescent="0.25">
      <c r="E149" t="s">
        <v>1096</v>
      </c>
      <c r="F149" s="2" t="s">
        <v>1160</v>
      </c>
      <c r="G149" t="s">
        <v>1</v>
      </c>
      <c r="H149" t="s">
        <v>0</v>
      </c>
      <c r="I149" t="s">
        <v>348</v>
      </c>
      <c r="J149" t="s">
        <v>349</v>
      </c>
      <c r="K149" s="52" t="s">
        <v>1161</v>
      </c>
      <c r="L149" s="52" t="s">
        <v>1161</v>
      </c>
      <c r="N149" t="s">
        <v>1144</v>
      </c>
      <c r="O149" s="3">
        <v>0</v>
      </c>
      <c r="P149" s="3">
        <v>0</v>
      </c>
      <c r="Q149" s="3">
        <v>195</v>
      </c>
      <c r="R149" s="3">
        <v>25.35</v>
      </c>
      <c r="S149" s="3">
        <v>0</v>
      </c>
      <c r="T149" s="3">
        <v>0</v>
      </c>
      <c r="U149" s="3">
        <v>220.35</v>
      </c>
      <c r="V149" s="3" t="s">
        <v>1143</v>
      </c>
      <c r="W149" t="s">
        <v>1</v>
      </c>
    </row>
    <row r="150" spans="5:23" x14ac:dyDescent="0.25">
      <c r="E150" t="s">
        <v>1096</v>
      </c>
      <c r="F150" s="2" t="s">
        <v>1160</v>
      </c>
      <c r="G150" t="s">
        <v>1</v>
      </c>
      <c r="H150" t="s">
        <v>0</v>
      </c>
      <c r="I150" t="s">
        <v>348</v>
      </c>
      <c r="J150" t="s">
        <v>349</v>
      </c>
      <c r="K150" s="52" t="s">
        <v>1157</v>
      </c>
      <c r="L150" s="52" t="s">
        <v>1157</v>
      </c>
      <c r="M150" t="s">
        <v>1158</v>
      </c>
      <c r="N150" t="s">
        <v>1159</v>
      </c>
      <c r="O150" s="3">
        <v>0</v>
      </c>
      <c r="P150" s="3">
        <v>0</v>
      </c>
      <c r="Q150" s="3">
        <v>7.87</v>
      </c>
      <c r="R150" s="3">
        <v>1.0231000000000001</v>
      </c>
      <c r="S150" s="3">
        <v>0</v>
      </c>
      <c r="T150" s="3">
        <v>0</v>
      </c>
      <c r="U150" s="3">
        <v>8.8931000000000004</v>
      </c>
      <c r="W150" t="s">
        <v>1</v>
      </c>
    </row>
    <row r="151" spans="5:23" x14ac:dyDescent="0.25">
      <c r="E151" t="s">
        <v>1096</v>
      </c>
      <c r="F151" s="2" t="s">
        <v>1139</v>
      </c>
      <c r="G151" t="s">
        <v>1</v>
      </c>
      <c r="H151" t="s">
        <v>0</v>
      </c>
      <c r="I151" t="s">
        <v>348</v>
      </c>
      <c r="J151" t="s">
        <v>349</v>
      </c>
      <c r="K151" s="52" t="s">
        <v>1156</v>
      </c>
      <c r="L151" s="52" t="s">
        <v>1156</v>
      </c>
      <c r="M151" t="s">
        <v>98</v>
      </c>
      <c r="N151" t="s">
        <v>99</v>
      </c>
      <c r="O151" s="3">
        <v>0</v>
      </c>
      <c r="P151" s="3">
        <v>0</v>
      </c>
      <c r="Q151" s="3">
        <v>150</v>
      </c>
      <c r="R151" s="3">
        <v>19.5</v>
      </c>
      <c r="S151" s="3">
        <v>0</v>
      </c>
      <c r="T151" s="3">
        <v>0</v>
      </c>
      <c r="U151" s="3">
        <v>169.5</v>
      </c>
      <c r="W151" t="s">
        <v>1</v>
      </c>
    </row>
    <row r="152" spans="5:23" x14ac:dyDescent="0.25">
      <c r="E152" t="s">
        <v>1096</v>
      </c>
      <c r="F152" s="2" t="s">
        <v>1139</v>
      </c>
      <c r="G152" t="s">
        <v>1</v>
      </c>
      <c r="H152" t="s">
        <v>0</v>
      </c>
      <c r="I152" t="s">
        <v>348</v>
      </c>
      <c r="J152" t="s">
        <v>349</v>
      </c>
      <c r="K152" s="52" t="s">
        <v>1155</v>
      </c>
      <c r="L152" s="52" t="s">
        <v>1155</v>
      </c>
      <c r="M152" t="s">
        <v>113</v>
      </c>
      <c r="N152" t="s">
        <v>114</v>
      </c>
      <c r="O152" s="3">
        <v>0</v>
      </c>
      <c r="P152" s="3">
        <v>0</v>
      </c>
      <c r="Q152" s="3">
        <v>99</v>
      </c>
      <c r="R152" s="3">
        <v>12.870000000000001</v>
      </c>
      <c r="S152" s="3">
        <v>0</v>
      </c>
      <c r="T152" s="3">
        <v>0</v>
      </c>
      <c r="U152" s="3">
        <v>111.87</v>
      </c>
      <c r="W152" t="s">
        <v>1</v>
      </c>
    </row>
    <row r="153" spans="5:23" x14ac:dyDescent="0.25">
      <c r="E153" t="s">
        <v>1096</v>
      </c>
      <c r="F153" s="2" t="s">
        <v>1139</v>
      </c>
      <c r="G153" t="s">
        <v>1</v>
      </c>
      <c r="H153" t="s">
        <v>0</v>
      </c>
      <c r="I153" t="s">
        <v>348</v>
      </c>
      <c r="J153" t="s">
        <v>349</v>
      </c>
      <c r="K153" s="52" t="s">
        <v>1154</v>
      </c>
      <c r="L153" s="52" t="s">
        <v>1154</v>
      </c>
      <c r="M153" t="s">
        <v>113</v>
      </c>
      <c r="N153" t="s">
        <v>114</v>
      </c>
      <c r="O153" s="3">
        <v>0</v>
      </c>
      <c r="P153" s="3">
        <v>0</v>
      </c>
      <c r="Q153" s="3">
        <v>183</v>
      </c>
      <c r="R153" s="3">
        <v>23.79</v>
      </c>
      <c r="S153" s="3">
        <v>0</v>
      </c>
      <c r="T153" s="3">
        <v>0</v>
      </c>
      <c r="U153" s="3">
        <v>206.79</v>
      </c>
      <c r="W153" t="s">
        <v>1</v>
      </c>
    </row>
    <row r="154" spans="5:23" x14ac:dyDescent="0.25">
      <c r="E154" t="s">
        <v>1096</v>
      </c>
      <c r="F154" s="2" t="s">
        <v>1139</v>
      </c>
      <c r="G154" t="s">
        <v>1</v>
      </c>
      <c r="H154" t="s">
        <v>0</v>
      </c>
      <c r="I154" t="s">
        <v>348</v>
      </c>
      <c r="J154" t="s">
        <v>349</v>
      </c>
      <c r="K154" s="52" t="s">
        <v>1153</v>
      </c>
      <c r="L154" s="52" t="s">
        <v>1153</v>
      </c>
      <c r="M154" t="s">
        <v>202</v>
      </c>
      <c r="N154" t="s">
        <v>203</v>
      </c>
      <c r="O154" s="3">
        <v>0</v>
      </c>
      <c r="P154" s="3">
        <v>0</v>
      </c>
      <c r="Q154" s="3">
        <v>314.60000000000002</v>
      </c>
      <c r="R154" s="3">
        <v>40.898000000000003</v>
      </c>
      <c r="S154" s="3">
        <v>0</v>
      </c>
      <c r="T154" s="3">
        <v>0</v>
      </c>
      <c r="U154" s="3">
        <v>355.49800000000005</v>
      </c>
      <c r="W154" t="s">
        <v>1</v>
      </c>
    </row>
    <row r="155" spans="5:23" x14ac:dyDescent="0.25">
      <c r="E155" t="s">
        <v>1096</v>
      </c>
      <c r="F155" s="2" t="s">
        <v>1139</v>
      </c>
      <c r="G155" t="s">
        <v>1</v>
      </c>
      <c r="H155" t="s">
        <v>0</v>
      </c>
      <c r="I155" t="s">
        <v>348</v>
      </c>
      <c r="J155" t="s">
        <v>349</v>
      </c>
      <c r="K155" s="52" t="s">
        <v>1152</v>
      </c>
      <c r="L155" s="52" t="s">
        <v>1152</v>
      </c>
      <c r="M155" t="s">
        <v>352</v>
      </c>
      <c r="N155" t="s">
        <v>110</v>
      </c>
      <c r="O155" s="3">
        <v>0</v>
      </c>
      <c r="P155" s="3">
        <v>0</v>
      </c>
      <c r="Q155" s="3">
        <v>60</v>
      </c>
      <c r="R155" s="3">
        <v>7.8000000000000007</v>
      </c>
      <c r="S155" s="3">
        <v>0</v>
      </c>
      <c r="T155" s="3">
        <v>0</v>
      </c>
      <c r="U155" s="3">
        <v>67.8</v>
      </c>
      <c r="W155" t="s">
        <v>1</v>
      </c>
    </row>
    <row r="156" spans="5:23" x14ac:dyDescent="0.25">
      <c r="E156" t="s">
        <v>1096</v>
      </c>
      <c r="F156" s="2" t="s">
        <v>1139</v>
      </c>
      <c r="G156" t="s">
        <v>1</v>
      </c>
      <c r="H156" t="s">
        <v>0</v>
      </c>
      <c r="I156" t="s">
        <v>348</v>
      </c>
      <c r="J156" t="s">
        <v>349</v>
      </c>
      <c r="K156" s="52" t="s">
        <v>1151</v>
      </c>
      <c r="L156" s="52" t="s">
        <v>1151</v>
      </c>
      <c r="M156" t="s">
        <v>352</v>
      </c>
      <c r="N156" t="s">
        <v>110</v>
      </c>
      <c r="O156" s="3">
        <v>0</v>
      </c>
      <c r="P156" s="3">
        <v>0</v>
      </c>
      <c r="Q156" s="3">
        <v>650</v>
      </c>
      <c r="R156" s="3">
        <v>84.5</v>
      </c>
      <c r="S156" s="3">
        <v>0</v>
      </c>
      <c r="T156" s="3">
        <v>0</v>
      </c>
      <c r="U156" s="3">
        <v>734.5</v>
      </c>
      <c r="W156" t="s">
        <v>1</v>
      </c>
    </row>
    <row r="157" spans="5:23" x14ac:dyDescent="0.25">
      <c r="E157" t="s">
        <v>1096</v>
      </c>
      <c r="F157" s="2" t="s">
        <v>1139</v>
      </c>
      <c r="G157" t="s">
        <v>1</v>
      </c>
      <c r="H157" t="s">
        <v>0</v>
      </c>
      <c r="I157" t="s">
        <v>348</v>
      </c>
      <c r="J157" t="s">
        <v>349</v>
      </c>
      <c r="K157" s="52" t="s">
        <v>1150</v>
      </c>
      <c r="L157" s="52" t="s">
        <v>1150</v>
      </c>
      <c r="M157" t="s">
        <v>352</v>
      </c>
      <c r="N157" t="s">
        <v>110</v>
      </c>
      <c r="O157" s="3">
        <v>0</v>
      </c>
      <c r="P157" s="3">
        <v>0</v>
      </c>
      <c r="Q157" s="3">
        <v>105</v>
      </c>
      <c r="R157" s="3">
        <v>13.65</v>
      </c>
      <c r="S157" s="3">
        <v>0</v>
      </c>
      <c r="T157" s="3">
        <v>0</v>
      </c>
      <c r="U157" s="3">
        <v>118.65</v>
      </c>
      <c r="W157" t="s">
        <v>1</v>
      </c>
    </row>
    <row r="158" spans="5:23" x14ac:dyDescent="0.25">
      <c r="E158" t="s">
        <v>1096</v>
      </c>
      <c r="F158" s="2" t="s">
        <v>1139</v>
      </c>
      <c r="G158" t="s">
        <v>1</v>
      </c>
      <c r="H158" t="s">
        <v>0</v>
      </c>
      <c r="I158" t="s">
        <v>348</v>
      </c>
      <c r="J158" t="s">
        <v>349</v>
      </c>
      <c r="K158" s="52" t="s">
        <v>1149</v>
      </c>
      <c r="L158" s="52" t="s">
        <v>1149</v>
      </c>
      <c r="M158" t="s">
        <v>113</v>
      </c>
      <c r="N158" t="s">
        <v>114</v>
      </c>
      <c r="O158" s="3">
        <v>0</v>
      </c>
      <c r="P158" s="3">
        <v>0</v>
      </c>
      <c r="Q158" s="3">
        <v>25</v>
      </c>
      <c r="R158" s="3">
        <v>3.25</v>
      </c>
      <c r="S158" s="3">
        <v>0</v>
      </c>
      <c r="T158" s="3">
        <v>0</v>
      </c>
      <c r="U158" s="3">
        <v>28.25</v>
      </c>
      <c r="W158" t="s">
        <v>1</v>
      </c>
    </row>
    <row r="159" spans="5:23" hidden="1" x14ac:dyDescent="0.25">
      <c r="E159" t="s">
        <v>1096</v>
      </c>
      <c r="F159" s="2" t="s">
        <v>1139</v>
      </c>
      <c r="G159" t="s">
        <v>1</v>
      </c>
      <c r="H159" t="s">
        <v>0</v>
      </c>
      <c r="I159" t="s">
        <v>348</v>
      </c>
      <c r="J159" t="s">
        <v>349</v>
      </c>
      <c r="K159" s="52" t="s">
        <v>1148</v>
      </c>
      <c r="L159" s="52" t="s">
        <v>1148</v>
      </c>
      <c r="M159" t="s">
        <v>146</v>
      </c>
      <c r="N159" t="s">
        <v>29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W159" t="s">
        <v>1</v>
      </c>
    </row>
    <row r="160" spans="5:23" x14ac:dyDescent="0.25">
      <c r="E160" t="s">
        <v>1096</v>
      </c>
      <c r="F160" s="2" t="s">
        <v>1139</v>
      </c>
      <c r="G160" t="s">
        <v>1</v>
      </c>
      <c r="H160" t="s">
        <v>0</v>
      </c>
      <c r="I160" t="s">
        <v>348</v>
      </c>
      <c r="J160" t="s">
        <v>349</v>
      </c>
      <c r="K160" s="52" t="s">
        <v>1147</v>
      </c>
      <c r="L160" s="52" t="s">
        <v>1147</v>
      </c>
      <c r="M160" t="s">
        <v>384</v>
      </c>
      <c r="N160" t="s">
        <v>385</v>
      </c>
      <c r="O160" s="3">
        <v>0</v>
      </c>
      <c r="P160" s="3">
        <v>0</v>
      </c>
      <c r="Q160" s="3">
        <v>80</v>
      </c>
      <c r="R160" s="3">
        <v>10.4</v>
      </c>
      <c r="S160" s="3">
        <v>0</v>
      </c>
      <c r="T160" s="3">
        <v>0</v>
      </c>
      <c r="U160" s="3">
        <v>90.4</v>
      </c>
      <c r="W160" t="s">
        <v>1</v>
      </c>
    </row>
    <row r="161" spans="5:23" x14ac:dyDescent="0.25">
      <c r="E161" t="s">
        <v>1096</v>
      </c>
      <c r="F161" s="2" t="s">
        <v>1139</v>
      </c>
      <c r="G161" t="s">
        <v>1</v>
      </c>
      <c r="H161" t="s">
        <v>0</v>
      </c>
      <c r="I161" t="s">
        <v>348</v>
      </c>
      <c r="J161" t="s">
        <v>349</v>
      </c>
      <c r="K161" s="52" t="s">
        <v>1146</v>
      </c>
      <c r="L161" s="52" t="s">
        <v>1146</v>
      </c>
      <c r="N161" t="s">
        <v>392</v>
      </c>
      <c r="O161" s="3">
        <v>0</v>
      </c>
      <c r="P161" s="3">
        <v>0</v>
      </c>
      <c r="Q161" s="3">
        <v>88.5</v>
      </c>
      <c r="R161" s="3">
        <v>11.505000000000001</v>
      </c>
      <c r="S161" s="3">
        <v>0</v>
      </c>
      <c r="T161" s="3">
        <v>0</v>
      </c>
      <c r="U161" s="3">
        <v>100.005</v>
      </c>
      <c r="V161" s="3" t="s">
        <v>391</v>
      </c>
      <c r="W161" t="s">
        <v>1</v>
      </c>
    </row>
    <row r="162" spans="5:23" x14ac:dyDescent="0.25">
      <c r="E162" t="s">
        <v>1096</v>
      </c>
      <c r="F162" s="2" t="s">
        <v>1139</v>
      </c>
      <c r="G162" t="s">
        <v>1</v>
      </c>
      <c r="H162" t="s">
        <v>0</v>
      </c>
      <c r="I162" t="s">
        <v>348</v>
      </c>
      <c r="J162" t="s">
        <v>349</v>
      </c>
      <c r="K162" s="52" t="s">
        <v>1145</v>
      </c>
      <c r="L162" s="52" t="s">
        <v>1145</v>
      </c>
      <c r="M162" t="s">
        <v>693</v>
      </c>
      <c r="N162" t="s">
        <v>123</v>
      </c>
      <c r="O162" s="3">
        <v>0</v>
      </c>
      <c r="P162" s="3">
        <v>0</v>
      </c>
      <c r="Q162" s="3">
        <v>90</v>
      </c>
      <c r="R162" s="3">
        <v>11.700000000000001</v>
      </c>
      <c r="S162" s="3">
        <v>0</v>
      </c>
      <c r="T162" s="3">
        <v>0</v>
      </c>
      <c r="U162" s="3">
        <v>101.7</v>
      </c>
      <c r="W162" t="s">
        <v>1</v>
      </c>
    </row>
    <row r="163" spans="5:23" x14ac:dyDescent="0.25">
      <c r="E163" t="s">
        <v>1096</v>
      </c>
      <c r="F163" s="2" t="s">
        <v>1139</v>
      </c>
      <c r="G163" t="s">
        <v>1</v>
      </c>
      <c r="H163" t="s">
        <v>0</v>
      </c>
      <c r="I163" t="s">
        <v>348</v>
      </c>
      <c r="J163" t="s">
        <v>349</v>
      </c>
      <c r="K163" s="52" t="s">
        <v>1142</v>
      </c>
      <c r="L163" s="52" t="s">
        <v>1142</v>
      </c>
      <c r="N163" t="s">
        <v>1144</v>
      </c>
      <c r="O163" s="3">
        <v>0</v>
      </c>
      <c r="P163" s="3">
        <v>0</v>
      </c>
      <c r="Q163" s="3">
        <v>24</v>
      </c>
      <c r="R163" s="3">
        <v>3.12</v>
      </c>
      <c r="S163" s="3">
        <v>0</v>
      </c>
      <c r="T163" s="3">
        <v>0</v>
      </c>
      <c r="U163" s="3">
        <v>27.12</v>
      </c>
      <c r="V163" s="3" t="s">
        <v>1143</v>
      </c>
      <c r="W163" t="s">
        <v>1</v>
      </c>
    </row>
    <row r="164" spans="5:23" x14ac:dyDescent="0.25">
      <c r="E164" t="s">
        <v>1096</v>
      </c>
      <c r="F164" s="2" t="s">
        <v>1139</v>
      </c>
      <c r="G164" t="s">
        <v>1</v>
      </c>
      <c r="H164" t="s">
        <v>0</v>
      </c>
      <c r="I164" t="s">
        <v>348</v>
      </c>
      <c r="J164" t="s">
        <v>349</v>
      </c>
      <c r="K164" s="52" t="s">
        <v>1141</v>
      </c>
      <c r="L164" s="52" t="s">
        <v>1141</v>
      </c>
      <c r="N164" t="s">
        <v>197</v>
      </c>
      <c r="O164" s="3">
        <v>0</v>
      </c>
      <c r="P164" s="3">
        <v>0</v>
      </c>
      <c r="Q164" s="3">
        <v>216.81</v>
      </c>
      <c r="R164" s="3">
        <v>28.185300000000002</v>
      </c>
      <c r="S164" s="3">
        <v>0</v>
      </c>
      <c r="T164" s="3">
        <v>0</v>
      </c>
      <c r="U164" s="3">
        <v>244.99530000000001</v>
      </c>
      <c r="V164" s="3" t="s">
        <v>444</v>
      </c>
      <c r="W164" t="s">
        <v>1</v>
      </c>
    </row>
    <row r="165" spans="5:23" hidden="1" x14ac:dyDescent="0.25">
      <c r="E165" t="s">
        <v>1096</v>
      </c>
      <c r="F165" s="2" t="s">
        <v>1139</v>
      </c>
      <c r="G165" t="s">
        <v>1</v>
      </c>
      <c r="H165" t="s">
        <v>0</v>
      </c>
      <c r="I165" t="s">
        <v>348</v>
      </c>
      <c r="J165" t="s">
        <v>349</v>
      </c>
      <c r="K165" s="52" t="s">
        <v>1140</v>
      </c>
      <c r="L165" s="52" t="s">
        <v>1140</v>
      </c>
      <c r="M165" t="s">
        <v>146</v>
      </c>
      <c r="N165" t="s">
        <v>29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W165" t="s">
        <v>1</v>
      </c>
    </row>
    <row r="166" spans="5:23" x14ac:dyDescent="0.25">
      <c r="E166" t="s">
        <v>1096</v>
      </c>
      <c r="F166" s="2" t="s">
        <v>1139</v>
      </c>
      <c r="G166" t="s">
        <v>1</v>
      </c>
      <c r="H166" t="s">
        <v>0</v>
      </c>
      <c r="I166" t="s">
        <v>348</v>
      </c>
      <c r="J166" t="s">
        <v>349</v>
      </c>
      <c r="K166" s="52" t="s">
        <v>1138</v>
      </c>
      <c r="L166" s="52" t="s">
        <v>1138</v>
      </c>
      <c r="M166" t="s">
        <v>113</v>
      </c>
      <c r="N166" t="s">
        <v>114</v>
      </c>
      <c r="O166" s="3">
        <v>0</v>
      </c>
      <c r="P166" s="3">
        <v>0</v>
      </c>
      <c r="Q166" s="3">
        <v>240</v>
      </c>
      <c r="R166" s="3">
        <v>31.200000000000003</v>
      </c>
      <c r="S166" s="3">
        <v>0</v>
      </c>
      <c r="T166" s="3">
        <v>0</v>
      </c>
      <c r="U166" s="3">
        <v>271.2</v>
      </c>
      <c r="W166" t="s">
        <v>1</v>
      </c>
    </row>
    <row r="167" spans="5:23" hidden="1" x14ac:dyDescent="0.25">
      <c r="E167" t="s">
        <v>1096</v>
      </c>
      <c r="F167" s="2" t="s">
        <v>1130</v>
      </c>
      <c r="G167" t="s">
        <v>1</v>
      </c>
      <c r="H167" t="s">
        <v>0</v>
      </c>
      <c r="I167" t="s">
        <v>348</v>
      </c>
      <c r="J167" t="s">
        <v>349</v>
      </c>
      <c r="K167" s="52" t="s">
        <v>1137</v>
      </c>
      <c r="L167" s="52" t="s">
        <v>1137</v>
      </c>
      <c r="M167" t="s">
        <v>146</v>
      </c>
      <c r="N167" t="s">
        <v>29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W167" t="s">
        <v>1</v>
      </c>
    </row>
    <row r="168" spans="5:23" hidden="1" x14ac:dyDescent="0.25">
      <c r="E168" t="s">
        <v>1096</v>
      </c>
      <c r="F168" s="2" t="s">
        <v>1130</v>
      </c>
      <c r="G168" t="s">
        <v>1</v>
      </c>
      <c r="H168" t="s">
        <v>0</v>
      </c>
      <c r="I168" t="s">
        <v>348</v>
      </c>
      <c r="J168" t="s">
        <v>349</v>
      </c>
      <c r="K168" s="52" t="s">
        <v>1136</v>
      </c>
      <c r="L168" s="52" t="s">
        <v>1136</v>
      </c>
      <c r="M168" t="s">
        <v>146</v>
      </c>
      <c r="N168" t="s">
        <v>29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W168" t="s">
        <v>1</v>
      </c>
    </row>
    <row r="169" spans="5:23" x14ac:dyDescent="0.25">
      <c r="E169" t="s">
        <v>1096</v>
      </c>
      <c r="F169" s="2" t="s">
        <v>1130</v>
      </c>
      <c r="G169" t="s">
        <v>1</v>
      </c>
      <c r="H169" t="s">
        <v>0</v>
      </c>
      <c r="I169" t="s">
        <v>348</v>
      </c>
      <c r="J169" t="s">
        <v>349</v>
      </c>
      <c r="K169" s="52" t="s">
        <v>1135</v>
      </c>
      <c r="L169" s="52" t="s">
        <v>1135</v>
      </c>
      <c r="M169" t="s">
        <v>334</v>
      </c>
      <c r="N169" t="s">
        <v>335</v>
      </c>
      <c r="O169" s="3">
        <v>0</v>
      </c>
      <c r="P169" s="3">
        <v>0</v>
      </c>
      <c r="Q169" s="3">
        <v>548.66999999999996</v>
      </c>
      <c r="R169" s="3">
        <v>71.327100000000002</v>
      </c>
      <c r="S169" s="3">
        <v>0</v>
      </c>
      <c r="T169" s="3">
        <v>0</v>
      </c>
      <c r="U169" s="3">
        <v>619.99709999999993</v>
      </c>
      <c r="W169" t="s">
        <v>1</v>
      </c>
    </row>
    <row r="170" spans="5:23" x14ac:dyDescent="0.25">
      <c r="E170" t="s">
        <v>1096</v>
      </c>
      <c r="F170" s="2" t="s">
        <v>1130</v>
      </c>
      <c r="G170" t="s">
        <v>1</v>
      </c>
      <c r="H170" t="s">
        <v>0</v>
      </c>
      <c r="I170" t="s">
        <v>348</v>
      </c>
      <c r="J170" t="s">
        <v>349</v>
      </c>
      <c r="K170" s="52" t="s">
        <v>1134</v>
      </c>
      <c r="L170" s="52" t="s">
        <v>1134</v>
      </c>
      <c r="M170" t="s">
        <v>947</v>
      </c>
      <c r="N170" t="s">
        <v>948</v>
      </c>
      <c r="O170" s="3">
        <v>0</v>
      </c>
      <c r="P170" s="3">
        <v>0</v>
      </c>
      <c r="Q170" s="3">
        <v>39.82</v>
      </c>
      <c r="R170" s="3">
        <v>5.1766000000000005</v>
      </c>
      <c r="S170" s="3">
        <v>0</v>
      </c>
      <c r="T170" s="3">
        <v>0</v>
      </c>
      <c r="U170" s="3">
        <v>44.996600000000001</v>
      </c>
      <c r="W170" t="s">
        <v>1</v>
      </c>
    </row>
    <row r="171" spans="5:23" x14ac:dyDescent="0.25">
      <c r="E171" t="s">
        <v>1096</v>
      </c>
      <c r="F171" s="2" t="s">
        <v>1130</v>
      </c>
      <c r="G171" t="s">
        <v>1</v>
      </c>
      <c r="H171" t="s">
        <v>0</v>
      </c>
      <c r="I171" t="s">
        <v>348</v>
      </c>
      <c r="J171" t="s">
        <v>349</v>
      </c>
      <c r="K171" s="52" t="s">
        <v>1133</v>
      </c>
      <c r="L171" s="52" t="s">
        <v>1133</v>
      </c>
      <c r="M171" t="s">
        <v>947</v>
      </c>
      <c r="N171" t="s">
        <v>948</v>
      </c>
      <c r="O171" s="3">
        <v>0</v>
      </c>
      <c r="P171" s="3">
        <v>0</v>
      </c>
      <c r="Q171" s="3">
        <v>26.55</v>
      </c>
      <c r="R171" s="3">
        <v>3.4515000000000002</v>
      </c>
      <c r="S171" s="3">
        <v>0</v>
      </c>
      <c r="T171" s="3">
        <v>0</v>
      </c>
      <c r="U171" s="3">
        <v>30.0015</v>
      </c>
      <c r="W171" t="s">
        <v>1</v>
      </c>
    </row>
    <row r="172" spans="5:23" hidden="1" x14ac:dyDescent="0.25">
      <c r="E172" t="s">
        <v>1096</v>
      </c>
      <c r="F172" s="2" t="s">
        <v>1130</v>
      </c>
      <c r="G172" t="s">
        <v>1</v>
      </c>
      <c r="H172" t="s">
        <v>0</v>
      </c>
      <c r="I172" t="s">
        <v>348</v>
      </c>
      <c r="J172" t="s">
        <v>349</v>
      </c>
      <c r="K172" s="52" t="s">
        <v>1132</v>
      </c>
      <c r="L172" s="52" t="s">
        <v>1132</v>
      </c>
      <c r="N172" t="s">
        <v>29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 t="s">
        <v>146</v>
      </c>
      <c r="W172" t="s">
        <v>1</v>
      </c>
    </row>
    <row r="173" spans="5:23" x14ac:dyDescent="0.25">
      <c r="E173" t="s">
        <v>1096</v>
      </c>
      <c r="F173" s="2" t="s">
        <v>1130</v>
      </c>
      <c r="G173" t="s">
        <v>1</v>
      </c>
      <c r="H173" t="s">
        <v>0</v>
      </c>
      <c r="I173" t="s">
        <v>348</v>
      </c>
      <c r="J173" t="s">
        <v>349</v>
      </c>
      <c r="K173" s="52" t="s">
        <v>1131</v>
      </c>
      <c r="L173" s="52" t="s">
        <v>1131</v>
      </c>
      <c r="N173" t="s">
        <v>392</v>
      </c>
      <c r="O173" s="3">
        <v>0</v>
      </c>
      <c r="P173" s="3">
        <v>0</v>
      </c>
      <c r="Q173" s="3">
        <v>106.19</v>
      </c>
      <c r="R173" s="3">
        <v>13.8047</v>
      </c>
      <c r="S173" s="3">
        <v>0</v>
      </c>
      <c r="T173" s="3">
        <v>0</v>
      </c>
      <c r="U173" s="3">
        <v>119.99469999999999</v>
      </c>
      <c r="V173" s="3" t="s">
        <v>391</v>
      </c>
      <c r="W173" t="s">
        <v>1</v>
      </c>
    </row>
    <row r="174" spans="5:23" x14ac:dyDescent="0.25">
      <c r="E174" t="s">
        <v>1096</v>
      </c>
      <c r="F174" s="2" t="s">
        <v>1130</v>
      </c>
      <c r="G174" t="s">
        <v>1</v>
      </c>
      <c r="H174" t="s">
        <v>0</v>
      </c>
      <c r="I174" t="s">
        <v>348</v>
      </c>
      <c r="J174" t="s">
        <v>349</v>
      </c>
      <c r="K174" s="52" t="s">
        <v>1129</v>
      </c>
      <c r="L174" s="52" t="s">
        <v>1129</v>
      </c>
      <c r="M174" t="s">
        <v>851</v>
      </c>
      <c r="N174" t="s">
        <v>1017</v>
      </c>
      <c r="O174" s="3">
        <v>0</v>
      </c>
      <c r="P174" s="3">
        <v>0</v>
      </c>
      <c r="Q174" s="3">
        <v>6.08</v>
      </c>
      <c r="R174" s="3">
        <v>0.79039999999999999</v>
      </c>
      <c r="S174" s="3">
        <v>0</v>
      </c>
      <c r="T174" s="3">
        <v>0</v>
      </c>
      <c r="U174" s="3">
        <v>6.8704000000000001</v>
      </c>
      <c r="W174" t="s">
        <v>1</v>
      </c>
    </row>
    <row r="175" spans="5:23" x14ac:dyDescent="0.25">
      <c r="E175" t="s">
        <v>1096</v>
      </c>
      <c r="F175" s="2" t="s">
        <v>1112</v>
      </c>
      <c r="G175" t="s">
        <v>1</v>
      </c>
      <c r="H175" t="s">
        <v>0</v>
      </c>
      <c r="I175" t="s">
        <v>348</v>
      </c>
      <c r="J175" t="s">
        <v>349</v>
      </c>
      <c r="K175" s="52" t="s">
        <v>1128</v>
      </c>
      <c r="L175" s="52" t="s">
        <v>1128</v>
      </c>
      <c r="M175" t="s">
        <v>283</v>
      </c>
      <c r="N175" t="s">
        <v>284</v>
      </c>
      <c r="O175" s="3">
        <v>0</v>
      </c>
      <c r="P175" s="3">
        <v>0</v>
      </c>
      <c r="Q175" s="3">
        <v>15</v>
      </c>
      <c r="R175" s="3">
        <v>1.9500000000000002</v>
      </c>
      <c r="S175" s="3">
        <v>0</v>
      </c>
      <c r="T175" s="3">
        <v>0</v>
      </c>
      <c r="U175" s="3">
        <v>16.95</v>
      </c>
      <c r="W175" t="s">
        <v>1</v>
      </c>
    </row>
    <row r="176" spans="5:23" x14ac:dyDescent="0.25">
      <c r="E176" t="s">
        <v>1096</v>
      </c>
      <c r="F176" s="2" t="s">
        <v>1112</v>
      </c>
      <c r="G176" t="s">
        <v>1</v>
      </c>
      <c r="H176" t="s">
        <v>0</v>
      </c>
      <c r="I176" t="s">
        <v>348</v>
      </c>
      <c r="J176" t="s">
        <v>349</v>
      </c>
      <c r="K176" s="52" t="s">
        <v>1127</v>
      </c>
      <c r="L176" s="52" t="s">
        <v>1127</v>
      </c>
      <c r="M176" t="s">
        <v>947</v>
      </c>
      <c r="N176" t="s">
        <v>948</v>
      </c>
      <c r="O176" s="3">
        <v>0</v>
      </c>
      <c r="P176" s="3">
        <v>0</v>
      </c>
      <c r="Q176" s="3">
        <v>130</v>
      </c>
      <c r="R176" s="3">
        <v>16.900000000000002</v>
      </c>
      <c r="S176" s="3">
        <v>0</v>
      </c>
      <c r="T176" s="3">
        <v>0</v>
      </c>
      <c r="U176" s="3">
        <v>146.9</v>
      </c>
      <c r="W176" t="s">
        <v>1</v>
      </c>
    </row>
    <row r="177" spans="5:23" hidden="1" x14ac:dyDescent="0.25">
      <c r="E177" t="s">
        <v>1096</v>
      </c>
      <c r="F177" s="2" t="s">
        <v>1112</v>
      </c>
      <c r="G177" t="s">
        <v>1</v>
      </c>
      <c r="H177" t="s">
        <v>0</v>
      </c>
      <c r="I177" t="s">
        <v>348</v>
      </c>
      <c r="J177" t="s">
        <v>349</v>
      </c>
      <c r="K177" s="52" t="s">
        <v>1126</v>
      </c>
      <c r="L177" s="52" t="s">
        <v>1126</v>
      </c>
      <c r="N177" t="s">
        <v>29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 t="s">
        <v>146</v>
      </c>
      <c r="W177" t="s">
        <v>1</v>
      </c>
    </row>
    <row r="178" spans="5:23" x14ac:dyDescent="0.25">
      <c r="E178" t="s">
        <v>1096</v>
      </c>
      <c r="F178" s="2" t="s">
        <v>1112</v>
      </c>
      <c r="G178" t="s">
        <v>1</v>
      </c>
      <c r="H178" t="s">
        <v>0</v>
      </c>
      <c r="I178" t="s">
        <v>348</v>
      </c>
      <c r="J178" t="s">
        <v>349</v>
      </c>
      <c r="K178" s="52" t="s">
        <v>1125</v>
      </c>
      <c r="L178" s="52" t="s">
        <v>1125</v>
      </c>
      <c r="N178" t="s">
        <v>1115</v>
      </c>
      <c r="O178" s="3">
        <v>0</v>
      </c>
      <c r="P178" s="3">
        <v>0</v>
      </c>
      <c r="Q178" s="3">
        <v>50</v>
      </c>
      <c r="R178" s="3">
        <v>6.5</v>
      </c>
      <c r="S178" s="3">
        <v>0</v>
      </c>
      <c r="T178" s="3">
        <v>0</v>
      </c>
      <c r="U178" s="3">
        <v>56.5</v>
      </c>
      <c r="V178" s="3" t="s">
        <v>1114</v>
      </c>
      <c r="W178" t="s">
        <v>1</v>
      </c>
    </row>
    <row r="179" spans="5:23" x14ac:dyDescent="0.25">
      <c r="E179" t="s">
        <v>1096</v>
      </c>
      <c r="F179" s="2" t="s">
        <v>1112</v>
      </c>
      <c r="G179" t="s">
        <v>1</v>
      </c>
      <c r="H179" t="s">
        <v>0</v>
      </c>
      <c r="I179" t="s">
        <v>348</v>
      </c>
      <c r="J179" t="s">
        <v>349</v>
      </c>
      <c r="K179" s="52" t="s">
        <v>1124</v>
      </c>
      <c r="L179" s="52" t="s">
        <v>1124</v>
      </c>
      <c r="M179" t="s">
        <v>283</v>
      </c>
      <c r="N179" t="s">
        <v>284</v>
      </c>
      <c r="O179" s="3">
        <v>0</v>
      </c>
      <c r="P179" s="3">
        <v>0</v>
      </c>
      <c r="Q179" s="3">
        <v>75</v>
      </c>
      <c r="R179" s="3">
        <v>9.75</v>
      </c>
      <c r="S179" s="3">
        <v>0</v>
      </c>
      <c r="T179" s="3">
        <v>0</v>
      </c>
      <c r="U179" s="3">
        <v>84.75</v>
      </c>
      <c r="W179" t="s">
        <v>1</v>
      </c>
    </row>
    <row r="180" spans="5:23" x14ac:dyDescent="0.25">
      <c r="E180" t="s">
        <v>1096</v>
      </c>
      <c r="F180" s="2" t="s">
        <v>1112</v>
      </c>
      <c r="G180" t="s">
        <v>1</v>
      </c>
      <c r="H180" t="s">
        <v>0</v>
      </c>
      <c r="I180" t="s">
        <v>348</v>
      </c>
      <c r="J180" t="s">
        <v>349</v>
      </c>
      <c r="K180" s="52" t="s">
        <v>1123</v>
      </c>
      <c r="L180" s="52" t="s">
        <v>1123</v>
      </c>
      <c r="M180" t="s">
        <v>113</v>
      </c>
      <c r="N180" t="s">
        <v>114</v>
      </c>
      <c r="O180" s="3">
        <v>0</v>
      </c>
      <c r="P180" s="3">
        <v>0</v>
      </c>
      <c r="Q180" s="3">
        <v>45</v>
      </c>
      <c r="R180" s="3">
        <v>5.8500000000000005</v>
      </c>
      <c r="S180" s="3">
        <v>0</v>
      </c>
      <c r="T180" s="3">
        <v>0</v>
      </c>
      <c r="U180" s="3">
        <v>50.85</v>
      </c>
      <c r="W180" t="s">
        <v>1</v>
      </c>
    </row>
    <row r="181" spans="5:23" x14ac:dyDescent="0.25">
      <c r="E181" t="s">
        <v>1096</v>
      </c>
      <c r="F181" s="2" t="s">
        <v>1112</v>
      </c>
      <c r="G181" t="s">
        <v>1</v>
      </c>
      <c r="H181" t="s">
        <v>0</v>
      </c>
      <c r="I181" t="s">
        <v>348</v>
      </c>
      <c r="J181" t="s">
        <v>349</v>
      </c>
      <c r="K181" s="52" t="s">
        <v>1122</v>
      </c>
      <c r="L181" s="52" t="s">
        <v>1122</v>
      </c>
      <c r="M181" t="s">
        <v>113</v>
      </c>
      <c r="N181" t="s">
        <v>114</v>
      </c>
      <c r="O181" s="3">
        <v>0</v>
      </c>
      <c r="P181" s="3">
        <v>0</v>
      </c>
      <c r="Q181" s="3">
        <v>30</v>
      </c>
      <c r="R181" s="3">
        <v>3.9000000000000004</v>
      </c>
      <c r="S181" s="3">
        <v>0</v>
      </c>
      <c r="T181" s="3">
        <v>0</v>
      </c>
      <c r="U181" s="3">
        <v>33.9</v>
      </c>
      <c r="W181" t="s">
        <v>1</v>
      </c>
    </row>
    <row r="182" spans="5:23" x14ac:dyDescent="0.25">
      <c r="E182" t="s">
        <v>1096</v>
      </c>
      <c r="F182" s="2" t="s">
        <v>1112</v>
      </c>
      <c r="G182" t="s">
        <v>1</v>
      </c>
      <c r="H182" t="s">
        <v>0</v>
      </c>
      <c r="I182" t="s">
        <v>348</v>
      </c>
      <c r="J182" t="s">
        <v>349</v>
      </c>
      <c r="K182" s="52" t="s">
        <v>1120</v>
      </c>
      <c r="L182" s="52" t="s">
        <v>1120</v>
      </c>
      <c r="N182" t="s">
        <v>519</v>
      </c>
      <c r="O182" s="3">
        <v>0</v>
      </c>
      <c r="P182" s="3">
        <v>0</v>
      </c>
      <c r="Q182" s="3">
        <v>65</v>
      </c>
      <c r="R182" s="3">
        <v>8.4500000000000011</v>
      </c>
      <c r="S182" s="3">
        <v>0</v>
      </c>
      <c r="T182" s="3">
        <v>0</v>
      </c>
      <c r="U182" s="3">
        <v>73.45</v>
      </c>
      <c r="V182" s="3" t="s">
        <v>1121</v>
      </c>
      <c r="W182" t="s">
        <v>1</v>
      </c>
    </row>
    <row r="183" spans="5:23" x14ac:dyDescent="0.25">
      <c r="E183" t="s">
        <v>1096</v>
      </c>
      <c r="F183" s="2" t="s">
        <v>1112</v>
      </c>
      <c r="G183" t="s">
        <v>1</v>
      </c>
      <c r="H183" t="s">
        <v>0</v>
      </c>
      <c r="I183" t="s">
        <v>348</v>
      </c>
      <c r="J183" t="s">
        <v>349</v>
      </c>
      <c r="K183" s="52" t="s">
        <v>1119</v>
      </c>
      <c r="L183" s="52" t="s">
        <v>1119</v>
      </c>
      <c r="M183" t="s">
        <v>202</v>
      </c>
      <c r="N183" t="s">
        <v>203</v>
      </c>
      <c r="O183" s="3">
        <v>0</v>
      </c>
      <c r="P183" s="3">
        <v>0</v>
      </c>
      <c r="Q183" s="3">
        <v>257.39999999999998</v>
      </c>
      <c r="R183" s="3">
        <v>33.461999999999996</v>
      </c>
      <c r="S183" s="3">
        <v>0</v>
      </c>
      <c r="T183" s="3">
        <v>0</v>
      </c>
      <c r="U183" s="3">
        <v>290.86199999999997</v>
      </c>
      <c r="W183" t="s">
        <v>1</v>
      </c>
    </row>
    <row r="184" spans="5:23" x14ac:dyDescent="0.25">
      <c r="E184" t="s">
        <v>1096</v>
      </c>
      <c r="F184" s="2" t="s">
        <v>1112</v>
      </c>
      <c r="G184" t="s">
        <v>1</v>
      </c>
      <c r="H184" t="s">
        <v>0</v>
      </c>
      <c r="I184" t="s">
        <v>348</v>
      </c>
      <c r="J184" t="s">
        <v>349</v>
      </c>
      <c r="K184" s="52" t="s">
        <v>1117</v>
      </c>
      <c r="L184" s="52" t="s">
        <v>1117</v>
      </c>
      <c r="M184" t="s">
        <v>788</v>
      </c>
      <c r="N184" t="s">
        <v>1118</v>
      </c>
      <c r="O184" s="3">
        <v>0</v>
      </c>
      <c r="P184" s="3">
        <v>0</v>
      </c>
      <c r="Q184" s="3">
        <v>44.42</v>
      </c>
      <c r="R184" s="3">
        <v>5.7746000000000004</v>
      </c>
      <c r="S184" s="3">
        <v>0</v>
      </c>
      <c r="T184" s="3">
        <v>0</v>
      </c>
      <c r="U184" s="3">
        <v>50.194600000000001</v>
      </c>
      <c r="W184" t="s">
        <v>1</v>
      </c>
    </row>
    <row r="185" spans="5:23" x14ac:dyDescent="0.25">
      <c r="E185" t="s">
        <v>1096</v>
      </c>
      <c r="F185" s="2" t="s">
        <v>1112</v>
      </c>
      <c r="G185" t="s">
        <v>1</v>
      </c>
      <c r="H185" t="s">
        <v>0</v>
      </c>
      <c r="I185" t="s">
        <v>348</v>
      </c>
      <c r="J185" t="s">
        <v>349</v>
      </c>
      <c r="K185" s="52" t="s">
        <v>1116</v>
      </c>
      <c r="L185" s="52" t="s">
        <v>1116</v>
      </c>
      <c r="M185" t="s">
        <v>113</v>
      </c>
      <c r="N185" t="s">
        <v>114</v>
      </c>
      <c r="O185" s="3">
        <v>0</v>
      </c>
      <c r="P185" s="3">
        <v>0</v>
      </c>
      <c r="Q185" s="3">
        <v>50</v>
      </c>
      <c r="R185" s="3">
        <v>6.5</v>
      </c>
      <c r="S185" s="3">
        <v>0</v>
      </c>
      <c r="T185" s="3">
        <v>0</v>
      </c>
      <c r="U185" s="3">
        <v>56.5</v>
      </c>
      <c r="W185" t="s">
        <v>1</v>
      </c>
    </row>
    <row r="186" spans="5:23" x14ac:dyDescent="0.25">
      <c r="E186" t="s">
        <v>1096</v>
      </c>
      <c r="F186" s="2" t="s">
        <v>1112</v>
      </c>
      <c r="G186" t="s">
        <v>1</v>
      </c>
      <c r="H186" t="s">
        <v>0</v>
      </c>
      <c r="I186" t="s">
        <v>348</v>
      </c>
      <c r="J186" t="s">
        <v>349</v>
      </c>
      <c r="K186" s="52" t="s">
        <v>1113</v>
      </c>
      <c r="L186" s="52" t="s">
        <v>1113</v>
      </c>
      <c r="N186" t="s">
        <v>1115</v>
      </c>
      <c r="O186" s="3">
        <v>0</v>
      </c>
      <c r="P186" s="3">
        <v>0</v>
      </c>
      <c r="Q186" s="3">
        <v>76.900000000000006</v>
      </c>
      <c r="R186" s="3">
        <v>9.9970000000000017</v>
      </c>
      <c r="S186" s="3">
        <v>0</v>
      </c>
      <c r="T186" s="3">
        <v>0</v>
      </c>
      <c r="U186" s="3">
        <v>86.897000000000006</v>
      </c>
      <c r="V186" s="3" t="s">
        <v>1114</v>
      </c>
      <c r="W186" t="s">
        <v>1</v>
      </c>
    </row>
    <row r="187" spans="5:23" x14ac:dyDescent="0.25">
      <c r="E187" t="s">
        <v>1096</v>
      </c>
      <c r="F187" s="2" t="s">
        <v>1112</v>
      </c>
      <c r="G187" t="s">
        <v>1</v>
      </c>
      <c r="H187" t="s">
        <v>0</v>
      </c>
      <c r="I187" t="s">
        <v>348</v>
      </c>
      <c r="J187" t="s">
        <v>349</v>
      </c>
      <c r="K187" s="52" t="s">
        <v>1111</v>
      </c>
      <c r="L187" s="52" t="s">
        <v>1111</v>
      </c>
      <c r="M187" t="s">
        <v>202</v>
      </c>
      <c r="N187" t="s">
        <v>203</v>
      </c>
      <c r="O187" s="3">
        <v>0</v>
      </c>
      <c r="P187" s="3">
        <v>0</v>
      </c>
      <c r="Q187" s="3">
        <v>48.67</v>
      </c>
      <c r="R187" s="3">
        <v>6.3271000000000006</v>
      </c>
      <c r="S187" s="3">
        <v>0</v>
      </c>
      <c r="T187" s="3">
        <v>0</v>
      </c>
      <c r="U187" s="3">
        <v>54.997100000000003</v>
      </c>
      <c r="W187" t="s">
        <v>1</v>
      </c>
    </row>
    <row r="188" spans="5:23" x14ac:dyDescent="0.25">
      <c r="E188" t="s">
        <v>1096</v>
      </c>
      <c r="F188" s="2" t="s">
        <v>1098</v>
      </c>
      <c r="G188" t="s">
        <v>1</v>
      </c>
      <c r="H188" t="s">
        <v>0</v>
      </c>
      <c r="I188" t="s">
        <v>348</v>
      </c>
      <c r="J188" t="s">
        <v>349</v>
      </c>
      <c r="K188" s="52" t="s">
        <v>1110</v>
      </c>
      <c r="L188" s="52" t="s">
        <v>1110</v>
      </c>
      <c r="M188" t="s">
        <v>314</v>
      </c>
      <c r="N188" t="s">
        <v>315</v>
      </c>
      <c r="O188" s="3">
        <v>0</v>
      </c>
      <c r="P188" s="3">
        <v>0</v>
      </c>
      <c r="Q188" s="3">
        <v>12</v>
      </c>
      <c r="R188" s="3">
        <v>1.56</v>
      </c>
      <c r="S188" s="3">
        <v>0</v>
      </c>
      <c r="T188" s="3">
        <v>0</v>
      </c>
      <c r="U188" s="3">
        <v>13.56</v>
      </c>
      <c r="W188" t="s">
        <v>1</v>
      </c>
    </row>
    <row r="189" spans="5:23" x14ac:dyDescent="0.25">
      <c r="E189" t="s">
        <v>1096</v>
      </c>
      <c r="F189" s="2" t="s">
        <v>1098</v>
      </c>
      <c r="G189" t="s">
        <v>1</v>
      </c>
      <c r="H189" t="s">
        <v>0</v>
      </c>
      <c r="I189" t="s">
        <v>348</v>
      </c>
      <c r="J189" t="s">
        <v>349</v>
      </c>
      <c r="K189" s="52" t="s">
        <v>1109</v>
      </c>
      <c r="L189" s="52" t="s">
        <v>1109</v>
      </c>
      <c r="M189" t="s">
        <v>202</v>
      </c>
      <c r="N189" t="s">
        <v>203</v>
      </c>
      <c r="O189" s="3">
        <v>0</v>
      </c>
      <c r="P189" s="3">
        <v>0</v>
      </c>
      <c r="Q189" s="3">
        <v>19.93</v>
      </c>
      <c r="R189" s="3">
        <v>2.5909</v>
      </c>
      <c r="S189" s="3">
        <v>0</v>
      </c>
      <c r="T189" s="3">
        <v>0</v>
      </c>
      <c r="U189" s="3">
        <v>22.520900000000001</v>
      </c>
      <c r="W189" t="s">
        <v>1</v>
      </c>
    </row>
    <row r="190" spans="5:23" x14ac:dyDescent="0.25">
      <c r="E190" t="s">
        <v>1096</v>
      </c>
      <c r="F190" s="2" t="s">
        <v>1098</v>
      </c>
      <c r="G190" t="s">
        <v>1</v>
      </c>
      <c r="H190" t="s">
        <v>0</v>
      </c>
      <c r="I190" t="s">
        <v>348</v>
      </c>
      <c r="J190" t="s">
        <v>349</v>
      </c>
      <c r="K190" s="52" t="s">
        <v>1108</v>
      </c>
      <c r="L190" s="52" t="s">
        <v>1108</v>
      </c>
      <c r="M190" t="s">
        <v>151</v>
      </c>
      <c r="N190" t="s">
        <v>152</v>
      </c>
      <c r="O190" s="3">
        <v>0</v>
      </c>
      <c r="P190" s="3">
        <v>0</v>
      </c>
      <c r="Q190" s="3">
        <v>95</v>
      </c>
      <c r="R190" s="3">
        <v>12.35</v>
      </c>
      <c r="S190" s="3">
        <v>0</v>
      </c>
      <c r="T190" s="3">
        <v>0</v>
      </c>
      <c r="U190" s="3">
        <v>107.35</v>
      </c>
      <c r="W190" t="s">
        <v>1</v>
      </c>
    </row>
    <row r="191" spans="5:23" x14ac:dyDescent="0.25">
      <c r="E191" t="s">
        <v>1096</v>
      </c>
      <c r="F191" s="2" t="s">
        <v>1098</v>
      </c>
      <c r="G191" t="s">
        <v>1</v>
      </c>
      <c r="H191" t="s">
        <v>0</v>
      </c>
      <c r="I191" t="s">
        <v>348</v>
      </c>
      <c r="J191" t="s">
        <v>349</v>
      </c>
      <c r="K191" s="52" t="s">
        <v>1107</v>
      </c>
      <c r="L191" s="52" t="s">
        <v>1107</v>
      </c>
      <c r="N191" t="s">
        <v>392</v>
      </c>
      <c r="O191" s="3">
        <v>0</v>
      </c>
      <c r="P191" s="3">
        <v>0</v>
      </c>
      <c r="Q191" s="3">
        <v>212</v>
      </c>
      <c r="R191" s="3">
        <v>27.560000000000002</v>
      </c>
      <c r="S191" s="3">
        <v>0</v>
      </c>
      <c r="T191" s="3">
        <v>0</v>
      </c>
      <c r="U191" s="3">
        <v>239.56</v>
      </c>
      <c r="V191" s="3" t="s">
        <v>391</v>
      </c>
      <c r="W191" t="s">
        <v>1</v>
      </c>
    </row>
    <row r="192" spans="5:23" x14ac:dyDescent="0.25">
      <c r="E192" t="s">
        <v>1096</v>
      </c>
      <c r="F192" s="2" t="s">
        <v>1098</v>
      </c>
      <c r="G192" t="s">
        <v>1</v>
      </c>
      <c r="H192" t="s">
        <v>0</v>
      </c>
      <c r="I192" t="s">
        <v>348</v>
      </c>
      <c r="J192" t="s">
        <v>349</v>
      </c>
      <c r="K192" s="52" t="s">
        <v>1106</v>
      </c>
      <c r="L192" s="52" t="s">
        <v>1106</v>
      </c>
      <c r="M192" t="s">
        <v>318</v>
      </c>
      <c r="N192" t="s">
        <v>319</v>
      </c>
      <c r="O192" s="3">
        <v>0</v>
      </c>
      <c r="P192" s="3">
        <v>0</v>
      </c>
      <c r="Q192" s="3">
        <v>30</v>
      </c>
      <c r="R192" s="3">
        <v>3.9000000000000004</v>
      </c>
      <c r="S192" s="3">
        <v>0</v>
      </c>
      <c r="T192" s="3">
        <v>0</v>
      </c>
      <c r="U192" s="3">
        <v>33.9</v>
      </c>
      <c r="W192" t="s">
        <v>1</v>
      </c>
    </row>
    <row r="193" spans="5:23" x14ac:dyDescent="0.25">
      <c r="E193" t="s">
        <v>1096</v>
      </c>
      <c r="F193" s="2" t="s">
        <v>1098</v>
      </c>
      <c r="G193" t="s">
        <v>1</v>
      </c>
      <c r="H193" t="s">
        <v>0</v>
      </c>
      <c r="I193" t="s">
        <v>348</v>
      </c>
      <c r="J193" t="s">
        <v>349</v>
      </c>
      <c r="K193" s="52" t="s">
        <v>1105</v>
      </c>
      <c r="L193" s="52" t="s">
        <v>1105</v>
      </c>
      <c r="M193" t="s">
        <v>285</v>
      </c>
      <c r="N193" t="s">
        <v>286</v>
      </c>
      <c r="O193" s="3">
        <v>0</v>
      </c>
      <c r="P193" s="3">
        <v>0</v>
      </c>
      <c r="Q193" s="3">
        <v>55</v>
      </c>
      <c r="R193" s="3">
        <v>7.15</v>
      </c>
      <c r="S193" s="3">
        <v>0</v>
      </c>
      <c r="T193" s="3">
        <v>0</v>
      </c>
      <c r="U193" s="3">
        <v>62.15</v>
      </c>
      <c r="W193" t="s">
        <v>1</v>
      </c>
    </row>
    <row r="194" spans="5:23" x14ac:dyDescent="0.25">
      <c r="E194" t="s">
        <v>1096</v>
      </c>
      <c r="F194" s="2" t="s">
        <v>1098</v>
      </c>
      <c r="G194" t="s">
        <v>1</v>
      </c>
      <c r="H194" t="s">
        <v>0</v>
      </c>
      <c r="I194" t="s">
        <v>348</v>
      </c>
      <c r="J194" t="s">
        <v>349</v>
      </c>
      <c r="K194" s="52" t="s">
        <v>1102</v>
      </c>
      <c r="L194" s="52" t="s">
        <v>1102</v>
      </c>
      <c r="N194" t="s">
        <v>1104</v>
      </c>
      <c r="O194" s="3">
        <v>0</v>
      </c>
      <c r="P194" s="3">
        <v>0</v>
      </c>
      <c r="Q194" s="3">
        <v>12.48</v>
      </c>
      <c r="R194" s="3">
        <v>1.6224000000000001</v>
      </c>
      <c r="S194" s="3">
        <v>0</v>
      </c>
      <c r="T194" s="3">
        <v>0</v>
      </c>
      <c r="U194" s="3">
        <v>14.102400000000001</v>
      </c>
      <c r="V194" s="3" t="s">
        <v>1103</v>
      </c>
      <c r="W194" t="s">
        <v>1</v>
      </c>
    </row>
    <row r="195" spans="5:23" x14ac:dyDescent="0.25">
      <c r="E195" t="s">
        <v>1096</v>
      </c>
      <c r="F195" s="2" t="s">
        <v>1098</v>
      </c>
      <c r="G195" t="s">
        <v>1</v>
      </c>
      <c r="H195" t="s">
        <v>0</v>
      </c>
      <c r="I195" t="s">
        <v>348</v>
      </c>
      <c r="J195" t="s">
        <v>349</v>
      </c>
      <c r="K195" s="52" t="s">
        <v>1101</v>
      </c>
      <c r="L195" s="52" t="s">
        <v>1101</v>
      </c>
      <c r="M195" t="s">
        <v>155</v>
      </c>
      <c r="N195" t="s">
        <v>156</v>
      </c>
      <c r="O195" s="3">
        <v>0</v>
      </c>
      <c r="P195" s="3">
        <v>0</v>
      </c>
      <c r="Q195" s="3">
        <v>110</v>
      </c>
      <c r="R195" s="3">
        <v>14.3</v>
      </c>
      <c r="S195" s="3">
        <v>0</v>
      </c>
      <c r="T195" s="3">
        <v>0</v>
      </c>
      <c r="U195" s="3">
        <v>124.3</v>
      </c>
      <c r="W195" t="s">
        <v>1</v>
      </c>
    </row>
    <row r="196" spans="5:23" x14ac:dyDescent="0.25">
      <c r="E196" t="s">
        <v>1096</v>
      </c>
      <c r="F196" s="2" t="s">
        <v>1098</v>
      </c>
      <c r="G196" t="s">
        <v>1</v>
      </c>
      <c r="H196" t="s">
        <v>0</v>
      </c>
      <c r="I196" t="s">
        <v>348</v>
      </c>
      <c r="J196" t="s">
        <v>349</v>
      </c>
      <c r="K196" s="52" t="s">
        <v>1100</v>
      </c>
      <c r="L196" s="52" t="s">
        <v>1100</v>
      </c>
      <c r="M196" t="s">
        <v>143</v>
      </c>
      <c r="N196" t="s">
        <v>144</v>
      </c>
      <c r="O196" s="3">
        <v>0</v>
      </c>
      <c r="P196" s="3">
        <v>0</v>
      </c>
      <c r="Q196" s="3">
        <v>525</v>
      </c>
      <c r="R196" s="3">
        <v>68.25</v>
      </c>
      <c r="S196" s="3">
        <v>0</v>
      </c>
      <c r="T196" s="3">
        <v>0</v>
      </c>
      <c r="U196" s="3">
        <v>593.25</v>
      </c>
      <c r="W196" t="s">
        <v>1</v>
      </c>
    </row>
    <row r="197" spans="5:23" x14ac:dyDescent="0.25">
      <c r="E197" t="s">
        <v>1096</v>
      </c>
      <c r="F197" s="2" t="s">
        <v>1098</v>
      </c>
      <c r="G197" t="s">
        <v>1</v>
      </c>
      <c r="H197" t="s">
        <v>0</v>
      </c>
      <c r="I197" t="s">
        <v>348</v>
      </c>
      <c r="J197" t="s">
        <v>349</v>
      </c>
      <c r="K197" s="52" t="s">
        <v>1099</v>
      </c>
      <c r="L197" s="52" t="s">
        <v>1099</v>
      </c>
      <c r="M197" t="s">
        <v>242</v>
      </c>
      <c r="N197" t="s">
        <v>243</v>
      </c>
      <c r="O197" s="3">
        <v>0</v>
      </c>
      <c r="P197" s="3">
        <v>0</v>
      </c>
      <c r="Q197" s="3">
        <v>53.27</v>
      </c>
      <c r="R197" s="3">
        <v>6.9251000000000005</v>
      </c>
      <c r="S197" s="3">
        <v>0</v>
      </c>
      <c r="T197" s="3">
        <v>0</v>
      </c>
      <c r="U197" s="3">
        <v>60.195100000000004</v>
      </c>
      <c r="W197" t="s">
        <v>1</v>
      </c>
    </row>
    <row r="198" spans="5:23" x14ac:dyDescent="0.25">
      <c r="E198" t="s">
        <v>1096</v>
      </c>
      <c r="F198" s="2" t="s">
        <v>1098</v>
      </c>
      <c r="G198" t="s">
        <v>1</v>
      </c>
      <c r="H198" t="s">
        <v>0</v>
      </c>
      <c r="I198" t="s">
        <v>348</v>
      </c>
      <c r="J198" t="s">
        <v>349</v>
      </c>
      <c r="K198" s="52" t="s">
        <v>1097</v>
      </c>
      <c r="L198" s="52" t="s">
        <v>1097</v>
      </c>
      <c r="M198" t="s">
        <v>851</v>
      </c>
      <c r="N198" t="s">
        <v>1017</v>
      </c>
      <c r="O198" s="3">
        <v>0</v>
      </c>
      <c r="P198" s="3">
        <v>0</v>
      </c>
      <c r="Q198" s="3">
        <v>9.73</v>
      </c>
      <c r="R198" s="3">
        <v>1.2649000000000001</v>
      </c>
      <c r="S198" s="3">
        <v>0</v>
      </c>
      <c r="T198" s="3">
        <v>0</v>
      </c>
      <c r="U198" s="3">
        <v>10.994900000000001</v>
      </c>
      <c r="W198" t="s">
        <v>1</v>
      </c>
    </row>
    <row r="199" spans="5:23" hidden="1" x14ac:dyDescent="0.25">
      <c r="E199" t="s">
        <v>861</v>
      </c>
      <c r="F199" s="2" t="s">
        <v>1031</v>
      </c>
      <c r="G199" t="s">
        <v>1</v>
      </c>
      <c r="H199" t="s">
        <v>0</v>
      </c>
      <c r="I199" t="s">
        <v>348</v>
      </c>
      <c r="J199" t="s">
        <v>349</v>
      </c>
      <c r="K199" s="52" t="s">
        <v>1050</v>
      </c>
      <c r="L199" s="52" t="s">
        <v>1050</v>
      </c>
      <c r="M199" t="s">
        <v>589</v>
      </c>
      <c r="N199" t="s">
        <v>590</v>
      </c>
      <c r="O199" s="3">
        <v>0</v>
      </c>
      <c r="P199" s="3">
        <v>0</v>
      </c>
      <c r="Q199" s="3">
        <v>20</v>
      </c>
      <c r="R199" s="3">
        <v>2.6</v>
      </c>
      <c r="S199" s="3">
        <v>0</v>
      </c>
      <c r="T199" s="3">
        <v>0</v>
      </c>
      <c r="U199" s="3">
        <v>22.6</v>
      </c>
      <c r="W199" t="s">
        <v>1</v>
      </c>
    </row>
    <row r="200" spans="5:23" hidden="1" x14ac:dyDescent="0.25">
      <c r="E200" t="s">
        <v>861</v>
      </c>
      <c r="F200" s="2" t="s">
        <v>1031</v>
      </c>
      <c r="G200" t="s">
        <v>1</v>
      </c>
      <c r="H200" t="s">
        <v>0</v>
      </c>
      <c r="I200" t="s">
        <v>348</v>
      </c>
      <c r="J200" t="s">
        <v>349</v>
      </c>
      <c r="K200" s="52" t="s">
        <v>1049</v>
      </c>
      <c r="L200" s="52" t="s">
        <v>1049</v>
      </c>
      <c r="N200" t="s">
        <v>29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W200" t="s">
        <v>1</v>
      </c>
    </row>
    <row r="201" spans="5:23" hidden="1" x14ac:dyDescent="0.25">
      <c r="E201" t="s">
        <v>861</v>
      </c>
      <c r="F201" s="2" t="s">
        <v>1031</v>
      </c>
      <c r="G201" t="s">
        <v>1</v>
      </c>
      <c r="H201" t="s">
        <v>0</v>
      </c>
      <c r="I201" t="s">
        <v>348</v>
      </c>
      <c r="J201" t="s">
        <v>349</v>
      </c>
      <c r="K201" s="52" t="s">
        <v>1048</v>
      </c>
      <c r="L201" s="52" t="s">
        <v>1048</v>
      </c>
      <c r="M201" t="s">
        <v>851</v>
      </c>
      <c r="N201" t="s">
        <v>1017</v>
      </c>
      <c r="O201" s="3">
        <v>0</v>
      </c>
      <c r="P201" s="3">
        <v>0</v>
      </c>
      <c r="Q201" s="3">
        <v>40.619999999999997</v>
      </c>
      <c r="R201" s="3">
        <v>5.2805999999999997</v>
      </c>
      <c r="S201" s="3">
        <v>0</v>
      </c>
      <c r="T201" s="3">
        <v>0</v>
      </c>
      <c r="U201" s="3">
        <v>45.900599999999997</v>
      </c>
      <c r="W201" t="s">
        <v>1</v>
      </c>
    </row>
    <row r="202" spans="5:23" hidden="1" x14ac:dyDescent="0.25">
      <c r="E202" t="s">
        <v>861</v>
      </c>
      <c r="F202" s="2" t="s">
        <v>1031</v>
      </c>
      <c r="G202" t="s">
        <v>1</v>
      </c>
      <c r="H202" t="s">
        <v>0</v>
      </c>
      <c r="I202" t="s">
        <v>348</v>
      </c>
      <c r="J202" t="s">
        <v>349</v>
      </c>
      <c r="K202" s="52" t="s">
        <v>1047</v>
      </c>
      <c r="L202" s="52" t="s">
        <v>1047</v>
      </c>
      <c r="M202" t="s">
        <v>851</v>
      </c>
      <c r="N202" t="s">
        <v>1017</v>
      </c>
      <c r="O202" s="3">
        <v>0</v>
      </c>
      <c r="P202" s="3">
        <v>0</v>
      </c>
      <c r="Q202" s="3">
        <v>9.73</v>
      </c>
      <c r="R202" s="3">
        <v>1.2649000000000001</v>
      </c>
      <c r="S202" s="3">
        <v>0</v>
      </c>
      <c r="T202" s="3">
        <v>0</v>
      </c>
      <c r="U202" s="3">
        <v>10.994900000000001</v>
      </c>
      <c r="W202" t="s">
        <v>1</v>
      </c>
    </row>
    <row r="203" spans="5:23" hidden="1" x14ac:dyDescent="0.25">
      <c r="E203" t="s">
        <v>861</v>
      </c>
      <c r="F203" s="2" t="s">
        <v>1031</v>
      </c>
      <c r="G203" t="s">
        <v>1</v>
      </c>
      <c r="H203" t="s">
        <v>0</v>
      </c>
      <c r="I203" t="s">
        <v>348</v>
      </c>
      <c r="J203" t="s">
        <v>349</v>
      </c>
      <c r="K203" s="52" t="s">
        <v>1046</v>
      </c>
      <c r="L203" s="52" t="s">
        <v>1046</v>
      </c>
      <c r="N203" t="s">
        <v>142</v>
      </c>
      <c r="O203" s="3">
        <v>0</v>
      </c>
      <c r="P203" s="3">
        <v>0</v>
      </c>
      <c r="Q203" s="3">
        <v>45</v>
      </c>
      <c r="R203" s="3">
        <v>5.8500000000000005</v>
      </c>
      <c r="S203" s="3">
        <v>0</v>
      </c>
      <c r="T203" s="3">
        <v>0</v>
      </c>
      <c r="U203" s="3">
        <v>50.85</v>
      </c>
      <c r="V203" s="3" t="s">
        <v>367</v>
      </c>
      <c r="W203" t="s">
        <v>1</v>
      </c>
    </row>
    <row r="204" spans="5:23" hidden="1" x14ac:dyDescent="0.25">
      <c r="E204" t="s">
        <v>861</v>
      </c>
      <c r="F204" s="2" t="s">
        <v>1031</v>
      </c>
      <c r="G204" t="s">
        <v>1</v>
      </c>
      <c r="H204" t="s">
        <v>0</v>
      </c>
      <c r="I204" t="s">
        <v>348</v>
      </c>
      <c r="J204" t="s">
        <v>349</v>
      </c>
      <c r="K204" s="52" t="s">
        <v>1045</v>
      </c>
      <c r="L204" s="52" t="s">
        <v>1045</v>
      </c>
      <c r="M204" t="s">
        <v>169</v>
      </c>
      <c r="N204" t="s">
        <v>170</v>
      </c>
      <c r="O204" s="3">
        <v>0</v>
      </c>
      <c r="P204" s="3">
        <v>0</v>
      </c>
      <c r="Q204" s="3">
        <v>30.97</v>
      </c>
      <c r="R204" s="3">
        <v>4.0260999999999996</v>
      </c>
      <c r="S204" s="3">
        <v>0</v>
      </c>
      <c r="T204" s="3">
        <v>0</v>
      </c>
      <c r="U204" s="3">
        <v>34.996099999999998</v>
      </c>
      <c r="W204" t="s">
        <v>1</v>
      </c>
    </row>
    <row r="205" spans="5:23" hidden="1" x14ac:dyDescent="0.25">
      <c r="E205" t="s">
        <v>861</v>
      </c>
      <c r="F205" s="2" t="s">
        <v>1031</v>
      </c>
      <c r="G205" t="s">
        <v>1</v>
      </c>
      <c r="H205" t="s">
        <v>0</v>
      </c>
      <c r="I205" t="s">
        <v>348</v>
      </c>
      <c r="J205" t="s">
        <v>349</v>
      </c>
      <c r="K205" s="52" t="s">
        <v>1044</v>
      </c>
      <c r="L205" s="52" t="s">
        <v>1044</v>
      </c>
      <c r="M205" t="s">
        <v>169</v>
      </c>
      <c r="N205" t="s">
        <v>170</v>
      </c>
      <c r="O205" s="3">
        <v>0</v>
      </c>
      <c r="P205" s="3">
        <v>0</v>
      </c>
      <c r="Q205" s="3">
        <v>140</v>
      </c>
      <c r="R205" s="3">
        <v>18.2</v>
      </c>
      <c r="S205" s="3">
        <v>0</v>
      </c>
      <c r="T205" s="3">
        <v>0</v>
      </c>
      <c r="U205" s="3">
        <v>158.19999999999999</v>
      </c>
      <c r="W205" t="s">
        <v>1</v>
      </c>
    </row>
    <row r="206" spans="5:23" hidden="1" x14ac:dyDescent="0.25">
      <c r="E206" t="s">
        <v>861</v>
      </c>
      <c r="F206" s="2" t="s">
        <v>1031</v>
      </c>
      <c r="G206" t="s">
        <v>1</v>
      </c>
      <c r="H206" t="s">
        <v>0</v>
      </c>
      <c r="I206" t="s">
        <v>348</v>
      </c>
      <c r="J206" t="s">
        <v>349</v>
      </c>
      <c r="K206" s="52" t="s">
        <v>1043</v>
      </c>
      <c r="L206" s="52" t="s">
        <v>1043</v>
      </c>
      <c r="M206" t="s">
        <v>113</v>
      </c>
      <c r="N206" t="s">
        <v>114</v>
      </c>
      <c r="O206" s="3">
        <v>0</v>
      </c>
      <c r="P206" s="3">
        <v>0</v>
      </c>
      <c r="Q206" s="3">
        <v>20</v>
      </c>
      <c r="R206" s="3">
        <v>2.6</v>
      </c>
      <c r="S206" s="3">
        <v>0</v>
      </c>
      <c r="T206" s="3">
        <v>0</v>
      </c>
      <c r="U206" s="3">
        <v>22.6</v>
      </c>
      <c r="W206" t="s">
        <v>1</v>
      </c>
    </row>
    <row r="207" spans="5:23" hidden="1" x14ac:dyDescent="0.25">
      <c r="E207" t="s">
        <v>861</v>
      </c>
      <c r="F207" s="2" t="s">
        <v>1031</v>
      </c>
      <c r="G207" t="s">
        <v>1</v>
      </c>
      <c r="H207" t="s">
        <v>0</v>
      </c>
      <c r="I207" t="s">
        <v>348</v>
      </c>
      <c r="J207" t="s">
        <v>349</v>
      </c>
      <c r="K207" s="52" t="s">
        <v>1042</v>
      </c>
      <c r="L207" s="52" t="s">
        <v>1042</v>
      </c>
      <c r="M207" t="s">
        <v>271</v>
      </c>
      <c r="N207" t="s">
        <v>272</v>
      </c>
      <c r="O207" s="3">
        <v>0</v>
      </c>
      <c r="P207" s="3">
        <v>0</v>
      </c>
      <c r="Q207" s="3">
        <v>39.340000000000003</v>
      </c>
      <c r="R207" s="3">
        <v>5.1142000000000003</v>
      </c>
      <c r="S207" s="3">
        <v>0</v>
      </c>
      <c r="T207" s="3">
        <v>0</v>
      </c>
      <c r="U207" s="3">
        <v>44.4542</v>
      </c>
      <c r="W207" t="s">
        <v>1</v>
      </c>
    </row>
    <row r="208" spans="5:23" hidden="1" x14ac:dyDescent="0.25">
      <c r="E208" t="s">
        <v>861</v>
      </c>
      <c r="F208" s="2" t="s">
        <v>1031</v>
      </c>
      <c r="G208" t="s">
        <v>1</v>
      </c>
      <c r="H208" t="s">
        <v>0</v>
      </c>
      <c r="I208" t="s">
        <v>348</v>
      </c>
      <c r="J208" t="s">
        <v>349</v>
      </c>
      <c r="K208" s="52" t="s">
        <v>1041</v>
      </c>
      <c r="L208" s="52" t="s">
        <v>1041</v>
      </c>
      <c r="M208" t="s">
        <v>271</v>
      </c>
      <c r="N208" t="s">
        <v>272</v>
      </c>
      <c r="O208" s="3">
        <v>0</v>
      </c>
      <c r="P208" s="3">
        <v>0</v>
      </c>
      <c r="Q208" s="3">
        <v>14.34</v>
      </c>
      <c r="R208" s="3">
        <v>1.8642000000000001</v>
      </c>
      <c r="S208" s="3">
        <v>0</v>
      </c>
      <c r="T208" s="3">
        <v>0</v>
      </c>
      <c r="U208" s="3">
        <v>16.2042</v>
      </c>
      <c r="W208" t="s">
        <v>1</v>
      </c>
    </row>
    <row r="209" spans="5:23" hidden="1" x14ac:dyDescent="0.25">
      <c r="E209" t="s">
        <v>861</v>
      </c>
      <c r="F209" s="2" t="s">
        <v>1031</v>
      </c>
      <c r="G209" t="s">
        <v>1</v>
      </c>
      <c r="H209" t="s">
        <v>0</v>
      </c>
      <c r="I209" t="s">
        <v>348</v>
      </c>
      <c r="J209" t="s">
        <v>349</v>
      </c>
      <c r="K209" s="52" t="s">
        <v>1040</v>
      </c>
      <c r="L209" s="52" t="s">
        <v>1040</v>
      </c>
      <c r="M209" t="s">
        <v>271</v>
      </c>
      <c r="N209" t="s">
        <v>272</v>
      </c>
      <c r="O209" s="3">
        <v>0</v>
      </c>
      <c r="P209" s="3">
        <v>0</v>
      </c>
      <c r="Q209" s="3">
        <v>500</v>
      </c>
      <c r="R209" s="3">
        <v>65</v>
      </c>
      <c r="S209" s="3">
        <v>0</v>
      </c>
      <c r="T209" s="3">
        <v>0</v>
      </c>
      <c r="U209" s="3">
        <v>565</v>
      </c>
      <c r="W209" t="s">
        <v>1</v>
      </c>
    </row>
    <row r="210" spans="5:23" hidden="1" x14ac:dyDescent="0.25">
      <c r="E210" t="s">
        <v>861</v>
      </c>
      <c r="F210" s="2" t="s">
        <v>1031</v>
      </c>
      <c r="G210" t="s">
        <v>1</v>
      </c>
      <c r="H210" t="s">
        <v>0</v>
      </c>
      <c r="I210" t="s">
        <v>348</v>
      </c>
      <c r="J210" t="s">
        <v>349</v>
      </c>
      <c r="K210" s="52" t="s">
        <v>1039</v>
      </c>
      <c r="L210" s="52" t="s">
        <v>1039</v>
      </c>
      <c r="M210" t="s">
        <v>111</v>
      </c>
      <c r="N210" t="s">
        <v>112</v>
      </c>
      <c r="O210" s="3">
        <v>0</v>
      </c>
      <c r="P210" s="3">
        <v>0</v>
      </c>
      <c r="Q210" s="3">
        <v>60</v>
      </c>
      <c r="R210" s="3">
        <v>7.8000000000000007</v>
      </c>
      <c r="S210" s="3">
        <v>0</v>
      </c>
      <c r="T210" s="3">
        <v>0</v>
      </c>
      <c r="U210" s="3">
        <v>67.8</v>
      </c>
      <c r="W210" t="s">
        <v>1</v>
      </c>
    </row>
    <row r="211" spans="5:23" hidden="1" x14ac:dyDescent="0.25">
      <c r="E211" t="s">
        <v>861</v>
      </c>
      <c r="F211" s="2" t="s">
        <v>1031</v>
      </c>
      <c r="G211" t="s">
        <v>1</v>
      </c>
      <c r="H211" t="s">
        <v>0</v>
      </c>
      <c r="I211" t="s">
        <v>348</v>
      </c>
      <c r="J211" t="s">
        <v>349</v>
      </c>
      <c r="K211" s="52" t="s">
        <v>1038</v>
      </c>
      <c r="L211" s="52" t="s">
        <v>1038</v>
      </c>
      <c r="M211" t="s">
        <v>271</v>
      </c>
      <c r="N211" t="s">
        <v>272</v>
      </c>
      <c r="O211" s="3">
        <v>0</v>
      </c>
      <c r="P211" s="3">
        <v>0</v>
      </c>
      <c r="Q211" s="3">
        <v>500</v>
      </c>
      <c r="R211" s="3">
        <v>65</v>
      </c>
      <c r="S211" s="3">
        <v>0</v>
      </c>
      <c r="T211" s="3">
        <v>0</v>
      </c>
      <c r="U211" s="3">
        <v>565</v>
      </c>
      <c r="W211" t="s">
        <v>1</v>
      </c>
    </row>
    <row r="212" spans="5:23" hidden="1" x14ac:dyDescent="0.25">
      <c r="E212" t="s">
        <v>861</v>
      </c>
      <c r="F212" s="2" t="s">
        <v>1031</v>
      </c>
      <c r="G212" t="s">
        <v>1</v>
      </c>
      <c r="H212" t="s">
        <v>0</v>
      </c>
      <c r="I212" t="s">
        <v>348</v>
      </c>
      <c r="J212" t="s">
        <v>349</v>
      </c>
      <c r="K212" s="52" t="s">
        <v>1037</v>
      </c>
      <c r="L212" s="52" t="s">
        <v>1037</v>
      </c>
      <c r="M212" t="s">
        <v>283</v>
      </c>
      <c r="N212" t="s">
        <v>284</v>
      </c>
      <c r="O212" s="3">
        <v>0</v>
      </c>
      <c r="P212" s="3">
        <v>0</v>
      </c>
      <c r="Q212" s="3">
        <v>30.4</v>
      </c>
      <c r="R212" s="3">
        <v>3.952</v>
      </c>
      <c r="S212" s="3">
        <v>0</v>
      </c>
      <c r="T212" s="3">
        <v>0</v>
      </c>
      <c r="U212" s="3">
        <v>34.351999999999997</v>
      </c>
      <c r="W212" t="s">
        <v>1</v>
      </c>
    </row>
    <row r="213" spans="5:23" hidden="1" x14ac:dyDescent="0.25">
      <c r="E213" t="s">
        <v>861</v>
      </c>
      <c r="F213" s="2" t="s">
        <v>1031</v>
      </c>
      <c r="G213" t="s">
        <v>1</v>
      </c>
      <c r="H213" t="s">
        <v>0</v>
      </c>
      <c r="I213" t="s">
        <v>348</v>
      </c>
      <c r="J213" t="s">
        <v>349</v>
      </c>
      <c r="K213" s="52" t="s">
        <v>1036</v>
      </c>
      <c r="L213" s="52" t="s">
        <v>1036</v>
      </c>
      <c r="M213" t="s">
        <v>113</v>
      </c>
      <c r="N213" t="s">
        <v>114</v>
      </c>
      <c r="O213" s="3">
        <v>0</v>
      </c>
      <c r="P213" s="3">
        <v>0</v>
      </c>
      <c r="Q213" s="3">
        <v>25</v>
      </c>
      <c r="R213" s="3">
        <v>3.25</v>
      </c>
      <c r="S213" s="3">
        <v>0</v>
      </c>
      <c r="T213" s="3">
        <v>0</v>
      </c>
      <c r="U213" s="3">
        <v>28.25</v>
      </c>
      <c r="W213" t="s">
        <v>1</v>
      </c>
    </row>
    <row r="214" spans="5:23" hidden="1" x14ac:dyDescent="0.25">
      <c r="E214" t="s">
        <v>861</v>
      </c>
      <c r="F214" s="2" t="s">
        <v>1031</v>
      </c>
      <c r="G214" t="s">
        <v>1</v>
      </c>
      <c r="H214" t="s">
        <v>0</v>
      </c>
      <c r="I214" t="s">
        <v>348</v>
      </c>
      <c r="J214" t="s">
        <v>349</v>
      </c>
      <c r="K214" s="52" t="s">
        <v>1035</v>
      </c>
      <c r="L214" s="52" t="s">
        <v>1035</v>
      </c>
      <c r="M214" t="s">
        <v>851</v>
      </c>
      <c r="N214" t="s">
        <v>1017</v>
      </c>
      <c r="O214" s="3">
        <v>0</v>
      </c>
      <c r="P214" s="3">
        <v>0</v>
      </c>
      <c r="Q214" s="3">
        <v>5.39</v>
      </c>
      <c r="R214" s="3">
        <v>0.70069999999999999</v>
      </c>
      <c r="S214" s="3">
        <v>0</v>
      </c>
      <c r="T214" s="3">
        <v>0</v>
      </c>
      <c r="U214" s="3">
        <v>6.0907</v>
      </c>
      <c r="W214" t="s">
        <v>1</v>
      </c>
    </row>
    <row r="215" spans="5:23" hidden="1" x14ac:dyDescent="0.25">
      <c r="E215" t="s">
        <v>861</v>
      </c>
      <c r="F215" s="2" t="s">
        <v>1031</v>
      </c>
      <c r="G215" t="s">
        <v>1</v>
      </c>
      <c r="H215" t="s">
        <v>0</v>
      </c>
      <c r="I215" t="s">
        <v>348</v>
      </c>
      <c r="J215" t="s">
        <v>349</v>
      </c>
      <c r="K215" s="52" t="s">
        <v>1034</v>
      </c>
      <c r="L215" s="52" t="s">
        <v>1034</v>
      </c>
      <c r="M215" t="s">
        <v>155</v>
      </c>
      <c r="N215" t="s">
        <v>156</v>
      </c>
      <c r="O215" s="3">
        <v>0</v>
      </c>
      <c r="P215" s="3">
        <v>0</v>
      </c>
      <c r="Q215" s="3">
        <v>105</v>
      </c>
      <c r="R215" s="3">
        <v>13.65</v>
      </c>
      <c r="S215" s="3">
        <v>0</v>
      </c>
      <c r="T215" s="3">
        <v>0</v>
      </c>
      <c r="U215" s="3">
        <v>118.65</v>
      </c>
      <c r="W215" t="s">
        <v>1</v>
      </c>
    </row>
    <row r="216" spans="5:23" hidden="1" x14ac:dyDescent="0.25">
      <c r="E216" t="s">
        <v>861</v>
      </c>
      <c r="F216" s="2" t="s">
        <v>1031</v>
      </c>
      <c r="G216" t="s">
        <v>1</v>
      </c>
      <c r="H216" t="s">
        <v>0</v>
      </c>
      <c r="I216" t="s">
        <v>348</v>
      </c>
      <c r="J216" t="s">
        <v>349</v>
      </c>
      <c r="K216" s="52" t="s">
        <v>1033</v>
      </c>
      <c r="L216" s="52" t="s">
        <v>1033</v>
      </c>
      <c r="M216" t="s">
        <v>377</v>
      </c>
      <c r="N216" t="s">
        <v>378</v>
      </c>
      <c r="O216" s="3">
        <v>0</v>
      </c>
      <c r="P216" s="3">
        <v>0</v>
      </c>
      <c r="Q216" s="3">
        <v>176.91</v>
      </c>
      <c r="R216" s="3">
        <v>22.9983</v>
      </c>
      <c r="S216" s="3">
        <v>0</v>
      </c>
      <c r="T216" s="3">
        <v>0</v>
      </c>
      <c r="U216" s="3">
        <v>199.9083</v>
      </c>
      <c r="W216" t="s">
        <v>1</v>
      </c>
    </row>
    <row r="217" spans="5:23" hidden="1" x14ac:dyDescent="0.25">
      <c r="E217" t="s">
        <v>861</v>
      </c>
      <c r="F217" s="2" t="s">
        <v>1031</v>
      </c>
      <c r="G217" t="s">
        <v>1</v>
      </c>
      <c r="H217" t="s">
        <v>0</v>
      </c>
      <c r="I217" t="s">
        <v>348</v>
      </c>
      <c r="J217" t="s">
        <v>349</v>
      </c>
      <c r="K217" s="52" t="s">
        <v>1032</v>
      </c>
      <c r="L217" s="52" t="s">
        <v>1032</v>
      </c>
      <c r="M217" t="s">
        <v>138</v>
      </c>
      <c r="N217" t="s">
        <v>139</v>
      </c>
      <c r="O217" s="3">
        <v>0</v>
      </c>
      <c r="P217" s="3">
        <v>0</v>
      </c>
      <c r="Q217" s="3">
        <v>12</v>
      </c>
      <c r="R217" s="3">
        <v>1.56</v>
      </c>
      <c r="S217" s="3">
        <v>0</v>
      </c>
      <c r="T217" s="3">
        <v>0</v>
      </c>
      <c r="U217" s="3">
        <v>13.56</v>
      </c>
      <c r="W217" t="s">
        <v>1</v>
      </c>
    </row>
    <row r="218" spans="5:23" hidden="1" x14ac:dyDescent="0.25">
      <c r="E218" t="s">
        <v>861</v>
      </c>
      <c r="F218" s="2" t="s">
        <v>1015</v>
      </c>
      <c r="G218" t="s">
        <v>1</v>
      </c>
      <c r="H218" t="s">
        <v>0</v>
      </c>
      <c r="I218" t="s">
        <v>348</v>
      </c>
      <c r="J218" t="s">
        <v>349</v>
      </c>
      <c r="K218" s="52" t="s">
        <v>1030</v>
      </c>
      <c r="L218" s="52" t="s">
        <v>1030</v>
      </c>
      <c r="M218" t="s">
        <v>138</v>
      </c>
      <c r="N218" t="s">
        <v>139</v>
      </c>
      <c r="O218" s="3">
        <v>0</v>
      </c>
      <c r="P218" s="3">
        <v>0</v>
      </c>
      <c r="Q218" s="3">
        <v>335</v>
      </c>
      <c r="R218" s="3">
        <v>43.550000000000004</v>
      </c>
      <c r="S218" s="3">
        <v>0</v>
      </c>
      <c r="T218" s="3">
        <v>0</v>
      </c>
      <c r="U218" s="3">
        <v>378.55</v>
      </c>
      <c r="W218" t="s">
        <v>1</v>
      </c>
    </row>
    <row r="219" spans="5:23" hidden="1" x14ac:dyDescent="0.25">
      <c r="E219" t="s">
        <v>861</v>
      </c>
      <c r="F219" s="2" t="s">
        <v>1015</v>
      </c>
      <c r="G219" t="s">
        <v>1</v>
      </c>
      <c r="H219" t="s">
        <v>0</v>
      </c>
      <c r="I219" t="s">
        <v>348</v>
      </c>
      <c r="J219" t="s">
        <v>349</v>
      </c>
      <c r="K219" s="52" t="s">
        <v>1029</v>
      </c>
      <c r="L219" s="52" t="s">
        <v>1029</v>
      </c>
      <c r="M219" t="s">
        <v>113</v>
      </c>
      <c r="N219" t="s">
        <v>114</v>
      </c>
      <c r="O219" s="3">
        <v>0</v>
      </c>
      <c r="P219" s="3">
        <v>0</v>
      </c>
      <c r="Q219" s="3">
        <v>125</v>
      </c>
      <c r="R219" s="3">
        <v>16.25</v>
      </c>
      <c r="S219" s="3">
        <v>0</v>
      </c>
      <c r="T219" s="3">
        <v>0</v>
      </c>
      <c r="U219" s="3">
        <v>141.25</v>
      </c>
      <c r="W219" t="s">
        <v>1</v>
      </c>
    </row>
    <row r="220" spans="5:23" hidden="1" x14ac:dyDescent="0.25">
      <c r="E220" t="s">
        <v>861</v>
      </c>
      <c r="F220" s="2" t="s">
        <v>1015</v>
      </c>
      <c r="G220" t="s">
        <v>1</v>
      </c>
      <c r="H220" t="s">
        <v>0</v>
      </c>
      <c r="I220" t="s">
        <v>348</v>
      </c>
      <c r="J220" t="s">
        <v>349</v>
      </c>
      <c r="K220" s="52" t="s">
        <v>1028</v>
      </c>
      <c r="L220" s="52" t="s">
        <v>1028</v>
      </c>
      <c r="N220" t="s">
        <v>197</v>
      </c>
      <c r="O220" s="3">
        <v>0</v>
      </c>
      <c r="P220" s="3">
        <v>0</v>
      </c>
      <c r="Q220" s="3">
        <v>13.27</v>
      </c>
      <c r="R220" s="3">
        <v>1.7251000000000001</v>
      </c>
      <c r="S220" s="3">
        <v>0</v>
      </c>
      <c r="T220" s="3">
        <v>0</v>
      </c>
      <c r="U220" s="3">
        <v>14.995099999999999</v>
      </c>
      <c r="V220" s="3" t="s">
        <v>444</v>
      </c>
      <c r="W220" t="s">
        <v>1</v>
      </c>
    </row>
    <row r="221" spans="5:23" hidden="1" x14ac:dyDescent="0.25">
      <c r="E221" t="s">
        <v>861</v>
      </c>
      <c r="F221" s="2" t="s">
        <v>1015</v>
      </c>
      <c r="G221" t="s">
        <v>1</v>
      </c>
      <c r="H221" t="s">
        <v>0</v>
      </c>
      <c r="I221" t="s">
        <v>348</v>
      </c>
      <c r="J221" t="s">
        <v>349</v>
      </c>
      <c r="K221" s="52" t="s">
        <v>1027</v>
      </c>
      <c r="L221" s="52" t="s">
        <v>1027</v>
      </c>
      <c r="M221" t="s">
        <v>384</v>
      </c>
      <c r="N221" t="s">
        <v>385</v>
      </c>
      <c r="O221" s="3">
        <v>0</v>
      </c>
      <c r="P221" s="3">
        <v>0</v>
      </c>
      <c r="Q221" s="3">
        <v>135.62</v>
      </c>
      <c r="R221" s="3">
        <v>17.630600000000001</v>
      </c>
      <c r="S221" s="3">
        <v>0</v>
      </c>
      <c r="T221" s="3">
        <v>0</v>
      </c>
      <c r="U221" s="3">
        <v>153.25060000000002</v>
      </c>
      <c r="W221" t="s">
        <v>1</v>
      </c>
    </row>
    <row r="222" spans="5:23" hidden="1" x14ac:dyDescent="0.25">
      <c r="E222" t="s">
        <v>861</v>
      </c>
      <c r="F222" s="2" t="s">
        <v>1015</v>
      </c>
      <c r="G222" t="s">
        <v>1</v>
      </c>
      <c r="H222" t="s">
        <v>0</v>
      </c>
      <c r="I222" t="s">
        <v>348</v>
      </c>
      <c r="J222" t="s">
        <v>349</v>
      </c>
      <c r="K222" s="52" t="s">
        <v>1026</v>
      </c>
      <c r="L222" s="52" t="s">
        <v>1026</v>
      </c>
      <c r="M222" t="s">
        <v>242</v>
      </c>
      <c r="N222" t="s">
        <v>243</v>
      </c>
      <c r="O222" s="3">
        <v>0</v>
      </c>
      <c r="P222" s="3">
        <v>0</v>
      </c>
      <c r="Q222" s="3">
        <v>7.08</v>
      </c>
      <c r="R222" s="3">
        <v>0.9204</v>
      </c>
      <c r="S222" s="3">
        <v>0</v>
      </c>
      <c r="T222" s="3">
        <v>0</v>
      </c>
      <c r="U222" s="3">
        <v>8.0004000000000008</v>
      </c>
      <c r="W222" t="s">
        <v>1</v>
      </c>
    </row>
    <row r="223" spans="5:23" hidden="1" x14ac:dyDescent="0.25">
      <c r="E223" t="s">
        <v>861</v>
      </c>
      <c r="F223" s="2" t="s">
        <v>1015</v>
      </c>
      <c r="G223" t="s">
        <v>1</v>
      </c>
      <c r="H223" t="s">
        <v>0</v>
      </c>
      <c r="I223" t="s">
        <v>348</v>
      </c>
      <c r="J223" t="s">
        <v>349</v>
      </c>
      <c r="K223" s="52" t="s">
        <v>1025</v>
      </c>
      <c r="L223" s="52" t="s">
        <v>1025</v>
      </c>
      <c r="M223" t="s">
        <v>98</v>
      </c>
      <c r="N223" t="s">
        <v>99</v>
      </c>
      <c r="O223" s="3">
        <v>0</v>
      </c>
      <c r="P223" s="3">
        <v>0</v>
      </c>
      <c r="Q223" s="3">
        <v>12</v>
      </c>
      <c r="R223" s="3">
        <v>1.56</v>
      </c>
      <c r="S223" s="3">
        <v>0</v>
      </c>
      <c r="T223" s="3">
        <v>0</v>
      </c>
      <c r="U223" s="3">
        <v>13.56</v>
      </c>
      <c r="W223" t="s">
        <v>1</v>
      </c>
    </row>
    <row r="224" spans="5:23" hidden="1" x14ac:dyDescent="0.25">
      <c r="E224" t="s">
        <v>861</v>
      </c>
      <c r="F224" s="2" t="s">
        <v>1015</v>
      </c>
      <c r="G224" t="s">
        <v>1</v>
      </c>
      <c r="H224" t="s">
        <v>0</v>
      </c>
      <c r="I224" t="s">
        <v>348</v>
      </c>
      <c r="J224" t="s">
        <v>349</v>
      </c>
      <c r="K224" s="52" t="s">
        <v>1024</v>
      </c>
      <c r="L224" s="52" t="s">
        <v>1024</v>
      </c>
      <c r="M224" t="s">
        <v>242</v>
      </c>
      <c r="N224" t="s">
        <v>243</v>
      </c>
      <c r="O224" s="3">
        <v>0</v>
      </c>
      <c r="P224" s="3">
        <v>0</v>
      </c>
      <c r="Q224" s="3">
        <v>20</v>
      </c>
      <c r="R224" s="3">
        <v>2.6</v>
      </c>
      <c r="S224" s="3">
        <v>0</v>
      </c>
      <c r="T224" s="3">
        <v>0</v>
      </c>
      <c r="U224" s="3">
        <v>22.6</v>
      </c>
      <c r="W224" t="s">
        <v>1</v>
      </c>
    </row>
    <row r="225" spans="5:23" hidden="1" x14ac:dyDescent="0.25">
      <c r="E225" t="s">
        <v>861</v>
      </c>
      <c r="F225" s="2" t="s">
        <v>1015</v>
      </c>
      <c r="G225" t="s">
        <v>1</v>
      </c>
      <c r="H225" t="s">
        <v>0</v>
      </c>
      <c r="I225" t="s">
        <v>348</v>
      </c>
      <c r="J225" t="s">
        <v>349</v>
      </c>
      <c r="K225" s="52" t="s">
        <v>1023</v>
      </c>
      <c r="L225" s="52" t="s">
        <v>1023</v>
      </c>
      <c r="M225" t="s">
        <v>242</v>
      </c>
      <c r="N225" t="s">
        <v>243</v>
      </c>
      <c r="O225" s="3">
        <v>0</v>
      </c>
      <c r="P225" s="3">
        <v>0</v>
      </c>
      <c r="Q225" s="3">
        <v>13.27</v>
      </c>
      <c r="R225" s="3">
        <v>1.7251000000000001</v>
      </c>
      <c r="S225" s="3">
        <v>0</v>
      </c>
      <c r="T225" s="3">
        <v>0</v>
      </c>
      <c r="U225" s="3">
        <v>14.995099999999999</v>
      </c>
      <c r="W225" t="s">
        <v>1</v>
      </c>
    </row>
    <row r="226" spans="5:23" hidden="1" x14ac:dyDescent="0.25">
      <c r="E226" t="s">
        <v>861</v>
      </c>
      <c r="F226" s="2" t="s">
        <v>1015</v>
      </c>
      <c r="G226" t="s">
        <v>1</v>
      </c>
      <c r="H226" t="s">
        <v>0</v>
      </c>
      <c r="I226" t="s">
        <v>348</v>
      </c>
      <c r="J226" t="s">
        <v>349</v>
      </c>
      <c r="K226" s="52" t="s">
        <v>1022</v>
      </c>
      <c r="L226" s="52" t="s">
        <v>1022</v>
      </c>
      <c r="N226" t="s">
        <v>197</v>
      </c>
      <c r="O226" s="3">
        <v>0</v>
      </c>
      <c r="P226" s="3">
        <v>0</v>
      </c>
      <c r="Q226" s="3">
        <v>80</v>
      </c>
      <c r="R226" s="3">
        <v>10.4</v>
      </c>
      <c r="S226" s="3">
        <v>0</v>
      </c>
      <c r="T226" s="3">
        <v>0</v>
      </c>
      <c r="U226" s="3">
        <v>90.4</v>
      </c>
      <c r="V226" s="3" t="s">
        <v>444</v>
      </c>
      <c r="W226" t="s">
        <v>1</v>
      </c>
    </row>
    <row r="227" spans="5:23" hidden="1" x14ac:dyDescent="0.25">
      <c r="E227" t="s">
        <v>861</v>
      </c>
      <c r="F227" s="2" t="s">
        <v>1015</v>
      </c>
      <c r="G227" t="s">
        <v>1</v>
      </c>
      <c r="H227" t="s">
        <v>0</v>
      </c>
      <c r="I227" t="s">
        <v>348</v>
      </c>
      <c r="J227" t="s">
        <v>349</v>
      </c>
      <c r="K227" s="52" t="s">
        <v>1021</v>
      </c>
      <c r="L227" s="52" t="s">
        <v>1021</v>
      </c>
      <c r="M227" t="s">
        <v>113</v>
      </c>
      <c r="N227" t="s">
        <v>114</v>
      </c>
      <c r="O227" s="3">
        <v>0</v>
      </c>
      <c r="P227" s="3">
        <v>0</v>
      </c>
      <c r="Q227" s="3">
        <v>70</v>
      </c>
      <c r="R227" s="3">
        <v>9.1</v>
      </c>
      <c r="S227" s="3">
        <v>0</v>
      </c>
      <c r="T227" s="3">
        <v>0</v>
      </c>
      <c r="U227" s="3">
        <v>79.099999999999994</v>
      </c>
      <c r="W227" t="s">
        <v>1</v>
      </c>
    </row>
    <row r="228" spans="5:23" hidden="1" x14ac:dyDescent="0.25">
      <c r="E228" t="s">
        <v>861</v>
      </c>
      <c r="F228" s="2" t="s">
        <v>1015</v>
      </c>
      <c r="G228" t="s">
        <v>1</v>
      </c>
      <c r="H228" t="s">
        <v>0</v>
      </c>
      <c r="I228" t="s">
        <v>348</v>
      </c>
      <c r="J228" t="s">
        <v>349</v>
      </c>
      <c r="K228" s="52" t="s">
        <v>1020</v>
      </c>
      <c r="L228" s="52" t="s">
        <v>1020</v>
      </c>
      <c r="M228" t="s">
        <v>113</v>
      </c>
      <c r="N228" t="s">
        <v>114</v>
      </c>
      <c r="O228" s="3">
        <v>0</v>
      </c>
      <c r="P228" s="3">
        <v>0</v>
      </c>
      <c r="Q228" s="3">
        <v>30</v>
      </c>
      <c r="R228" s="3">
        <v>3.9000000000000004</v>
      </c>
      <c r="S228" s="3">
        <v>0</v>
      </c>
      <c r="T228" s="3">
        <v>0</v>
      </c>
      <c r="U228" s="3">
        <v>33.9</v>
      </c>
      <c r="W228" t="s">
        <v>1</v>
      </c>
    </row>
    <row r="229" spans="5:23" hidden="1" x14ac:dyDescent="0.25">
      <c r="E229" t="s">
        <v>861</v>
      </c>
      <c r="F229" s="2" t="s">
        <v>1015</v>
      </c>
      <c r="G229" t="s">
        <v>1</v>
      </c>
      <c r="H229" t="s">
        <v>0</v>
      </c>
      <c r="I229" t="s">
        <v>348</v>
      </c>
      <c r="J229" t="s">
        <v>349</v>
      </c>
      <c r="K229" s="52" t="s">
        <v>1019</v>
      </c>
      <c r="L229" s="52" t="s">
        <v>1019</v>
      </c>
      <c r="N229" t="s">
        <v>197</v>
      </c>
      <c r="O229" s="3">
        <v>0</v>
      </c>
      <c r="P229" s="3">
        <v>0</v>
      </c>
      <c r="Q229" s="3">
        <v>17.309999999999999</v>
      </c>
      <c r="R229" s="3">
        <v>2.2502999999999997</v>
      </c>
      <c r="S229" s="3">
        <v>0</v>
      </c>
      <c r="T229" s="3">
        <v>0</v>
      </c>
      <c r="U229" s="3">
        <v>19.560299999999998</v>
      </c>
      <c r="V229" s="3" t="s">
        <v>444</v>
      </c>
      <c r="W229" t="s">
        <v>1</v>
      </c>
    </row>
    <row r="230" spans="5:23" hidden="1" x14ac:dyDescent="0.25">
      <c r="E230" t="s">
        <v>861</v>
      </c>
      <c r="F230" s="2" t="s">
        <v>1015</v>
      </c>
      <c r="G230" t="s">
        <v>1</v>
      </c>
      <c r="H230" t="s">
        <v>0</v>
      </c>
      <c r="I230" t="s">
        <v>348</v>
      </c>
      <c r="J230" t="s">
        <v>349</v>
      </c>
      <c r="K230" s="52" t="s">
        <v>1018</v>
      </c>
      <c r="L230" s="52" t="s">
        <v>1018</v>
      </c>
      <c r="M230" t="s">
        <v>851</v>
      </c>
      <c r="N230" t="s">
        <v>1017</v>
      </c>
      <c r="O230" s="3">
        <v>0</v>
      </c>
      <c r="P230" s="3">
        <v>0</v>
      </c>
      <c r="Q230" s="3">
        <v>23.01</v>
      </c>
      <c r="R230" s="3">
        <v>2.9913000000000003</v>
      </c>
      <c r="S230" s="3">
        <v>0</v>
      </c>
      <c r="T230" s="3">
        <v>0</v>
      </c>
      <c r="U230" s="3">
        <v>26.001300000000001</v>
      </c>
      <c r="W230" t="s">
        <v>1</v>
      </c>
    </row>
    <row r="231" spans="5:23" hidden="1" x14ac:dyDescent="0.25">
      <c r="E231" t="s">
        <v>861</v>
      </c>
      <c r="F231" s="2" t="s">
        <v>1015</v>
      </c>
      <c r="G231" t="s">
        <v>1</v>
      </c>
      <c r="H231" t="s">
        <v>0</v>
      </c>
      <c r="I231" t="s">
        <v>348</v>
      </c>
      <c r="J231" t="s">
        <v>349</v>
      </c>
      <c r="K231" s="52" t="s">
        <v>1016</v>
      </c>
      <c r="L231" s="52" t="s">
        <v>1016</v>
      </c>
      <c r="M231" t="s">
        <v>851</v>
      </c>
      <c r="N231" t="s">
        <v>1017</v>
      </c>
      <c r="O231" s="3">
        <v>0</v>
      </c>
      <c r="P231" s="3">
        <v>0</v>
      </c>
      <c r="Q231" s="3">
        <v>13.27</v>
      </c>
      <c r="R231" s="3">
        <v>1.7251000000000001</v>
      </c>
      <c r="S231" s="3">
        <v>0</v>
      </c>
      <c r="T231" s="3">
        <v>0</v>
      </c>
      <c r="U231" s="3">
        <v>14.995099999999999</v>
      </c>
      <c r="W231" t="s">
        <v>1</v>
      </c>
    </row>
    <row r="232" spans="5:23" hidden="1" x14ac:dyDescent="0.25">
      <c r="E232" t="s">
        <v>861</v>
      </c>
      <c r="F232" s="2" t="s">
        <v>993</v>
      </c>
      <c r="G232" t="s">
        <v>1</v>
      </c>
      <c r="H232" t="s">
        <v>0</v>
      </c>
      <c r="I232" t="s">
        <v>348</v>
      </c>
      <c r="J232" t="s">
        <v>349</v>
      </c>
      <c r="K232" s="52" t="s">
        <v>1014</v>
      </c>
      <c r="L232" s="52" t="s">
        <v>1014</v>
      </c>
      <c r="M232" t="s">
        <v>352</v>
      </c>
      <c r="N232" t="s">
        <v>110</v>
      </c>
      <c r="O232" s="3">
        <v>0</v>
      </c>
      <c r="P232" s="3">
        <v>0</v>
      </c>
      <c r="Q232" s="3">
        <v>159.66999999999999</v>
      </c>
      <c r="R232" s="3">
        <v>3</v>
      </c>
      <c r="S232" s="3">
        <v>0</v>
      </c>
      <c r="T232" s="3">
        <v>0</v>
      </c>
      <c r="U232" s="3">
        <v>162.66999999999999</v>
      </c>
      <c r="W232" t="s">
        <v>1</v>
      </c>
    </row>
    <row r="233" spans="5:23" hidden="1" x14ac:dyDescent="0.25">
      <c r="E233" t="s">
        <v>861</v>
      </c>
      <c r="F233" s="2" t="s">
        <v>993</v>
      </c>
      <c r="G233" t="s">
        <v>1</v>
      </c>
      <c r="H233" t="s">
        <v>0</v>
      </c>
      <c r="I233" t="s">
        <v>348</v>
      </c>
      <c r="J233" t="s">
        <v>349</v>
      </c>
      <c r="K233" s="52" t="s">
        <v>1013</v>
      </c>
      <c r="L233" s="52" t="s">
        <v>1013</v>
      </c>
      <c r="M233" t="s">
        <v>344</v>
      </c>
      <c r="N233" t="s">
        <v>345</v>
      </c>
      <c r="O233" s="3">
        <v>0</v>
      </c>
      <c r="P233" s="3">
        <v>0</v>
      </c>
      <c r="Q233" s="3">
        <v>25</v>
      </c>
      <c r="R233" s="3">
        <v>3.25</v>
      </c>
      <c r="S233" s="3">
        <v>0</v>
      </c>
      <c r="T233" s="3">
        <v>0</v>
      </c>
      <c r="U233" s="3">
        <v>28.25</v>
      </c>
      <c r="W233" t="s">
        <v>1</v>
      </c>
    </row>
    <row r="234" spans="5:23" hidden="1" x14ac:dyDescent="0.25">
      <c r="E234" t="s">
        <v>861</v>
      </c>
      <c r="F234" s="2" t="s">
        <v>993</v>
      </c>
      <c r="G234" t="s">
        <v>1</v>
      </c>
      <c r="H234" t="s">
        <v>0</v>
      </c>
      <c r="I234" t="s">
        <v>348</v>
      </c>
      <c r="J234" t="s">
        <v>349</v>
      </c>
      <c r="K234" s="52" t="s">
        <v>1012</v>
      </c>
      <c r="L234" s="52" t="s">
        <v>1012</v>
      </c>
      <c r="M234" t="s">
        <v>344</v>
      </c>
      <c r="N234" t="s">
        <v>345</v>
      </c>
      <c r="O234" s="3">
        <v>0</v>
      </c>
      <c r="P234" s="3">
        <v>0</v>
      </c>
      <c r="Q234" s="3">
        <v>27</v>
      </c>
      <c r="R234" s="3">
        <v>3.5100000000000002</v>
      </c>
      <c r="S234" s="3">
        <v>0</v>
      </c>
      <c r="T234" s="3">
        <v>0</v>
      </c>
      <c r="U234" s="3">
        <v>30.51</v>
      </c>
      <c r="W234" t="s">
        <v>1</v>
      </c>
    </row>
    <row r="235" spans="5:23" hidden="1" x14ac:dyDescent="0.25">
      <c r="E235" t="s">
        <v>861</v>
      </c>
      <c r="F235" s="2" t="s">
        <v>993</v>
      </c>
      <c r="G235" t="s">
        <v>1</v>
      </c>
      <c r="H235" t="s">
        <v>0</v>
      </c>
      <c r="I235" t="s">
        <v>348</v>
      </c>
      <c r="J235" t="s">
        <v>349</v>
      </c>
      <c r="K235" s="52" t="s">
        <v>1011</v>
      </c>
      <c r="L235" s="52" t="s">
        <v>1011</v>
      </c>
      <c r="M235" t="s">
        <v>344</v>
      </c>
      <c r="N235" t="s">
        <v>345</v>
      </c>
      <c r="O235" s="3">
        <v>0</v>
      </c>
      <c r="P235" s="3">
        <v>0</v>
      </c>
      <c r="Q235" s="3">
        <v>3.07</v>
      </c>
      <c r="R235" s="3">
        <v>0.39910000000000001</v>
      </c>
      <c r="S235" s="3">
        <v>0</v>
      </c>
      <c r="T235" s="3">
        <v>0</v>
      </c>
      <c r="U235" s="3">
        <v>3.4691000000000001</v>
      </c>
      <c r="W235" t="s">
        <v>1</v>
      </c>
    </row>
    <row r="236" spans="5:23" hidden="1" x14ac:dyDescent="0.25">
      <c r="E236" t="s">
        <v>861</v>
      </c>
      <c r="F236" s="2" t="s">
        <v>993</v>
      </c>
      <c r="G236" t="s">
        <v>1</v>
      </c>
      <c r="H236" t="s">
        <v>0</v>
      </c>
      <c r="I236" t="s">
        <v>348</v>
      </c>
      <c r="J236" t="s">
        <v>349</v>
      </c>
      <c r="K236" s="52" t="s">
        <v>1010</v>
      </c>
      <c r="L236" s="52" t="s">
        <v>1010</v>
      </c>
      <c r="M236" t="s">
        <v>344</v>
      </c>
      <c r="N236" t="s">
        <v>345</v>
      </c>
      <c r="O236" s="3">
        <v>0</v>
      </c>
      <c r="P236" s="3">
        <v>0</v>
      </c>
      <c r="Q236" s="3">
        <v>35</v>
      </c>
      <c r="R236" s="3">
        <v>4.55</v>
      </c>
      <c r="S236" s="3">
        <v>0</v>
      </c>
      <c r="T236" s="3">
        <v>0</v>
      </c>
      <c r="U236" s="3">
        <v>39.549999999999997</v>
      </c>
      <c r="W236" t="s">
        <v>1</v>
      </c>
    </row>
    <row r="237" spans="5:23" hidden="1" x14ac:dyDescent="0.25">
      <c r="E237" t="s">
        <v>861</v>
      </c>
      <c r="F237" s="2" t="s">
        <v>993</v>
      </c>
      <c r="G237" t="s">
        <v>1</v>
      </c>
      <c r="H237" t="s">
        <v>0</v>
      </c>
      <c r="I237" t="s">
        <v>348</v>
      </c>
      <c r="J237" t="s">
        <v>349</v>
      </c>
      <c r="K237" s="52" t="s">
        <v>1009</v>
      </c>
      <c r="L237" s="52" t="s">
        <v>1009</v>
      </c>
      <c r="M237" t="s">
        <v>344</v>
      </c>
      <c r="N237" t="s">
        <v>345</v>
      </c>
      <c r="O237" s="3">
        <v>0</v>
      </c>
      <c r="P237" s="3">
        <v>0</v>
      </c>
      <c r="Q237" s="3">
        <v>815</v>
      </c>
      <c r="R237" s="3">
        <v>105.95</v>
      </c>
      <c r="S237" s="3">
        <v>0</v>
      </c>
      <c r="T237" s="3">
        <v>0</v>
      </c>
      <c r="U237" s="3">
        <v>920.95</v>
      </c>
      <c r="W237" t="s">
        <v>1</v>
      </c>
    </row>
    <row r="238" spans="5:23" hidden="1" x14ac:dyDescent="0.25">
      <c r="E238" t="s">
        <v>861</v>
      </c>
      <c r="F238" s="2" t="s">
        <v>993</v>
      </c>
      <c r="G238" t="s">
        <v>1</v>
      </c>
      <c r="H238" t="s">
        <v>0</v>
      </c>
      <c r="I238" t="s">
        <v>348</v>
      </c>
      <c r="J238" t="s">
        <v>349</v>
      </c>
      <c r="K238" s="52" t="s">
        <v>1008</v>
      </c>
      <c r="L238" s="52" t="s">
        <v>1008</v>
      </c>
      <c r="M238" t="s">
        <v>344</v>
      </c>
      <c r="N238" t="s">
        <v>345</v>
      </c>
      <c r="O238" s="3">
        <v>0</v>
      </c>
      <c r="P238" s="3">
        <v>0</v>
      </c>
      <c r="Q238" s="3">
        <v>64.89</v>
      </c>
      <c r="R238" s="3">
        <v>8.4357000000000006</v>
      </c>
      <c r="S238" s="3">
        <v>0</v>
      </c>
      <c r="T238" s="3">
        <v>0</v>
      </c>
      <c r="U238" s="3">
        <v>73.325699999999998</v>
      </c>
      <c r="W238" t="s">
        <v>1</v>
      </c>
    </row>
    <row r="239" spans="5:23" hidden="1" x14ac:dyDescent="0.25">
      <c r="E239" t="s">
        <v>861</v>
      </c>
      <c r="F239" s="2" t="s">
        <v>993</v>
      </c>
      <c r="G239" t="s">
        <v>1</v>
      </c>
      <c r="H239" t="s">
        <v>0</v>
      </c>
      <c r="I239" t="s">
        <v>348</v>
      </c>
      <c r="J239" t="s">
        <v>349</v>
      </c>
      <c r="K239" s="52" t="s">
        <v>1007</v>
      </c>
      <c r="L239" s="52" t="s">
        <v>1007</v>
      </c>
      <c r="N239" t="s">
        <v>29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W239" t="s">
        <v>1</v>
      </c>
    </row>
    <row r="240" spans="5:23" hidden="1" x14ac:dyDescent="0.25">
      <c r="E240" t="s">
        <v>861</v>
      </c>
      <c r="F240" s="2" t="s">
        <v>993</v>
      </c>
      <c r="G240" t="s">
        <v>1</v>
      </c>
      <c r="H240" t="s">
        <v>0</v>
      </c>
      <c r="I240" t="s">
        <v>348</v>
      </c>
      <c r="J240" t="s">
        <v>349</v>
      </c>
      <c r="K240" s="52" t="s">
        <v>1006</v>
      </c>
      <c r="L240" s="52" t="s">
        <v>1006</v>
      </c>
      <c r="M240" t="s">
        <v>220</v>
      </c>
      <c r="N240" t="s">
        <v>221</v>
      </c>
      <c r="O240" s="3">
        <v>0</v>
      </c>
      <c r="P240" s="3">
        <v>0</v>
      </c>
      <c r="Q240" s="3">
        <v>35</v>
      </c>
      <c r="R240" s="3">
        <v>4.55</v>
      </c>
      <c r="S240" s="3">
        <v>0</v>
      </c>
      <c r="T240" s="3">
        <v>0</v>
      </c>
      <c r="U240" s="3">
        <v>39.549999999999997</v>
      </c>
      <c r="W240" t="s">
        <v>1</v>
      </c>
    </row>
    <row r="241" spans="5:23" hidden="1" x14ac:dyDescent="0.25">
      <c r="E241" t="s">
        <v>861</v>
      </c>
      <c r="F241" s="2" t="s">
        <v>993</v>
      </c>
      <c r="G241" t="s">
        <v>1</v>
      </c>
      <c r="H241" t="s">
        <v>0</v>
      </c>
      <c r="I241" t="s">
        <v>348</v>
      </c>
      <c r="J241" t="s">
        <v>349</v>
      </c>
      <c r="K241" s="52" t="s">
        <v>1005</v>
      </c>
      <c r="L241" s="52" t="s">
        <v>1005</v>
      </c>
      <c r="M241" t="s">
        <v>111</v>
      </c>
      <c r="N241" t="s">
        <v>112</v>
      </c>
      <c r="O241" s="3">
        <v>0</v>
      </c>
      <c r="P241" s="3">
        <v>0</v>
      </c>
      <c r="Q241" s="3">
        <v>13.27</v>
      </c>
      <c r="R241" s="3">
        <v>1.7251000000000001</v>
      </c>
      <c r="S241" s="3">
        <v>0</v>
      </c>
      <c r="T241" s="3">
        <v>0</v>
      </c>
      <c r="U241" s="3">
        <v>14.995099999999999</v>
      </c>
      <c r="W241" t="s">
        <v>1</v>
      </c>
    </row>
    <row r="242" spans="5:23" hidden="1" x14ac:dyDescent="0.25">
      <c r="E242" t="s">
        <v>861</v>
      </c>
      <c r="F242" s="2" t="s">
        <v>993</v>
      </c>
      <c r="G242" t="s">
        <v>1</v>
      </c>
      <c r="H242" t="s">
        <v>0</v>
      </c>
      <c r="I242" t="s">
        <v>348</v>
      </c>
      <c r="J242" t="s">
        <v>349</v>
      </c>
      <c r="K242" s="52" t="s">
        <v>1004</v>
      </c>
      <c r="L242" s="52" t="s">
        <v>1004</v>
      </c>
      <c r="M242" t="s">
        <v>111</v>
      </c>
      <c r="N242" t="s">
        <v>112</v>
      </c>
      <c r="O242" s="3">
        <v>0</v>
      </c>
      <c r="P242" s="3">
        <v>0</v>
      </c>
      <c r="Q242" s="3">
        <v>123.01</v>
      </c>
      <c r="R242" s="3">
        <v>15.991300000000001</v>
      </c>
      <c r="S242" s="3">
        <v>0</v>
      </c>
      <c r="T242" s="3">
        <v>0</v>
      </c>
      <c r="U242" s="3">
        <v>139.00130000000001</v>
      </c>
      <c r="W242" t="s">
        <v>1</v>
      </c>
    </row>
    <row r="243" spans="5:23" hidden="1" x14ac:dyDescent="0.25">
      <c r="E243" t="s">
        <v>861</v>
      </c>
      <c r="F243" s="2" t="s">
        <v>993</v>
      </c>
      <c r="G243" t="s">
        <v>1</v>
      </c>
      <c r="H243" t="s">
        <v>0</v>
      </c>
      <c r="I243" t="s">
        <v>348</v>
      </c>
      <c r="J243" t="s">
        <v>349</v>
      </c>
      <c r="K243" s="52" t="s">
        <v>1003</v>
      </c>
      <c r="L243" s="52" t="s">
        <v>1003</v>
      </c>
      <c r="M243" t="s">
        <v>111</v>
      </c>
      <c r="N243" t="s">
        <v>112</v>
      </c>
      <c r="O243" s="3">
        <v>0</v>
      </c>
      <c r="P243" s="3">
        <v>0</v>
      </c>
      <c r="Q243" s="3">
        <v>45</v>
      </c>
      <c r="R243" s="3">
        <v>5.8500000000000005</v>
      </c>
      <c r="S243" s="3">
        <v>0</v>
      </c>
      <c r="T243" s="3">
        <v>0</v>
      </c>
      <c r="U243" s="3">
        <v>50.85</v>
      </c>
      <c r="W243" t="s">
        <v>1</v>
      </c>
    </row>
    <row r="244" spans="5:23" hidden="1" x14ac:dyDescent="0.25">
      <c r="E244" t="s">
        <v>861</v>
      </c>
      <c r="F244" s="2" t="s">
        <v>993</v>
      </c>
      <c r="G244" t="s">
        <v>1</v>
      </c>
      <c r="H244" t="s">
        <v>0</v>
      </c>
      <c r="I244" t="s">
        <v>348</v>
      </c>
      <c r="J244" t="s">
        <v>349</v>
      </c>
      <c r="K244" s="52" t="s">
        <v>1002</v>
      </c>
      <c r="L244" s="52" t="s">
        <v>1002</v>
      </c>
      <c r="M244" t="s">
        <v>195</v>
      </c>
      <c r="N244" t="s">
        <v>196</v>
      </c>
      <c r="O244" s="3">
        <v>0</v>
      </c>
      <c r="P244" s="3">
        <v>0</v>
      </c>
      <c r="Q244" s="3">
        <v>11.2</v>
      </c>
      <c r="R244" s="3">
        <v>1.456</v>
      </c>
      <c r="S244" s="3">
        <v>0</v>
      </c>
      <c r="T244" s="3">
        <v>0</v>
      </c>
      <c r="U244" s="3">
        <v>12.655999999999999</v>
      </c>
      <c r="W244" t="s">
        <v>1</v>
      </c>
    </row>
    <row r="245" spans="5:23" hidden="1" x14ac:dyDescent="0.25">
      <c r="E245" t="s">
        <v>861</v>
      </c>
      <c r="F245" s="2" t="s">
        <v>993</v>
      </c>
      <c r="G245" t="s">
        <v>1</v>
      </c>
      <c r="H245" t="s">
        <v>0</v>
      </c>
      <c r="I245" t="s">
        <v>348</v>
      </c>
      <c r="J245" t="s">
        <v>349</v>
      </c>
      <c r="K245" s="52" t="s">
        <v>1001</v>
      </c>
      <c r="L245" s="52" t="s">
        <v>1001</v>
      </c>
      <c r="M245" t="s">
        <v>195</v>
      </c>
      <c r="N245" t="s">
        <v>196</v>
      </c>
      <c r="O245" s="3">
        <v>0</v>
      </c>
      <c r="P245" s="3">
        <v>0</v>
      </c>
      <c r="Q245" s="3">
        <v>24.78</v>
      </c>
      <c r="R245" s="3">
        <v>3.2214</v>
      </c>
      <c r="S245" s="3">
        <v>0</v>
      </c>
      <c r="T245" s="3">
        <v>0</v>
      </c>
      <c r="U245" s="3">
        <v>28.0014</v>
      </c>
      <c r="W245" t="s">
        <v>1</v>
      </c>
    </row>
    <row r="246" spans="5:23" hidden="1" x14ac:dyDescent="0.25">
      <c r="E246" t="s">
        <v>861</v>
      </c>
      <c r="F246" s="2" t="s">
        <v>993</v>
      </c>
      <c r="G246" t="s">
        <v>1</v>
      </c>
      <c r="H246" t="s">
        <v>0</v>
      </c>
      <c r="I246" t="s">
        <v>348</v>
      </c>
      <c r="J246" t="s">
        <v>349</v>
      </c>
      <c r="K246" s="52" t="s">
        <v>1000</v>
      </c>
      <c r="L246" s="52" t="s">
        <v>1000</v>
      </c>
      <c r="M246" t="s">
        <v>195</v>
      </c>
      <c r="N246" t="s">
        <v>196</v>
      </c>
      <c r="O246" s="3">
        <v>0</v>
      </c>
      <c r="P246" s="3">
        <v>0</v>
      </c>
      <c r="Q246" s="3">
        <v>3.07</v>
      </c>
      <c r="R246" s="3">
        <v>0.39910000000000001</v>
      </c>
      <c r="S246" s="3">
        <v>0</v>
      </c>
      <c r="T246" s="3">
        <v>0</v>
      </c>
      <c r="U246" s="3">
        <v>3.4691000000000001</v>
      </c>
      <c r="W246" t="s">
        <v>1</v>
      </c>
    </row>
    <row r="247" spans="5:23" hidden="1" x14ac:dyDescent="0.25">
      <c r="E247" t="s">
        <v>861</v>
      </c>
      <c r="F247" s="2" t="s">
        <v>993</v>
      </c>
      <c r="G247" t="s">
        <v>1</v>
      </c>
      <c r="H247" t="s">
        <v>0</v>
      </c>
      <c r="I247" t="s">
        <v>348</v>
      </c>
      <c r="J247" t="s">
        <v>349</v>
      </c>
      <c r="K247" s="52" t="s">
        <v>999</v>
      </c>
      <c r="L247" s="52" t="s">
        <v>999</v>
      </c>
      <c r="N247" t="s">
        <v>29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W247" t="s">
        <v>1</v>
      </c>
    </row>
    <row r="248" spans="5:23" hidden="1" x14ac:dyDescent="0.25">
      <c r="E248" t="s">
        <v>861</v>
      </c>
      <c r="F248" s="2" t="s">
        <v>993</v>
      </c>
      <c r="G248" t="s">
        <v>1</v>
      </c>
      <c r="H248" t="s">
        <v>0</v>
      </c>
      <c r="I248" t="s">
        <v>348</v>
      </c>
      <c r="J248" t="s">
        <v>349</v>
      </c>
      <c r="K248" s="52" t="s">
        <v>998</v>
      </c>
      <c r="L248" s="52" t="s">
        <v>998</v>
      </c>
      <c r="N248" t="s">
        <v>29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W248" t="s">
        <v>1</v>
      </c>
    </row>
    <row r="249" spans="5:23" hidden="1" x14ac:dyDescent="0.25">
      <c r="E249" t="s">
        <v>861</v>
      </c>
      <c r="F249" s="2" t="s">
        <v>993</v>
      </c>
      <c r="G249" t="s">
        <v>1</v>
      </c>
      <c r="H249" t="s">
        <v>0</v>
      </c>
      <c r="I249" t="s">
        <v>348</v>
      </c>
      <c r="J249" t="s">
        <v>349</v>
      </c>
      <c r="K249" s="52" t="s">
        <v>997</v>
      </c>
      <c r="L249" s="52" t="s">
        <v>997</v>
      </c>
      <c r="M249" t="s">
        <v>202</v>
      </c>
      <c r="N249" t="s">
        <v>203</v>
      </c>
      <c r="O249" s="3">
        <v>0</v>
      </c>
      <c r="P249" s="3">
        <v>0</v>
      </c>
      <c r="Q249" s="3">
        <v>20</v>
      </c>
      <c r="R249" s="3">
        <v>2.6</v>
      </c>
      <c r="S249" s="3">
        <v>0</v>
      </c>
      <c r="T249" s="3">
        <v>0</v>
      </c>
      <c r="U249" s="3">
        <v>22.6</v>
      </c>
      <c r="W249" t="s">
        <v>1</v>
      </c>
    </row>
    <row r="250" spans="5:23" hidden="1" x14ac:dyDescent="0.25">
      <c r="E250" t="s">
        <v>861</v>
      </c>
      <c r="F250" s="2" t="s">
        <v>993</v>
      </c>
      <c r="G250" t="s">
        <v>1</v>
      </c>
      <c r="H250" t="s">
        <v>0</v>
      </c>
      <c r="I250" t="s">
        <v>348</v>
      </c>
      <c r="J250" t="s">
        <v>349</v>
      </c>
      <c r="K250" s="52" t="s">
        <v>996</v>
      </c>
      <c r="L250" s="52" t="s">
        <v>996</v>
      </c>
      <c r="M250" t="s">
        <v>202</v>
      </c>
      <c r="N250" t="s">
        <v>203</v>
      </c>
      <c r="O250" s="3">
        <v>0</v>
      </c>
      <c r="P250" s="3">
        <v>0</v>
      </c>
      <c r="Q250" s="3">
        <v>175</v>
      </c>
      <c r="R250" s="3">
        <v>22.75</v>
      </c>
      <c r="S250" s="3">
        <v>0</v>
      </c>
      <c r="T250" s="3">
        <v>0</v>
      </c>
      <c r="U250" s="3">
        <v>197.75</v>
      </c>
      <c r="W250" t="s">
        <v>1</v>
      </c>
    </row>
    <row r="251" spans="5:23" hidden="1" x14ac:dyDescent="0.25">
      <c r="E251" t="s">
        <v>861</v>
      </c>
      <c r="F251" s="2" t="s">
        <v>993</v>
      </c>
      <c r="G251" t="s">
        <v>1</v>
      </c>
      <c r="H251" t="s">
        <v>0</v>
      </c>
      <c r="I251" t="s">
        <v>348</v>
      </c>
      <c r="J251" t="s">
        <v>349</v>
      </c>
      <c r="K251" s="52" t="s">
        <v>995</v>
      </c>
      <c r="L251" s="52" t="s">
        <v>995</v>
      </c>
      <c r="M251" t="s">
        <v>314</v>
      </c>
      <c r="N251" t="s">
        <v>315</v>
      </c>
      <c r="O251" s="3">
        <v>0</v>
      </c>
      <c r="P251" s="3">
        <v>0</v>
      </c>
      <c r="Q251" s="3">
        <v>40</v>
      </c>
      <c r="R251" s="3">
        <v>5.2</v>
      </c>
      <c r="S251" s="3">
        <v>0</v>
      </c>
      <c r="T251" s="3">
        <v>0</v>
      </c>
      <c r="U251" s="3">
        <v>45.2</v>
      </c>
      <c r="W251" t="s">
        <v>1</v>
      </c>
    </row>
    <row r="252" spans="5:23" hidden="1" x14ac:dyDescent="0.25">
      <c r="E252" t="s">
        <v>861</v>
      </c>
      <c r="F252" s="2" t="s">
        <v>993</v>
      </c>
      <c r="G252" t="s">
        <v>1</v>
      </c>
      <c r="H252" t="s">
        <v>0</v>
      </c>
      <c r="I252" t="s">
        <v>348</v>
      </c>
      <c r="J252" t="s">
        <v>349</v>
      </c>
      <c r="K252" s="52" t="s">
        <v>994</v>
      </c>
      <c r="L252" s="52" t="s">
        <v>994</v>
      </c>
      <c r="M252" t="s">
        <v>314</v>
      </c>
      <c r="N252" t="s">
        <v>315</v>
      </c>
      <c r="O252" s="3">
        <v>0</v>
      </c>
      <c r="P252" s="3">
        <v>0</v>
      </c>
      <c r="Q252" s="3">
        <v>65</v>
      </c>
      <c r="R252" s="3">
        <v>8.4500000000000011</v>
      </c>
      <c r="S252" s="3">
        <v>0</v>
      </c>
      <c r="T252" s="3">
        <v>0</v>
      </c>
      <c r="U252" s="3">
        <v>73.45</v>
      </c>
      <c r="W252" t="s">
        <v>1</v>
      </c>
    </row>
    <row r="253" spans="5:23" hidden="1" x14ac:dyDescent="0.25">
      <c r="E253" t="s">
        <v>861</v>
      </c>
      <c r="F253" s="2" t="s">
        <v>983</v>
      </c>
      <c r="G253" t="s">
        <v>1</v>
      </c>
      <c r="H253" t="s">
        <v>0</v>
      </c>
      <c r="I253" t="s">
        <v>348</v>
      </c>
      <c r="J253" t="s">
        <v>349</v>
      </c>
      <c r="K253" s="52" t="s">
        <v>992</v>
      </c>
      <c r="L253" s="52" t="s">
        <v>992</v>
      </c>
      <c r="M253" t="s">
        <v>113</v>
      </c>
      <c r="N253" t="s">
        <v>114</v>
      </c>
      <c r="O253" s="3">
        <v>0</v>
      </c>
      <c r="P253" s="3">
        <v>0</v>
      </c>
      <c r="Q253" s="3">
        <v>20</v>
      </c>
      <c r="R253" s="3">
        <v>2.6</v>
      </c>
      <c r="S253" s="3">
        <v>0</v>
      </c>
      <c r="T253" s="3">
        <v>0</v>
      </c>
      <c r="U253" s="3">
        <v>22.6</v>
      </c>
      <c r="W253" t="s">
        <v>1</v>
      </c>
    </row>
    <row r="254" spans="5:23" hidden="1" x14ac:dyDescent="0.25">
      <c r="E254" t="s">
        <v>861</v>
      </c>
      <c r="F254" s="2" t="s">
        <v>983</v>
      </c>
      <c r="G254" t="s">
        <v>1</v>
      </c>
      <c r="H254" t="s">
        <v>0</v>
      </c>
      <c r="I254" t="s">
        <v>348</v>
      </c>
      <c r="J254" t="s">
        <v>349</v>
      </c>
      <c r="K254" s="52" t="s">
        <v>991</v>
      </c>
      <c r="L254" s="52" t="s">
        <v>991</v>
      </c>
      <c r="M254" t="s">
        <v>113</v>
      </c>
      <c r="N254" t="s">
        <v>114</v>
      </c>
      <c r="O254" s="3">
        <v>0</v>
      </c>
      <c r="P254" s="3">
        <v>0</v>
      </c>
      <c r="Q254" s="3">
        <v>90</v>
      </c>
      <c r="R254" s="3">
        <v>11.700000000000001</v>
      </c>
      <c r="S254" s="3">
        <v>0</v>
      </c>
      <c r="T254" s="3">
        <v>0</v>
      </c>
      <c r="U254" s="3">
        <v>101.7</v>
      </c>
      <c r="W254" t="s">
        <v>1</v>
      </c>
    </row>
    <row r="255" spans="5:23" hidden="1" x14ac:dyDescent="0.25">
      <c r="E255" t="s">
        <v>861</v>
      </c>
      <c r="F255" s="2" t="s">
        <v>983</v>
      </c>
      <c r="G255" t="s">
        <v>1</v>
      </c>
      <c r="H255" t="s">
        <v>0</v>
      </c>
      <c r="I255" t="s">
        <v>348</v>
      </c>
      <c r="J255" t="s">
        <v>349</v>
      </c>
      <c r="K255" s="52" t="s">
        <v>990</v>
      </c>
      <c r="L255" s="52" t="s">
        <v>990</v>
      </c>
      <c r="M255" t="s">
        <v>113</v>
      </c>
      <c r="N255" t="s">
        <v>114</v>
      </c>
      <c r="O255" s="3">
        <v>0</v>
      </c>
      <c r="P255" s="3">
        <v>0</v>
      </c>
      <c r="Q255" s="3">
        <v>20</v>
      </c>
      <c r="R255" s="3">
        <v>2.6</v>
      </c>
      <c r="S255" s="3">
        <v>0</v>
      </c>
      <c r="T255" s="3">
        <v>0</v>
      </c>
      <c r="U255" s="3">
        <v>22.6</v>
      </c>
      <c r="W255" t="s">
        <v>1</v>
      </c>
    </row>
    <row r="256" spans="5:23" hidden="1" x14ac:dyDescent="0.25">
      <c r="E256" t="s">
        <v>861</v>
      </c>
      <c r="F256" s="2" t="s">
        <v>983</v>
      </c>
      <c r="G256" t="s">
        <v>1</v>
      </c>
      <c r="H256" t="s">
        <v>0</v>
      </c>
      <c r="I256" t="s">
        <v>348</v>
      </c>
      <c r="J256" t="s">
        <v>349</v>
      </c>
      <c r="K256" s="52" t="s">
        <v>989</v>
      </c>
      <c r="L256" s="52" t="s">
        <v>989</v>
      </c>
      <c r="M256" t="s">
        <v>312</v>
      </c>
      <c r="N256" t="s">
        <v>313</v>
      </c>
      <c r="O256" s="3">
        <v>0</v>
      </c>
      <c r="P256" s="3">
        <v>0</v>
      </c>
      <c r="Q256" s="3">
        <v>32.4</v>
      </c>
      <c r="R256" s="3">
        <v>4.2119999999999997</v>
      </c>
      <c r="S256" s="3">
        <v>0</v>
      </c>
      <c r="T256" s="3">
        <v>0</v>
      </c>
      <c r="U256" s="3">
        <v>36.611999999999995</v>
      </c>
      <c r="W256" t="s">
        <v>1</v>
      </c>
    </row>
    <row r="257" spans="5:23" hidden="1" x14ac:dyDescent="0.25">
      <c r="E257" t="s">
        <v>861</v>
      </c>
      <c r="F257" s="2" t="s">
        <v>983</v>
      </c>
      <c r="G257" t="s">
        <v>1</v>
      </c>
      <c r="H257" t="s">
        <v>0</v>
      </c>
      <c r="I257" t="s">
        <v>348</v>
      </c>
      <c r="J257" t="s">
        <v>349</v>
      </c>
      <c r="K257" s="52" t="s">
        <v>988</v>
      </c>
      <c r="L257" s="52" t="s">
        <v>988</v>
      </c>
      <c r="M257" t="s">
        <v>448</v>
      </c>
      <c r="N257" t="s">
        <v>449</v>
      </c>
      <c r="O257" s="3">
        <v>0</v>
      </c>
      <c r="P257" s="3">
        <v>0</v>
      </c>
      <c r="Q257" s="3">
        <v>36</v>
      </c>
      <c r="R257" s="3">
        <v>4.68</v>
      </c>
      <c r="S257" s="3">
        <v>0</v>
      </c>
      <c r="T257" s="3">
        <v>0</v>
      </c>
      <c r="U257" s="3">
        <v>40.68</v>
      </c>
      <c r="W257" t="s">
        <v>1</v>
      </c>
    </row>
    <row r="258" spans="5:23" hidden="1" x14ac:dyDescent="0.25">
      <c r="E258" t="s">
        <v>861</v>
      </c>
      <c r="F258" s="2" t="s">
        <v>983</v>
      </c>
      <c r="G258" t="s">
        <v>1</v>
      </c>
      <c r="H258" t="s">
        <v>0</v>
      </c>
      <c r="I258" t="s">
        <v>348</v>
      </c>
      <c r="J258" t="s">
        <v>349</v>
      </c>
      <c r="K258" s="52" t="s">
        <v>987</v>
      </c>
      <c r="L258" s="52" t="s">
        <v>987</v>
      </c>
      <c r="M258" t="s">
        <v>448</v>
      </c>
      <c r="N258" t="s">
        <v>449</v>
      </c>
      <c r="O258" s="3">
        <v>0</v>
      </c>
      <c r="P258" s="3">
        <v>0</v>
      </c>
      <c r="Q258" s="3">
        <v>8.19</v>
      </c>
      <c r="R258" s="3">
        <v>1.0647</v>
      </c>
      <c r="S258" s="3">
        <v>0</v>
      </c>
      <c r="T258" s="3">
        <v>0</v>
      </c>
      <c r="U258" s="3">
        <v>9.2546999999999997</v>
      </c>
      <c r="W258" t="s">
        <v>1</v>
      </c>
    </row>
    <row r="259" spans="5:23" hidden="1" x14ac:dyDescent="0.25">
      <c r="E259" t="s">
        <v>861</v>
      </c>
      <c r="F259" s="2" t="s">
        <v>983</v>
      </c>
      <c r="G259" t="s">
        <v>1</v>
      </c>
      <c r="H259" t="s">
        <v>0</v>
      </c>
      <c r="I259" t="s">
        <v>348</v>
      </c>
      <c r="J259" t="s">
        <v>349</v>
      </c>
      <c r="K259" s="52" t="s">
        <v>986</v>
      </c>
      <c r="L259" s="52" t="s">
        <v>986</v>
      </c>
      <c r="M259" t="s">
        <v>448</v>
      </c>
      <c r="N259" t="s">
        <v>449</v>
      </c>
      <c r="O259" s="3">
        <v>0</v>
      </c>
      <c r="P259" s="3">
        <v>0</v>
      </c>
      <c r="Q259" s="3">
        <v>15</v>
      </c>
      <c r="R259" s="3">
        <v>1.9500000000000002</v>
      </c>
      <c r="S259" s="3">
        <v>0</v>
      </c>
      <c r="T259" s="3">
        <v>0</v>
      </c>
      <c r="U259" s="3">
        <v>16.95</v>
      </c>
      <c r="W259" t="s">
        <v>1</v>
      </c>
    </row>
    <row r="260" spans="5:23" hidden="1" x14ac:dyDescent="0.25">
      <c r="E260" t="s">
        <v>861</v>
      </c>
      <c r="F260" s="2" t="s">
        <v>983</v>
      </c>
      <c r="G260" t="s">
        <v>1</v>
      </c>
      <c r="H260" t="s">
        <v>0</v>
      </c>
      <c r="I260" t="s">
        <v>348</v>
      </c>
      <c r="J260" t="s">
        <v>349</v>
      </c>
      <c r="K260" s="52" t="s">
        <v>985</v>
      </c>
      <c r="L260" s="52" t="s">
        <v>985</v>
      </c>
      <c r="M260" t="s">
        <v>448</v>
      </c>
      <c r="N260" t="s">
        <v>449</v>
      </c>
      <c r="O260" s="3">
        <v>0</v>
      </c>
      <c r="P260" s="3">
        <v>0</v>
      </c>
      <c r="Q260" s="3">
        <v>40.22</v>
      </c>
      <c r="R260" s="3">
        <v>5.2286000000000001</v>
      </c>
      <c r="S260" s="3">
        <v>0</v>
      </c>
      <c r="T260" s="3">
        <v>0</v>
      </c>
      <c r="U260" s="3">
        <v>45.448599999999999</v>
      </c>
      <c r="W260" t="s">
        <v>1</v>
      </c>
    </row>
    <row r="261" spans="5:23" hidden="1" x14ac:dyDescent="0.25">
      <c r="E261" t="s">
        <v>861</v>
      </c>
      <c r="F261" s="2" t="s">
        <v>983</v>
      </c>
      <c r="G261" t="s">
        <v>1</v>
      </c>
      <c r="H261" t="s">
        <v>0</v>
      </c>
      <c r="I261" t="s">
        <v>348</v>
      </c>
      <c r="J261" t="s">
        <v>349</v>
      </c>
      <c r="K261" s="52" t="s">
        <v>984</v>
      </c>
      <c r="L261" s="52" t="s">
        <v>984</v>
      </c>
      <c r="M261" t="s">
        <v>242</v>
      </c>
      <c r="N261" t="s">
        <v>243</v>
      </c>
      <c r="O261" s="3">
        <v>0</v>
      </c>
      <c r="P261" s="3">
        <v>0</v>
      </c>
      <c r="Q261" s="3">
        <v>35.4</v>
      </c>
      <c r="R261" s="3">
        <v>4.6020000000000003</v>
      </c>
      <c r="S261" s="3">
        <v>0</v>
      </c>
      <c r="T261" s="3">
        <v>0</v>
      </c>
      <c r="U261" s="3">
        <v>40.001999999999995</v>
      </c>
      <c r="W261" t="s">
        <v>1</v>
      </c>
    </row>
    <row r="262" spans="5:23" hidden="1" x14ac:dyDescent="0.25">
      <c r="E262" t="s">
        <v>861</v>
      </c>
      <c r="F262" s="2" t="s">
        <v>971</v>
      </c>
      <c r="G262" t="s">
        <v>1</v>
      </c>
      <c r="H262" t="s">
        <v>0</v>
      </c>
      <c r="I262" t="s">
        <v>348</v>
      </c>
      <c r="J262" t="s">
        <v>349</v>
      </c>
      <c r="K262" s="52" t="s">
        <v>982</v>
      </c>
      <c r="L262" s="52" t="s">
        <v>982</v>
      </c>
      <c r="N262" t="s">
        <v>142</v>
      </c>
      <c r="O262" s="3">
        <v>0</v>
      </c>
      <c r="P262" s="3">
        <v>0</v>
      </c>
      <c r="Q262" s="3">
        <v>120</v>
      </c>
      <c r="R262" s="3">
        <v>15.600000000000001</v>
      </c>
      <c r="S262" s="3">
        <v>0</v>
      </c>
      <c r="T262" s="3">
        <v>0</v>
      </c>
      <c r="U262" s="3">
        <v>135.6</v>
      </c>
      <c r="V262" s="3" t="s">
        <v>367</v>
      </c>
      <c r="W262" t="s">
        <v>1</v>
      </c>
    </row>
    <row r="263" spans="5:23" hidden="1" x14ac:dyDescent="0.25">
      <c r="E263" t="s">
        <v>861</v>
      </c>
      <c r="F263" s="2" t="s">
        <v>971</v>
      </c>
      <c r="G263" t="s">
        <v>1</v>
      </c>
      <c r="H263" t="s">
        <v>0</v>
      </c>
      <c r="I263" t="s">
        <v>348</v>
      </c>
      <c r="J263" t="s">
        <v>349</v>
      </c>
      <c r="K263" s="52" t="s">
        <v>981</v>
      </c>
      <c r="L263" s="52" t="s">
        <v>981</v>
      </c>
      <c r="M263" t="s">
        <v>352</v>
      </c>
      <c r="N263" t="s">
        <v>110</v>
      </c>
      <c r="O263" s="3">
        <v>0</v>
      </c>
      <c r="P263" s="3">
        <v>0</v>
      </c>
      <c r="Q263" s="3">
        <v>2830</v>
      </c>
      <c r="R263" s="3">
        <v>367.90000000000003</v>
      </c>
      <c r="S263" s="3">
        <v>0</v>
      </c>
      <c r="T263" s="3">
        <v>0</v>
      </c>
      <c r="U263" s="3">
        <v>3197.9</v>
      </c>
      <c r="W263" t="s">
        <v>1</v>
      </c>
    </row>
    <row r="264" spans="5:23" hidden="1" x14ac:dyDescent="0.25">
      <c r="E264" t="s">
        <v>861</v>
      </c>
      <c r="F264" s="2" t="s">
        <v>971</v>
      </c>
      <c r="G264" t="s">
        <v>1</v>
      </c>
      <c r="H264" t="s">
        <v>0</v>
      </c>
      <c r="I264" t="s">
        <v>348</v>
      </c>
      <c r="J264" t="s">
        <v>349</v>
      </c>
      <c r="K264" s="52" t="s">
        <v>980</v>
      </c>
      <c r="L264" s="52" t="s">
        <v>980</v>
      </c>
      <c r="N264" t="s">
        <v>29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W264" t="s">
        <v>1</v>
      </c>
    </row>
    <row r="265" spans="5:23" hidden="1" x14ac:dyDescent="0.25">
      <c r="E265" t="s">
        <v>861</v>
      </c>
      <c r="F265" s="2" t="s">
        <v>971</v>
      </c>
      <c r="G265" t="s">
        <v>1</v>
      </c>
      <c r="H265" t="s">
        <v>0</v>
      </c>
      <c r="I265" t="s">
        <v>348</v>
      </c>
      <c r="J265" t="s">
        <v>349</v>
      </c>
      <c r="K265" s="52" t="s">
        <v>979</v>
      </c>
      <c r="L265" s="52" t="s">
        <v>979</v>
      </c>
      <c r="M265" t="s">
        <v>947</v>
      </c>
      <c r="N265" t="s">
        <v>948</v>
      </c>
      <c r="O265" s="3">
        <v>0</v>
      </c>
      <c r="P265" s="3">
        <v>0</v>
      </c>
      <c r="Q265" s="3">
        <v>53.1</v>
      </c>
      <c r="R265" s="3">
        <v>6.9030000000000005</v>
      </c>
      <c r="S265" s="3">
        <v>0</v>
      </c>
      <c r="T265" s="3">
        <v>0</v>
      </c>
      <c r="U265" s="3">
        <v>60.003</v>
      </c>
      <c r="W265" t="s">
        <v>1</v>
      </c>
    </row>
    <row r="266" spans="5:23" hidden="1" x14ac:dyDescent="0.25">
      <c r="E266" t="s">
        <v>861</v>
      </c>
      <c r="F266" s="2" t="s">
        <v>971</v>
      </c>
      <c r="G266" t="s">
        <v>1</v>
      </c>
      <c r="H266" t="s">
        <v>0</v>
      </c>
      <c r="I266" t="s">
        <v>348</v>
      </c>
      <c r="J266" t="s">
        <v>349</v>
      </c>
      <c r="K266" s="52" t="s">
        <v>978</v>
      </c>
      <c r="L266" s="52" t="s">
        <v>978</v>
      </c>
      <c r="M266" t="s">
        <v>113</v>
      </c>
      <c r="N266" t="s">
        <v>114</v>
      </c>
      <c r="O266" s="3">
        <v>0</v>
      </c>
      <c r="P266" s="3">
        <v>0</v>
      </c>
      <c r="Q266" s="3">
        <v>50</v>
      </c>
      <c r="R266" s="3">
        <v>6.5</v>
      </c>
      <c r="S266" s="3">
        <v>0</v>
      </c>
      <c r="T266" s="3">
        <v>0</v>
      </c>
      <c r="U266" s="3">
        <v>56.5</v>
      </c>
      <c r="W266" t="s">
        <v>1</v>
      </c>
    </row>
    <row r="267" spans="5:23" hidden="1" x14ac:dyDescent="0.25">
      <c r="E267" t="s">
        <v>861</v>
      </c>
      <c r="F267" s="2" t="s">
        <v>971</v>
      </c>
      <c r="G267" t="s">
        <v>1</v>
      </c>
      <c r="H267" t="s">
        <v>0</v>
      </c>
      <c r="I267" t="s">
        <v>348</v>
      </c>
      <c r="J267" t="s">
        <v>349</v>
      </c>
      <c r="K267" s="52" t="s">
        <v>977</v>
      </c>
      <c r="L267" s="52" t="s">
        <v>977</v>
      </c>
      <c r="M267" t="s">
        <v>169</v>
      </c>
      <c r="N267" t="s">
        <v>170</v>
      </c>
      <c r="O267" s="3">
        <v>0</v>
      </c>
      <c r="P267" s="3">
        <v>0</v>
      </c>
      <c r="Q267" s="3">
        <v>8.85</v>
      </c>
      <c r="R267" s="3">
        <v>1.1505000000000001</v>
      </c>
      <c r="S267" s="3">
        <v>0</v>
      </c>
      <c r="T267" s="3">
        <v>0</v>
      </c>
      <c r="U267" s="3">
        <v>10.000499999999999</v>
      </c>
      <c r="W267" t="s">
        <v>1</v>
      </c>
    </row>
    <row r="268" spans="5:23" hidden="1" x14ac:dyDescent="0.25">
      <c r="E268" t="s">
        <v>861</v>
      </c>
      <c r="F268" s="2" t="s">
        <v>971</v>
      </c>
      <c r="G268" t="s">
        <v>1</v>
      </c>
      <c r="H268" t="s">
        <v>0</v>
      </c>
      <c r="I268" t="s">
        <v>348</v>
      </c>
      <c r="J268" t="s">
        <v>349</v>
      </c>
      <c r="K268" s="52" t="s">
        <v>976</v>
      </c>
      <c r="L268" s="52" t="s">
        <v>976</v>
      </c>
      <c r="M268" t="s">
        <v>169</v>
      </c>
      <c r="N268" t="s">
        <v>170</v>
      </c>
      <c r="O268" s="3">
        <v>0</v>
      </c>
      <c r="P268" s="3">
        <v>0</v>
      </c>
      <c r="Q268" s="3">
        <v>18.32</v>
      </c>
      <c r="R268" s="3">
        <v>2.3816000000000002</v>
      </c>
      <c r="S268" s="3">
        <v>0</v>
      </c>
      <c r="T268" s="3">
        <v>0</v>
      </c>
      <c r="U268" s="3">
        <v>20.701599999999999</v>
      </c>
      <c r="W268" t="s">
        <v>1</v>
      </c>
    </row>
    <row r="269" spans="5:23" hidden="1" x14ac:dyDescent="0.25">
      <c r="E269" t="s">
        <v>861</v>
      </c>
      <c r="F269" s="2" t="s">
        <v>971</v>
      </c>
      <c r="G269" t="s">
        <v>1</v>
      </c>
      <c r="H269" t="s">
        <v>0</v>
      </c>
      <c r="I269" t="s">
        <v>348</v>
      </c>
      <c r="J269" t="s">
        <v>349</v>
      </c>
      <c r="K269" s="52" t="s">
        <v>975</v>
      </c>
      <c r="L269" s="52" t="s">
        <v>975</v>
      </c>
      <c r="M269" t="s">
        <v>693</v>
      </c>
      <c r="N269" t="s">
        <v>123</v>
      </c>
      <c r="O269" s="3">
        <v>0</v>
      </c>
      <c r="P269" s="3">
        <v>0</v>
      </c>
      <c r="Q269" s="3">
        <v>12</v>
      </c>
      <c r="R269" s="3">
        <v>1.56</v>
      </c>
      <c r="S269" s="3">
        <v>0</v>
      </c>
      <c r="T269" s="3">
        <v>0</v>
      </c>
      <c r="U269" s="3">
        <v>13.56</v>
      </c>
      <c r="W269" t="s">
        <v>1</v>
      </c>
    </row>
    <row r="270" spans="5:23" hidden="1" x14ac:dyDescent="0.25">
      <c r="E270" t="s">
        <v>861</v>
      </c>
      <c r="F270" s="2" t="s">
        <v>971</v>
      </c>
      <c r="G270" t="s">
        <v>1</v>
      </c>
      <c r="H270" t="s">
        <v>0</v>
      </c>
      <c r="I270" t="s">
        <v>348</v>
      </c>
      <c r="J270" t="s">
        <v>349</v>
      </c>
      <c r="K270" s="52" t="s">
        <v>974</v>
      </c>
      <c r="L270" s="52" t="s">
        <v>974</v>
      </c>
      <c r="M270" t="s">
        <v>113</v>
      </c>
      <c r="N270" t="s">
        <v>114</v>
      </c>
      <c r="O270" s="3">
        <v>0</v>
      </c>
      <c r="P270" s="3">
        <v>0</v>
      </c>
      <c r="Q270" s="3">
        <v>30</v>
      </c>
      <c r="R270" s="3">
        <v>3.9000000000000004</v>
      </c>
      <c r="S270" s="3">
        <v>0</v>
      </c>
      <c r="T270" s="3">
        <v>0</v>
      </c>
      <c r="U270" s="3">
        <v>33.9</v>
      </c>
      <c r="W270" t="s">
        <v>1</v>
      </c>
    </row>
    <row r="271" spans="5:23" hidden="1" x14ac:dyDescent="0.25">
      <c r="E271" t="s">
        <v>861</v>
      </c>
      <c r="F271" s="2" t="s">
        <v>971</v>
      </c>
      <c r="G271" t="s">
        <v>1</v>
      </c>
      <c r="H271" t="s">
        <v>0</v>
      </c>
      <c r="I271" t="s">
        <v>348</v>
      </c>
      <c r="J271" t="s">
        <v>349</v>
      </c>
      <c r="K271" s="52" t="s">
        <v>973</v>
      </c>
      <c r="L271" s="52" t="s">
        <v>973</v>
      </c>
      <c r="M271" t="s">
        <v>352</v>
      </c>
      <c r="N271" t="s">
        <v>110</v>
      </c>
      <c r="O271" s="3">
        <v>0</v>
      </c>
      <c r="P271" s="3">
        <v>0</v>
      </c>
      <c r="Q271" s="3">
        <v>50</v>
      </c>
      <c r="R271" s="3">
        <v>6.5</v>
      </c>
      <c r="S271" s="3">
        <v>0</v>
      </c>
      <c r="T271" s="3">
        <v>0</v>
      </c>
      <c r="U271" s="3">
        <v>56.5</v>
      </c>
      <c r="W271" t="s">
        <v>1</v>
      </c>
    </row>
    <row r="272" spans="5:23" hidden="1" x14ac:dyDescent="0.25">
      <c r="E272" t="s">
        <v>861</v>
      </c>
      <c r="F272" s="2" t="s">
        <v>971</v>
      </c>
      <c r="G272" t="s">
        <v>1</v>
      </c>
      <c r="H272" t="s">
        <v>0</v>
      </c>
      <c r="I272" t="s">
        <v>348</v>
      </c>
      <c r="J272" t="s">
        <v>349</v>
      </c>
      <c r="K272" s="52" t="s">
        <v>972</v>
      </c>
      <c r="L272" s="52" t="s">
        <v>972</v>
      </c>
      <c r="M272" t="s">
        <v>113</v>
      </c>
      <c r="N272" t="s">
        <v>114</v>
      </c>
      <c r="O272" s="3">
        <v>0</v>
      </c>
      <c r="P272" s="3">
        <v>0</v>
      </c>
      <c r="Q272" s="3">
        <v>80</v>
      </c>
      <c r="R272" s="3">
        <v>10.4</v>
      </c>
      <c r="S272" s="3">
        <v>0</v>
      </c>
      <c r="T272" s="3">
        <v>0</v>
      </c>
      <c r="U272" s="3">
        <v>90.4</v>
      </c>
      <c r="W272" t="s">
        <v>1</v>
      </c>
    </row>
    <row r="273" spans="5:23" hidden="1" x14ac:dyDescent="0.25">
      <c r="E273" t="s">
        <v>861</v>
      </c>
      <c r="F273" s="2" t="s">
        <v>951</v>
      </c>
      <c r="G273" t="s">
        <v>1</v>
      </c>
      <c r="H273" t="s">
        <v>0</v>
      </c>
      <c r="I273" t="s">
        <v>348</v>
      </c>
      <c r="J273" t="s">
        <v>349</v>
      </c>
      <c r="K273" s="52" t="s">
        <v>970</v>
      </c>
      <c r="L273" s="52" t="s">
        <v>970</v>
      </c>
      <c r="M273" t="s">
        <v>220</v>
      </c>
      <c r="N273" t="s">
        <v>221</v>
      </c>
      <c r="O273" s="3">
        <v>0</v>
      </c>
      <c r="P273" s="3">
        <v>0</v>
      </c>
      <c r="Q273" s="3">
        <v>35</v>
      </c>
      <c r="R273" s="3">
        <v>4.55</v>
      </c>
      <c r="S273" s="3">
        <v>0</v>
      </c>
      <c r="T273" s="3">
        <v>0</v>
      </c>
      <c r="U273" s="3">
        <v>39.549999999999997</v>
      </c>
      <c r="W273" t="s">
        <v>1</v>
      </c>
    </row>
    <row r="274" spans="5:23" hidden="1" x14ac:dyDescent="0.25">
      <c r="E274" t="s">
        <v>861</v>
      </c>
      <c r="F274" s="2" t="s">
        <v>951</v>
      </c>
      <c r="G274" t="s">
        <v>1</v>
      </c>
      <c r="H274" t="s">
        <v>0</v>
      </c>
      <c r="I274" t="s">
        <v>348</v>
      </c>
      <c r="J274" t="s">
        <v>349</v>
      </c>
      <c r="K274" s="52" t="s">
        <v>969</v>
      </c>
      <c r="L274" s="52" t="s">
        <v>969</v>
      </c>
      <c r="M274" t="s">
        <v>98</v>
      </c>
      <c r="N274" t="s">
        <v>99</v>
      </c>
      <c r="O274" s="3">
        <v>0</v>
      </c>
      <c r="P274" s="3">
        <v>0</v>
      </c>
      <c r="Q274" s="3">
        <v>147</v>
      </c>
      <c r="R274" s="3">
        <v>19.11</v>
      </c>
      <c r="S274" s="3">
        <v>0</v>
      </c>
      <c r="T274" s="3">
        <v>0</v>
      </c>
      <c r="U274" s="3">
        <v>166.11</v>
      </c>
      <c r="W274" t="s">
        <v>1</v>
      </c>
    </row>
    <row r="275" spans="5:23" hidden="1" x14ac:dyDescent="0.25">
      <c r="E275" t="s">
        <v>861</v>
      </c>
      <c r="F275" s="2" t="s">
        <v>951</v>
      </c>
      <c r="G275" t="s">
        <v>1</v>
      </c>
      <c r="H275" t="s">
        <v>0</v>
      </c>
      <c r="I275" t="s">
        <v>348</v>
      </c>
      <c r="J275" t="s">
        <v>349</v>
      </c>
      <c r="K275" s="52" t="s">
        <v>968</v>
      </c>
      <c r="L275" s="52" t="s">
        <v>968</v>
      </c>
      <c r="M275" t="s">
        <v>113</v>
      </c>
      <c r="N275" t="s">
        <v>114</v>
      </c>
      <c r="O275" s="3">
        <v>0</v>
      </c>
      <c r="P275" s="3">
        <v>0</v>
      </c>
      <c r="Q275" s="3">
        <v>50</v>
      </c>
      <c r="R275" s="3">
        <v>6.5</v>
      </c>
      <c r="S275" s="3">
        <v>0</v>
      </c>
      <c r="T275" s="3">
        <v>0</v>
      </c>
      <c r="U275" s="3">
        <v>56.5</v>
      </c>
      <c r="W275" t="s">
        <v>1</v>
      </c>
    </row>
    <row r="276" spans="5:23" hidden="1" x14ac:dyDescent="0.25">
      <c r="E276" t="s">
        <v>861</v>
      </c>
      <c r="F276" s="2" t="s">
        <v>951</v>
      </c>
      <c r="G276" t="s">
        <v>1</v>
      </c>
      <c r="H276" t="s">
        <v>0</v>
      </c>
      <c r="I276" t="s">
        <v>348</v>
      </c>
      <c r="J276" t="s">
        <v>349</v>
      </c>
      <c r="K276" s="52" t="s">
        <v>967</v>
      </c>
      <c r="L276" s="52" t="s">
        <v>967</v>
      </c>
      <c r="M276" t="s">
        <v>283</v>
      </c>
      <c r="N276" t="s">
        <v>284</v>
      </c>
      <c r="O276" s="3">
        <v>0</v>
      </c>
      <c r="P276" s="3">
        <v>0</v>
      </c>
      <c r="Q276" s="3">
        <v>75</v>
      </c>
      <c r="R276" s="3">
        <v>9.75</v>
      </c>
      <c r="S276" s="3">
        <v>0</v>
      </c>
      <c r="T276" s="3">
        <v>0</v>
      </c>
      <c r="U276" s="3">
        <v>84.75</v>
      </c>
      <c r="W276" t="s">
        <v>1</v>
      </c>
    </row>
    <row r="277" spans="5:23" hidden="1" x14ac:dyDescent="0.25">
      <c r="E277" t="s">
        <v>861</v>
      </c>
      <c r="F277" s="2" t="s">
        <v>951</v>
      </c>
      <c r="G277" t="s">
        <v>1</v>
      </c>
      <c r="H277" t="s">
        <v>0</v>
      </c>
      <c r="I277" t="s">
        <v>348</v>
      </c>
      <c r="J277" t="s">
        <v>349</v>
      </c>
      <c r="K277" s="52" t="s">
        <v>966</v>
      </c>
      <c r="L277" s="52" t="s">
        <v>966</v>
      </c>
      <c r="M277" t="s">
        <v>176</v>
      </c>
      <c r="N277" t="s">
        <v>177</v>
      </c>
      <c r="O277" s="3">
        <v>0</v>
      </c>
      <c r="P277" s="3">
        <v>0</v>
      </c>
      <c r="Q277" s="3">
        <v>20</v>
      </c>
      <c r="R277" s="3">
        <v>2.6</v>
      </c>
      <c r="S277" s="3">
        <v>0</v>
      </c>
      <c r="T277" s="3">
        <v>0</v>
      </c>
      <c r="U277" s="3">
        <v>22.6</v>
      </c>
      <c r="W277" t="s">
        <v>1</v>
      </c>
    </row>
    <row r="278" spans="5:23" hidden="1" x14ac:dyDescent="0.25">
      <c r="E278" t="s">
        <v>861</v>
      </c>
      <c r="F278" s="2" t="s">
        <v>951</v>
      </c>
      <c r="G278" t="s">
        <v>1</v>
      </c>
      <c r="H278" t="s">
        <v>0</v>
      </c>
      <c r="I278" t="s">
        <v>348</v>
      </c>
      <c r="J278" t="s">
        <v>349</v>
      </c>
      <c r="K278" s="52" t="s">
        <v>965</v>
      </c>
      <c r="L278" s="52" t="s">
        <v>965</v>
      </c>
      <c r="N278" t="s">
        <v>29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W278" t="s">
        <v>1</v>
      </c>
    </row>
    <row r="279" spans="5:23" hidden="1" x14ac:dyDescent="0.25">
      <c r="E279" t="s">
        <v>861</v>
      </c>
      <c r="F279" s="2" t="s">
        <v>951</v>
      </c>
      <c r="G279" t="s">
        <v>1</v>
      </c>
      <c r="H279" t="s">
        <v>0</v>
      </c>
      <c r="I279" t="s">
        <v>348</v>
      </c>
      <c r="J279" t="s">
        <v>349</v>
      </c>
      <c r="K279" s="52" t="s">
        <v>962</v>
      </c>
      <c r="L279" s="52" t="s">
        <v>962</v>
      </c>
      <c r="N279" t="s">
        <v>964</v>
      </c>
      <c r="O279" s="3">
        <v>0</v>
      </c>
      <c r="P279" s="3">
        <v>0</v>
      </c>
      <c r="Q279" s="3">
        <v>27.43</v>
      </c>
      <c r="R279" s="3">
        <v>3.5659000000000001</v>
      </c>
      <c r="S279" s="3">
        <v>0</v>
      </c>
      <c r="T279" s="3">
        <v>0</v>
      </c>
      <c r="U279" s="3">
        <v>30.995899999999999</v>
      </c>
      <c r="V279" s="3" t="s">
        <v>963</v>
      </c>
      <c r="W279" t="s">
        <v>1</v>
      </c>
    </row>
    <row r="280" spans="5:23" hidden="1" x14ac:dyDescent="0.25">
      <c r="E280" t="s">
        <v>861</v>
      </c>
      <c r="F280" s="2" t="s">
        <v>951</v>
      </c>
      <c r="G280" t="s">
        <v>1</v>
      </c>
      <c r="H280" t="s">
        <v>0</v>
      </c>
      <c r="I280" t="s">
        <v>348</v>
      </c>
      <c r="J280" t="s">
        <v>349</v>
      </c>
      <c r="K280" s="52" t="s">
        <v>961</v>
      </c>
      <c r="L280" s="52" t="s">
        <v>961</v>
      </c>
      <c r="M280" t="s">
        <v>374</v>
      </c>
      <c r="N280" t="s">
        <v>375</v>
      </c>
      <c r="O280" s="3">
        <v>0</v>
      </c>
      <c r="P280" s="3">
        <v>0</v>
      </c>
      <c r="Q280" s="3">
        <v>4.42</v>
      </c>
      <c r="R280" s="3">
        <v>0.5746</v>
      </c>
      <c r="S280" s="3">
        <v>0</v>
      </c>
      <c r="T280" s="3">
        <v>0</v>
      </c>
      <c r="U280" s="3">
        <v>4.9946000000000002</v>
      </c>
      <c r="W280" t="s">
        <v>1</v>
      </c>
    </row>
    <row r="281" spans="5:23" hidden="1" x14ac:dyDescent="0.25">
      <c r="E281" t="s">
        <v>861</v>
      </c>
      <c r="F281" s="2" t="s">
        <v>951</v>
      </c>
      <c r="G281" t="s">
        <v>1</v>
      </c>
      <c r="H281" t="s">
        <v>0</v>
      </c>
      <c r="I281" t="s">
        <v>348</v>
      </c>
      <c r="J281" t="s">
        <v>349</v>
      </c>
      <c r="K281" s="52" t="s">
        <v>960</v>
      </c>
      <c r="L281" s="52" t="s">
        <v>960</v>
      </c>
      <c r="M281" t="s">
        <v>374</v>
      </c>
      <c r="N281" t="s">
        <v>375</v>
      </c>
      <c r="O281" s="3">
        <v>0</v>
      </c>
      <c r="P281" s="3">
        <v>0</v>
      </c>
      <c r="Q281" s="3">
        <v>20</v>
      </c>
      <c r="R281" s="3">
        <v>2.6</v>
      </c>
      <c r="S281" s="3">
        <v>0</v>
      </c>
      <c r="T281" s="3">
        <v>0</v>
      </c>
      <c r="U281" s="3">
        <v>22.6</v>
      </c>
      <c r="W281" t="s">
        <v>1</v>
      </c>
    </row>
    <row r="282" spans="5:23" hidden="1" x14ac:dyDescent="0.25">
      <c r="E282" t="s">
        <v>861</v>
      </c>
      <c r="F282" s="2" t="s">
        <v>951</v>
      </c>
      <c r="G282" t="s">
        <v>1</v>
      </c>
      <c r="H282" t="s">
        <v>0</v>
      </c>
      <c r="I282" t="s">
        <v>348</v>
      </c>
      <c r="J282" t="s">
        <v>349</v>
      </c>
      <c r="K282" s="52" t="s">
        <v>959</v>
      </c>
      <c r="L282" s="52" t="s">
        <v>959</v>
      </c>
      <c r="M282" t="s">
        <v>113</v>
      </c>
      <c r="N282" t="s">
        <v>114</v>
      </c>
      <c r="O282" s="3">
        <v>0</v>
      </c>
      <c r="P282" s="3">
        <v>0</v>
      </c>
      <c r="Q282" s="3">
        <v>130</v>
      </c>
      <c r="R282" s="3">
        <v>16.900000000000002</v>
      </c>
      <c r="S282" s="3">
        <v>0</v>
      </c>
      <c r="T282" s="3">
        <v>0</v>
      </c>
      <c r="U282" s="3">
        <v>146.9</v>
      </c>
      <c r="W282" t="s">
        <v>1</v>
      </c>
    </row>
    <row r="283" spans="5:23" hidden="1" x14ac:dyDescent="0.25">
      <c r="E283" t="s">
        <v>861</v>
      </c>
      <c r="F283" s="2" t="s">
        <v>951</v>
      </c>
      <c r="G283" t="s">
        <v>1</v>
      </c>
      <c r="H283" t="s">
        <v>0</v>
      </c>
      <c r="I283" t="s">
        <v>348</v>
      </c>
      <c r="J283" t="s">
        <v>349</v>
      </c>
      <c r="K283" s="52" t="s">
        <v>958</v>
      </c>
      <c r="L283" s="52" t="s">
        <v>958</v>
      </c>
      <c r="M283" t="s">
        <v>384</v>
      </c>
      <c r="N283" t="s">
        <v>385</v>
      </c>
      <c r="O283" s="3">
        <v>0</v>
      </c>
      <c r="P283" s="3">
        <v>0</v>
      </c>
      <c r="Q283" s="3">
        <v>30</v>
      </c>
      <c r="R283" s="3">
        <v>3.9000000000000004</v>
      </c>
      <c r="S283" s="3">
        <v>0</v>
      </c>
      <c r="T283" s="3">
        <v>0</v>
      </c>
      <c r="U283" s="3">
        <v>33.9</v>
      </c>
      <c r="W283" t="s">
        <v>1</v>
      </c>
    </row>
    <row r="284" spans="5:23" hidden="1" x14ac:dyDescent="0.25">
      <c r="E284" t="s">
        <v>861</v>
      </c>
      <c r="F284" s="2" t="s">
        <v>951</v>
      </c>
      <c r="G284" t="s">
        <v>1</v>
      </c>
      <c r="H284" t="s">
        <v>0</v>
      </c>
      <c r="I284" t="s">
        <v>348</v>
      </c>
      <c r="J284" t="s">
        <v>349</v>
      </c>
      <c r="K284" s="52" t="s">
        <v>957</v>
      </c>
      <c r="L284" s="52" t="s">
        <v>957</v>
      </c>
      <c r="M284" t="s">
        <v>195</v>
      </c>
      <c r="N284" t="s">
        <v>196</v>
      </c>
      <c r="O284" s="3">
        <v>0</v>
      </c>
      <c r="P284" s="3">
        <v>0</v>
      </c>
      <c r="Q284" s="3">
        <v>11.06</v>
      </c>
      <c r="R284" s="3">
        <v>1.4378000000000002</v>
      </c>
      <c r="S284" s="3">
        <v>0</v>
      </c>
      <c r="T284" s="3">
        <v>0</v>
      </c>
      <c r="U284" s="3">
        <v>12.497800000000002</v>
      </c>
      <c r="W284" t="s">
        <v>1</v>
      </c>
    </row>
    <row r="285" spans="5:23" hidden="1" x14ac:dyDescent="0.25">
      <c r="E285" t="s">
        <v>861</v>
      </c>
      <c r="F285" s="2" t="s">
        <v>951</v>
      </c>
      <c r="G285" t="s">
        <v>1</v>
      </c>
      <c r="H285" t="s">
        <v>0</v>
      </c>
      <c r="I285" t="s">
        <v>348</v>
      </c>
      <c r="J285" t="s">
        <v>349</v>
      </c>
      <c r="K285" s="52" t="s">
        <v>956</v>
      </c>
      <c r="L285" s="52" t="s">
        <v>956</v>
      </c>
      <c r="M285" t="s">
        <v>328</v>
      </c>
      <c r="N285" t="s">
        <v>329</v>
      </c>
      <c r="O285" s="3">
        <v>0</v>
      </c>
      <c r="P285" s="3">
        <v>0</v>
      </c>
      <c r="Q285" s="3">
        <v>80</v>
      </c>
      <c r="R285" s="3">
        <v>10.4</v>
      </c>
      <c r="S285" s="3">
        <v>0</v>
      </c>
      <c r="T285" s="3">
        <v>0</v>
      </c>
      <c r="U285" s="3">
        <v>90.4</v>
      </c>
      <c r="W285" t="s">
        <v>1</v>
      </c>
    </row>
    <row r="286" spans="5:23" hidden="1" x14ac:dyDescent="0.25">
      <c r="E286" t="s">
        <v>861</v>
      </c>
      <c r="F286" s="2" t="s">
        <v>951</v>
      </c>
      <c r="G286" t="s">
        <v>1</v>
      </c>
      <c r="H286" t="s">
        <v>0</v>
      </c>
      <c r="I286" t="s">
        <v>348</v>
      </c>
      <c r="J286" t="s">
        <v>349</v>
      </c>
      <c r="K286" s="52" t="s">
        <v>955</v>
      </c>
      <c r="L286" s="52" t="s">
        <v>955</v>
      </c>
      <c r="M286" t="s">
        <v>283</v>
      </c>
      <c r="N286" t="s">
        <v>284</v>
      </c>
      <c r="O286" s="3">
        <v>0</v>
      </c>
      <c r="P286" s="3">
        <v>0</v>
      </c>
      <c r="Q286" s="3">
        <v>35.4</v>
      </c>
      <c r="R286" s="3">
        <v>4.6020000000000003</v>
      </c>
      <c r="S286" s="3">
        <v>0</v>
      </c>
      <c r="T286" s="3">
        <v>0</v>
      </c>
      <c r="U286" s="3">
        <v>40.001999999999995</v>
      </c>
      <c r="W286" t="s">
        <v>1</v>
      </c>
    </row>
    <row r="287" spans="5:23" hidden="1" x14ac:dyDescent="0.25">
      <c r="E287" t="s">
        <v>861</v>
      </c>
      <c r="F287" s="2" t="s">
        <v>951</v>
      </c>
      <c r="G287" t="s">
        <v>1</v>
      </c>
      <c r="H287" t="s">
        <v>0</v>
      </c>
      <c r="I287" t="s">
        <v>348</v>
      </c>
      <c r="J287" t="s">
        <v>349</v>
      </c>
      <c r="K287" s="52" t="s">
        <v>952</v>
      </c>
      <c r="L287" s="52" t="s">
        <v>952</v>
      </c>
      <c r="N287" t="s">
        <v>954</v>
      </c>
      <c r="O287" s="3">
        <v>0</v>
      </c>
      <c r="P287" s="3">
        <v>0</v>
      </c>
      <c r="Q287" s="3">
        <v>45.57</v>
      </c>
      <c r="R287" s="3">
        <v>5.9241000000000001</v>
      </c>
      <c r="S287" s="3">
        <v>0</v>
      </c>
      <c r="T287" s="3">
        <v>0</v>
      </c>
      <c r="U287" s="3">
        <v>51.494100000000003</v>
      </c>
      <c r="V287" s="3" t="s">
        <v>953</v>
      </c>
      <c r="W287" t="s">
        <v>1</v>
      </c>
    </row>
    <row r="288" spans="5:23" hidden="1" x14ac:dyDescent="0.25">
      <c r="E288" t="s">
        <v>861</v>
      </c>
      <c r="F288" s="2" t="s">
        <v>926</v>
      </c>
      <c r="G288" t="s">
        <v>1</v>
      </c>
      <c r="H288" t="s">
        <v>0</v>
      </c>
      <c r="I288" t="s">
        <v>348</v>
      </c>
      <c r="J288" t="s">
        <v>349</v>
      </c>
      <c r="K288" s="52" t="s">
        <v>950</v>
      </c>
      <c r="L288" s="52" t="s">
        <v>950</v>
      </c>
      <c r="M288" t="s">
        <v>448</v>
      </c>
      <c r="N288" t="s">
        <v>449</v>
      </c>
      <c r="O288" s="3">
        <v>0</v>
      </c>
      <c r="P288" s="3">
        <v>0</v>
      </c>
      <c r="Q288" s="3">
        <v>40.22</v>
      </c>
      <c r="R288" s="3">
        <v>5.2286000000000001</v>
      </c>
      <c r="S288" s="3">
        <v>0</v>
      </c>
      <c r="T288" s="3">
        <v>0</v>
      </c>
      <c r="U288" s="3">
        <v>45.448599999999999</v>
      </c>
      <c r="W288" t="s">
        <v>1</v>
      </c>
    </row>
    <row r="289" spans="5:23" hidden="1" x14ac:dyDescent="0.25">
      <c r="E289" t="s">
        <v>861</v>
      </c>
      <c r="F289" s="2" t="s">
        <v>926</v>
      </c>
      <c r="G289" t="s">
        <v>1</v>
      </c>
      <c r="H289" t="s">
        <v>0</v>
      </c>
      <c r="I289" t="s">
        <v>348</v>
      </c>
      <c r="J289" t="s">
        <v>349</v>
      </c>
      <c r="K289" s="52" t="s">
        <v>949</v>
      </c>
      <c r="L289" s="52" t="s">
        <v>949</v>
      </c>
      <c r="M289" t="s">
        <v>202</v>
      </c>
      <c r="N289" t="s">
        <v>203</v>
      </c>
      <c r="O289" s="3">
        <v>0</v>
      </c>
      <c r="P289" s="3">
        <v>0</v>
      </c>
      <c r="Q289" s="3">
        <v>200</v>
      </c>
      <c r="R289" s="3">
        <v>26</v>
      </c>
      <c r="S289" s="3">
        <v>0</v>
      </c>
      <c r="T289" s="3">
        <v>0</v>
      </c>
      <c r="U289" s="3">
        <v>226</v>
      </c>
      <c r="W289" t="s">
        <v>1</v>
      </c>
    </row>
    <row r="290" spans="5:23" hidden="1" x14ac:dyDescent="0.25">
      <c r="E290" t="s">
        <v>861</v>
      </c>
      <c r="F290" s="2" t="s">
        <v>926</v>
      </c>
      <c r="G290" t="s">
        <v>1</v>
      </c>
      <c r="H290" t="s">
        <v>0</v>
      </c>
      <c r="I290" t="s">
        <v>348</v>
      </c>
      <c r="J290" t="s">
        <v>349</v>
      </c>
      <c r="K290" s="52" t="s">
        <v>946</v>
      </c>
      <c r="L290" s="52" t="s">
        <v>946</v>
      </c>
      <c r="M290" t="s">
        <v>947</v>
      </c>
      <c r="N290" t="s">
        <v>948</v>
      </c>
      <c r="O290" s="3">
        <v>0</v>
      </c>
      <c r="P290" s="3">
        <v>0</v>
      </c>
      <c r="Q290" s="3">
        <v>51.54</v>
      </c>
      <c r="R290" s="3">
        <v>6.7001999999999997</v>
      </c>
      <c r="S290" s="3">
        <v>0</v>
      </c>
      <c r="T290" s="3">
        <v>0</v>
      </c>
      <c r="U290" s="3">
        <v>58.240200000000002</v>
      </c>
      <c r="W290" t="s">
        <v>1</v>
      </c>
    </row>
    <row r="291" spans="5:23" hidden="1" x14ac:dyDescent="0.25">
      <c r="E291" t="s">
        <v>861</v>
      </c>
      <c r="F291" s="2" t="s">
        <v>926</v>
      </c>
      <c r="G291" t="s">
        <v>1</v>
      </c>
      <c r="H291" t="s">
        <v>0</v>
      </c>
      <c r="I291" t="s">
        <v>348</v>
      </c>
      <c r="J291" t="s">
        <v>349</v>
      </c>
      <c r="K291" s="52" t="s">
        <v>945</v>
      </c>
      <c r="L291" s="52" t="s">
        <v>945</v>
      </c>
      <c r="M291" t="s">
        <v>314</v>
      </c>
      <c r="N291" t="s">
        <v>315</v>
      </c>
      <c r="O291" s="3">
        <v>0</v>
      </c>
      <c r="P291" s="3">
        <v>0</v>
      </c>
      <c r="Q291" s="3">
        <v>24</v>
      </c>
      <c r="R291" s="3">
        <v>3.12</v>
      </c>
      <c r="S291" s="3">
        <v>0</v>
      </c>
      <c r="T291" s="3">
        <v>0</v>
      </c>
      <c r="U291" s="3">
        <v>27.12</v>
      </c>
      <c r="W291" t="s">
        <v>1</v>
      </c>
    </row>
    <row r="292" spans="5:23" hidden="1" x14ac:dyDescent="0.25">
      <c r="E292" t="s">
        <v>861</v>
      </c>
      <c r="F292" s="2" t="s">
        <v>926</v>
      </c>
      <c r="G292" t="s">
        <v>1</v>
      </c>
      <c r="H292" t="s">
        <v>0</v>
      </c>
      <c r="I292" t="s">
        <v>348</v>
      </c>
      <c r="J292" t="s">
        <v>349</v>
      </c>
      <c r="K292" s="52" t="s">
        <v>944</v>
      </c>
      <c r="L292" s="52" t="s">
        <v>944</v>
      </c>
      <c r="M292" t="s">
        <v>283</v>
      </c>
      <c r="N292" t="s">
        <v>284</v>
      </c>
      <c r="O292" s="3">
        <v>0</v>
      </c>
      <c r="P292" s="3">
        <v>0</v>
      </c>
      <c r="Q292" s="3">
        <v>20</v>
      </c>
      <c r="R292" s="3">
        <v>2.6</v>
      </c>
      <c r="S292" s="3">
        <v>0</v>
      </c>
      <c r="T292" s="3">
        <v>0</v>
      </c>
      <c r="U292" s="3">
        <v>22.6</v>
      </c>
      <c r="W292" t="s">
        <v>1</v>
      </c>
    </row>
    <row r="293" spans="5:23" hidden="1" x14ac:dyDescent="0.25">
      <c r="E293" t="s">
        <v>861</v>
      </c>
      <c r="F293" s="2" t="s">
        <v>926</v>
      </c>
      <c r="G293" t="s">
        <v>1</v>
      </c>
      <c r="H293" t="s">
        <v>0</v>
      </c>
      <c r="I293" t="s">
        <v>348</v>
      </c>
      <c r="J293" t="s">
        <v>349</v>
      </c>
      <c r="K293" s="52" t="s">
        <v>943</v>
      </c>
      <c r="L293" s="52" t="s">
        <v>943</v>
      </c>
      <c r="M293" t="s">
        <v>113</v>
      </c>
      <c r="N293" t="s">
        <v>114</v>
      </c>
      <c r="O293" s="3">
        <v>0</v>
      </c>
      <c r="P293" s="3">
        <v>0</v>
      </c>
      <c r="Q293" s="3">
        <v>120</v>
      </c>
      <c r="R293" s="3">
        <v>15.600000000000001</v>
      </c>
      <c r="S293" s="3">
        <v>0</v>
      </c>
      <c r="T293" s="3">
        <v>0</v>
      </c>
      <c r="U293" s="3">
        <v>135.6</v>
      </c>
      <c r="W293" t="s">
        <v>1</v>
      </c>
    </row>
    <row r="294" spans="5:23" hidden="1" x14ac:dyDescent="0.25">
      <c r="E294" t="s">
        <v>861</v>
      </c>
      <c r="F294" s="2" t="s">
        <v>926</v>
      </c>
      <c r="G294" t="s">
        <v>1</v>
      </c>
      <c r="H294" t="s">
        <v>0</v>
      </c>
      <c r="I294" t="s">
        <v>348</v>
      </c>
      <c r="J294" t="s">
        <v>349</v>
      </c>
      <c r="K294" s="52" t="s">
        <v>942</v>
      </c>
      <c r="L294" s="52" t="s">
        <v>942</v>
      </c>
      <c r="N294" t="s">
        <v>135</v>
      </c>
      <c r="O294" s="3">
        <v>0</v>
      </c>
      <c r="P294" s="3">
        <v>0</v>
      </c>
      <c r="Q294" s="3">
        <v>23.01</v>
      </c>
      <c r="R294" s="3">
        <v>2.9913000000000003</v>
      </c>
      <c r="S294" s="3">
        <v>0</v>
      </c>
      <c r="T294" s="3">
        <v>0</v>
      </c>
      <c r="U294" s="3">
        <v>26.001300000000001</v>
      </c>
      <c r="V294" s="3" t="s">
        <v>426</v>
      </c>
      <c r="W294" t="s">
        <v>1</v>
      </c>
    </row>
    <row r="295" spans="5:23" hidden="1" x14ac:dyDescent="0.25">
      <c r="E295" t="s">
        <v>861</v>
      </c>
      <c r="F295" s="2" t="s">
        <v>926</v>
      </c>
      <c r="G295" t="s">
        <v>1</v>
      </c>
      <c r="H295" t="s">
        <v>0</v>
      </c>
      <c r="I295" t="s">
        <v>348</v>
      </c>
      <c r="J295" t="s">
        <v>349</v>
      </c>
      <c r="K295" s="52" t="s">
        <v>941</v>
      </c>
      <c r="L295" s="52" t="s">
        <v>941</v>
      </c>
      <c r="M295" t="s">
        <v>169</v>
      </c>
      <c r="N295" t="s">
        <v>170</v>
      </c>
      <c r="O295" s="3">
        <v>0</v>
      </c>
      <c r="P295" s="3">
        <v>0</v>
      </c>
      <c r="Q295" s="3">
        <v>86.73</v>
      </c>
      <c r="R295" s="3">
        <v>11.274900000000001</v>
      </c>
      <c r="S295" s="3">
        <v>0</v>
      </c>
      <c r="T295" s="3">
        <v>0</v>
      </c>
      <c r="U295" s="3">
        <v>98.004900000000006</v>
      </c>
      <c r="W295" t="s">
        <v>1</v>
      </c>
    </row>
    <row r="296" spans="5:23" hidden="1" x14ac:dyDescent="0.25">
      <c r="E296" t="s">
        <v>861</v>
      </c>
      <c r="F296" s="2" t="s">
        <v>926</v>
      </c>
      <c r="G296" t="s">
        <v>1</v>
      </c>
      <c r="H296" t="s">
        <v>0</v>
      </c>
      <c r="I296" t="s">
        <v>348</v>
      </c>
      <c r="J296" t="s">
        <v>349</v>
      </c>
      <c r="K296" s="52" t="s">
        <v>940</v>
      </c>
      <c r="L296" s="52" t="s">
        <v>940</v>
      </c>
      <c r="M296" t="s">
        <v>98</v>
      </c>
      <c r="N296" t="s">
        <v>99</v>
      </c>
      <c r="O296" s="3">
        <v>0</v>
      </c>
      <c r="P296" s="3">
        <v>0</v>
      </c>
      <c r="Q296" s="3">
        <v>30</v>
      </c>
      <c r="R296" s="3">
        <v>3.9000000000000004</v>
      </c>
      <c r="S296" s="3">
        <v>0</v>
      </c>
      <c r="T296" s="3">
        <v>0</v>
      </c>
      <c r="U296" s="3">
        <v>33.9</v>
      </c>
      <c r="W296" t="s">
        <v>1</v>
      </c>
    </row>
    <row r="297" spans="5:23" hidden="1" x14ac:dyDescent="0.25">
      <c r="E297" t="s">
        <v>861</v>
      </c>
      <c r="F297" s="2" t="s">
        <v>926</v>
      </c>
      <c r="G297" t="s">
        <v>1</v>
      </c>
      <c r="H297" t="s">
        <v>0</v>
      </c>
      <c r="I297" t="s">
        <v>348</v>
      </c>
      <c r="J297" t="s">
        <v>349</v>
      </c>
      <c r="K297" s="52" t="s">
        <v>939</v>
      </c>
      <c r="L297" s="52" t="s">
        <v>939</v>
      </c>
      <c r="N297" t="s">
        <v>130</v>
      </c>
      <c r="O297" s="3">
        <v>0</v>
      </c>
      <c r="P297" s="3">
        <v>0</v>
      </c>
      <c r="Q297" s="3">
        <v>223.12</v>
      </c>
      <c r="R297" s="3">
        <v>29.005600000000001</v>
      </c>
      <c r="S297" s="3">
        <v>0</v>
      </c>
      <c r="T297" s="3">
        <v>0</v>
      </c>
      <c r="U297" s="3">
        <v>252.12560000000002</v>
      </c>
      <c r="V297" s="3" t="s">
        <v>383</v>
      </c>
      <c r="W297" t="s">
        <v>1</v>
      </c>
    </row>
    <row r="298" spans="5:23" hidden="1" x14ac:dyDescent="0.25">
      <c r="E298" t="s">
        <v>861</v>
      </c>
      <c r="F298" s="2" t="s">
        <v>926</v>
      </c>
      <c r="G298" t="s">
        <v>1</v>
      </c>
      <c r="H298" t="s">
        <v>0</v>
      </c>
      <c r="I298" t="s">
        <v>348</v>
      </c>
      <c r="J298" t="s">
        <v>349</v>
      </c>
      <c r="K298" s="52" t="s">
        <v>938</v>
      </c>
      <c r="L298" s="52" t="s">
        <v>938</v>
      </c>
      <c r="N298" t="s">
        <v>130</v>
      </c>
      <c r="O298" s="3">
        <v>0</v>
      </c>
      <c r="P298" s="3">
        <v>0</v>
      </c>
      <c r="Q298" s="3">
        <v>80</v>
      </c>
      <c r="R298" s="3">
        <v>10.4</v>
      </c>
      <c r="S298" s="3">
        <v>0</v>
      </c>
      <c r="T298" s="3">
        <v>0</v>
      </c>
      <c r="U298" s="3">
        <v>90.4</v>
      </c>
      <c r="V298" s="3" t="s">
        <v>383</v>
      </c>
      <c r="W298" t="s">
        <v>1</v>
      </c>
    </row>
    <row r="299" spans="5:23" hidden="1" x14ac:dyDescent="0.25">
      <c r="E299" t="s">
        <v>861</v>
      </c>
      <c r="F299" s="2" t="s">
        <v>926</v>
      </c>
      <c r="G299" t="s">
        <v>1</v>
      </c>
      <c r="H299" t="s">
        <v>0</v>
      </c>
      <c r="I299" t="s">
        <v>348</v>
      </c>
      <c r="J299" t="s">
        <v>349</v>
      </c>
      <c r="K299" s="52" t="s">
        <v>937</v>
      </c>
      <c r="L299" s="52" t="s">
        <v>937</v>
      </c>
      <c r="M299" t="s">
        <v>113</v>
      </c>
      <c r="N299" t="s">
        <v>114</v>
      </c>
      <c r="O299" s="3">
        <v>0</v>
      </c>
      <c r="P299" s="3">
        <v>0</v>
      </c>
      <c r="Q299" s="3">
        <v>80</v>
      </c>
      <c r="R299" s="3">
        <v>10.4</v>
      </c>
      <c r="S299" s="3">
        <v>0</v>
      </c>
      <c r="T299" s="3">
        <v>0</v>
      </c>
      <c r="U299" s="3">
        <v>90.4</v>
      </c>
      <c r="W299" t="s">
        <v>1</v>
      </c>
    </row>
    <row r="300" spans="5:23" hidden="1" x14ac:dyDescent="0.25">
      <c r="E300" t="s">
        <v>861</v>
      </c>
      <c r="F300" s="2" t="s">
        <v>926</v>
      </c>
      <c r="G300" t="s">
        <v>1</v>
      </c>
      <c r="H300" t="s">
        <v>0</v>
      </c>
      <c r="I300" t="s">
        <v>348</v>
      </c>
      <c r="J300" t="s">
        <v>349</v>
      </c>
      <c r="K300" s="52" t="s">
        <v>936</v>
      </c>
      <c r="L300" s="52" t="s">
        <v>936</v>
      </c>
      <c r="M300" t="s">
        <v>448</v>
      </c>
      <c r="N300" t="s">
        <v>449</v>
      </c>
      <c r="O300" s="3">
        <v>0</v>
      </c>
      <c r="P300" s="3">
        <v>0</v>
      </c>
      <c r="Q300" s="3">
        <v>125</v>
      </c>
      <c r="R300" s="3">
        <v>16.25</v>
      </c>
      <c r="S300" s="3">
        <v>0</v>
      </c>
      <c r="T300" s="3">
        <v>0</v>
      </c>
      <c r="U300" s="3">
        <v>141.25</v>
      </c>
      <c r="W300" t="s">
        <v>1</v>
      </c>
    </row>
    <row r="301" spans="5:23" hidden="1" x14ac:dyDescent="0.25">
      <c r="E301" t="s">
        <v>861</v>
      </c>
      <c r="F301" s="2" t="s">
        <v>926</v>
      </c>
      <c r="G301" t="s">
        <v>1</v>
      </c>
      <c r="H301" t="s">
        <v>0</v>
      </c>
      <c r="I301" t="s">
        <v>348</v>
      </c>
      <c r="J301" t="s">
        <v>349</v>
      </c>
      <c r="K301" s="52" t="s">
        <v>933</v>
      </c>
      <c r="L301" s="52" t="s">
        <v>933</v>
      </c>
      <c r="M301" t="s">
        <v>934</v>
      </c>
      <c r="N301" t="s">
        <v>935</v>
      </c>
      <c r="O301" s="3">
        <v>0</v>
      </c>
      <c r="P301" s="3">
        <v>0</v>
      </c>
      <c r="Q301" s="3">
        <v>150</v>
      </c>
      <c r="R301" s="3">
        <v>19.5</v>
      </c>
      <c r="S301" s="3">
        <v>0</v>
      </c>
      <c r="T301" s="3">
        <v>0</v>
      </c>
      <c r="U301" s="3">
        <v>169.5</v>
      </c>
      <c r="W301" t="s">
        <v>1</v>
      </c>
    </row>
    <row r="302" spans="5:23" hidden="1" x14ac:dyDescent="0.25">
      <c r="E302" t="s">
        <v>861</v>
      </c>
      <c r="F302" s="2" t="s">
        <v>926</v>
      </c>
      <c r="G302" t="s">
        <v>1</v>
      </c>
      <c r="H302" t="s">
        <v>0</v>
      </c>
      <c r="I302" t="s">
        <v>348</v>
      </c>
      <c r="J302" t="s">
        <v>349</v>
      </c>
      <c r="K302" s="52" t="s">
        <v>932</v>
      </c>
      <c r="L302" s="52" t="s">
        <v>932</v>
      </c>
      <c r="M302" t="s">
        <v>242</v>
      </c>
      <c r="N302" t="s">
        <v>243</v>
      </c>
      <c r="O302" s="3">
        <v>0</v>
      </c>
      <c r="P302" s="3">
        <v>0</v>
      </c>
      <c r="Q302" s="3">
        <v>140</v>
      </c>
      <c r="R302" s="3">
        <v>18.2</v>
      </c>
      <c r="S302" s="3">
        <v>0</v>
      </c>
      <c r="T302" s="3">
        <v>0</v>
      </c>
      <c r="U302" s="3">
        <v>158.19999999999999</v>
      </c>
      <c r="W302" t="s">
        <v>1</v>
      </c>
    </row>
    <row r="303" spans="5:23" hidden="1" x14ac:dyDescent="0.25">
      <c r="E303" t="s">
        <v>861</v>
      </c>
      <c r="F303" s="2" t="s">
        <v>926</v>
      </c>
      <c r="G303" t="s">
        <v>1</v>
      </c>
      <c r="H303" t="s">
        <v>0</v>
      </c>
      <c r="I303" t="s">
        <v>348</v>
      </c>
      <c r="J303" t="s">
        <v>349</v>
      </c>
      <c r="K303" s="52" t="s">
        <v>931</v>
      </c>
      <c r="L303" s="52" t="s">
        <v>931</v>
      </c>
      <c r="M303" t="s">
        <v>202</v>
      </c>
      <c r="N303" t="s">
        <v>203</v>
      </c>
      <c r="O303" s="3">
        <v>0</v>
      </c>
      <c r="P303" s="3">
        <v>0</v>
      </c>
      <c r="Q303" s="3">
        <v>452</v>
      </c>
      <c r="R303" s="3">
        <v>58.760000000000005</v>
      </c>
      <c r="S303" s="3">
        <v>0</v>
      </c>
      <c r="T303" s="3">
        <v>0</v>
      </c>
      <c r="U303" s="3">
        <v>510.76</v>
      </c>
      <c r="W303" t="s">
        <v>1</v>
      </c>
    </row>
    <row r="304" spans="5:23" hidden="1" x14ac:dyDescent="0.25">
      <c r="E304" t="s">
        <v>861</v>
      </c>
      <c r="F304" s="2" t="s">
        <v>926</v>
      </c>
      <c r="G304" t="s">
        <v>1</v>
      </c>
      <c r="H304" t="s">
        <v>0</v>
      </c>
      <c r="I304" t="s">
        <v>348</v>
      </c>
      <c r="J304" t="s">
        <v>349</v>
      </c>
      <c r="K304" s="52" t="s">
        <v>930</v>
      </c>
      <c r="L304" s="52" t="s">
        <v>930</v>
      </c>
      <c r="M304" t="s">
        <v>133</v>
      </c>
      <c r="N304" t="s">
        <v>134</v>
      </c>
      <c r="O304" s="3">
        <v>0</v>
      </c>
      <c r="P304" s="3">
        <v>0</v>
      </c>
      <c r="Q304" s="3">
        <v>45</v>
      </c>
      <c r="R304" s="3">
        <v>5.8500000000000005</v>
      </c>
      <c r="S304" s="3">
        <v>0</v>
      </c>
      <c r="T304" s="3">
        <v>0</v>
      </c>
      <c r="U304" s="3">
        <v>50.85</v>
      </c>
      <c r="W304" t="s">
        <v>1</v>
      </c>
    </row>
    <row r="305" spans="5:23" hidden="1" x14ac:dyDescent="0.25">
      <c r="E305" t="s">
        <v>861</v>
      </c>
      <c r="F305" s="2" t="s">
        <v>926</v>
      </c>
      <c r="G305" t="s">
        <v>1</v>
      </c>
      <c r="H305" t="s">
        <v>0</v>
      </c>
      <c r="I305" t="s">
        <v>348</v>
      </c>
      <c r="J305" t="s">
        <v>349</v>
      </c>
      <c r="K305" s="52" t="s">
        <v>929</v>
      </c>
      <c r="L305" s="52" t="s">
        <v>929</v>
      </c>
      <c r="N305" t="s">
        <v>29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0</v>
      </c>
      <c r="W305" t="s">
        <v>1</v>
      </c>
    </row>
    <row r="306" spans="5:23" hidden="1" x14ac:dyDescent="0.25">
      <c r="E306" t="s">
        <v>861</v>
      </c>
      <c r="F306" s="2" t="s">
        <v>926</v>
      </c>
      <c r="G306" t="s">
        <v>1</v>
      </c>
      <c r="H306" t="s">
        <v>0</v>
      </c>
      <c r="I306" t="s">
        <v>348</v>
      </c>
      <c r="J306" t="s">
        <v>349</v>
      </c>
      <c r="K306" s="52" t="s">
        <v>928</v>
      </c>
      <c r="L306" s="52" t="s">
        <v>928</v>
      </c>
      <c r="M306" t="s">
        <v>176</v>
      </c>
      <c r="N306" t="s">
        <v>177</v>
      </c>
      <c r="O306" s="3">
        <v>0</v>
      </c>
      <c r="P306" s="3">
        <v>0</v>
      </c>
      <c r="Q306" s="3">
        <v>35</v>
      </c>
      <c r="R306" s="3">
        <v>4.55</v>
      </c>
      <c r="S306" s="3">
        <v>0</v>
      </c>
      <c r="T306" s="3">
        <v>0</v>
      </c>
      <c r="U306" s="3">
        <v>39.549999999999997</v>
      </c>
      <c r="W306" t="s">
        <v>1</v>
      </c>
    </row>
    <row r="307" spans="5:23" hidden="1" x14ac:dyDescent="0.25">
      <c r="E307" t="s">
        <v>861</v>
      </c>
      <c r="F307" s="2" t="s">
        <v>926</v>
      </c>
      <c r="G307" t="s">
        <v>1</v>
      </c>
      <c r="H307" t="s">
        <v>0</v>
      </c>
      <c r="I307" t="s">
        <v>348</v>
      </c>
      <c r="J307" t="s">
        <v>349</v>
      </c>
      <c r="K307" s="52" t="s">
        <v>927</v>
      </c>
      <c r="L307" s="52" t="s">
        <v>927</v>
      </c>
      <c r="N307" t="s">
        <v>29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W307" t="s">
        <v>1</v>
      </c>
    </row>
    <row r="308" spans="5:23" hidden="1" x14ac:dyDescent="0.25">
      <c r="E308" t="s">
        <v>861</v>
      </c>
      <c r="F308" s="2" t="s">
        <v>923</v>
      </c>
      <c r="G308" t="s">
        <v>1</v>
      </c>
      <c r="H308" t="s">
        <v>0</v>
      </c>
      <c r="I308" t="s">
        <v>348</v>
      </c>
      <c r="J308" t="s">
        <v>349</v>
      </c>
      <c r="K308" s="52" t="s">
        <v>925</v>
      </c>
      <c r="L308" s="52" t="s">
        <v>925</v>
      </c>
      <c r="M308" t="s">
        <v>98</v>
      </c>
      <c r="N308" t="s">
        <v>99</v>
      </c>
      <c r="O308" s="3">
        <v>0</v>
      </c>
      <c r="P308" s="3">
        <v>0</v>
      </c>
      <c r="Q308" s="3">
        <v>12</v>
      </c>
      <c r="R308" s="3">
        <v>1.56</v>
      </c>
      <c r="S308" s="3">
        <v>0</v>
      </c>
      <c r="T308" s="3">
        <v>0</v>
      </c>
      <c r="U308" s="3">
        <v>13.56</v>
      </c>
      <c r="W308" t="s">
        <v>1</v>
      </c>
    </row>
    <row r="309" spans="5:23" hidden="1" x14ac:dyDescent="0.25">
      <c r="E309" t="s">
        <v>861</v>
      </c>
      <c r="F309" s="2" t="s">
        <v>923</v>
      </c>
      <c r="G309" t="s">
        <v>1</v>
      </c>
      <c r="H309" t="s">
        <v>0</v>
      </c>
      <c r="I309" t="s">
        <v>348</v>
      </c>
      <c r="J309" t="s">
        <v>349</v>
      </c>
      <c r="K309" s="52" t="s">
        <v>924</v>
      </c>
      <c r="L309" s="52" t="s">
        <v>924</v>
      </c>
      <c r="M309" t="s">
        <v>98</v>
      </c>
      <c r="N309" t="s">
        <v>99</v>
      </c>
      <c r="O309" s="3">
        <v>0</v>
      </c>
      <c r="P309" s="3">
        <v>0</v>
      </c>
      <c r="Q309" s="3">
        <v>125</v>
      </c>
      <c r="R309" s="3">
        <v>16.25</v>
      </c>
      <c r="S309" s="3">
        <v>0</v>
      </c>
      <c r="T309" s="3">
        <v>0</v>
      </c>
      <c r="U309" s="3">
        <v>141.25</v>
      </c>
      <c r="W309" t="s">
        <v>1</v>
      </c>
    </row>
    <row r="310" spans="5:23" hidden="1" x14ac:dyDescent="0.25">
      <c r="E310" t="s">
        <v>861</v>
      </c>
      <c r="F310" s="2" t="s">
        <v>905</v>
      </c>
      <c r="G310" t="s">
        <v>1</v>
      </c>
      <c r="H310" t="s">
        <v>0</v>
      </c>
      <c r="I310" t="s">
        <v>348</v>
      </c>
      <c r="J310" t="s">
        <v>349</v>
      </c>
      <c r="K310" s="52" t="s">
        <v>922</v>
      </c>
      <c r="L310" s="52" t="s">
        <v>922</v>
      </c>
      <c r="M310" t="s">
        <v>285</v>
      </c>
      <c r="N310" t="s">
        <v>286</v>
      </c>
      <c r="O310" s="3">
        <v>0</v>
      </c>
      <c r="P310" s="3">
        <v>0</v>
      </c>
      <c r="Q310" s="3">
        <v>100</v>
      </c>
      <c r="R310" s="3">
        <v>13</v>
      </c>
      <c r="S310" s="3">
        <v>0</v>
      </c>
      <c r="T310" s="3">
        <v>0</v>
      </c>
      <c r="U310" s="3">
        <v>113</v>
      </c>
      <c r="W310" t="s">
        <v>1</v>
      </c>
    </row>
    <row r="311" spans="5:23" hidden="1" x14ac:dyDescent="0.25">
      <c r="E311" t="s">
        <v>861</v>
      </c>
      <c r="F311" s="2" t="s">
        <v>905</v>
      </c>
      <c r="G311" t="s">
        <v>1</v>
      </c>
      <c r="H311" t="s">
        <v>0</v>
      </c>
      <c r="I311" t="s">
        <v>348</v>
      </c>
      <c r="J311" t="s">
        <v>349</v>
      </c>
      <c r="K311" s="52" t="s">
        <v>921</v>
      </c>
      <c r="L311" s="52" t="s">
        <v>921</v>
      </c>
      <c r="M311" t="s">
        <v>143</v>
      </c>
      <c r="N311" t="s">
        <v>144</v>
      </c>
      <c r="O311" s="3">
        <v>0</v>
      </c>
      <c r="P311" s="3">
        <v>0</v>
      </c>
      <c r="Q311" s="3">
        <v>54</v>
      </c>
      <c r="R311" s="3">
        <v>7.0200000000000005</v>
      </c>
      <c r="S311" s="3">
        <v>0</v>
      </c>
      <c r="T311" s="3">
        <v>0</v>
      </c>
      <c r="U311" s="3">
        <v>61.02</v>
      </c>
      <c r="W311" t="s">
        <v>1</v>
      </c>
    </row>
    <row r="312" spans="5:23" hidden="1" x14ac:dyDescent="0.25">
      <c r="E312" t="s">
        <v>861</v>
      </c>
      <c r="F312" s="2" t="s">
        <v>905</v>
      </c>
      <c r="G312" t="s">
        <v>1</v>
      </c>
      <c r="H312" t="s">
        <v>0</v>
      </c>
      <c r="I312" t="s">
        <v>348</v>
      </c>
      <c r="J312" t="s">
        <v>349</v>
      </c>
      <c r="K312" s="52" t="s">
        <v>920</v>
      </c>
      <c r="L312" s="52" t="s">
        <v>920</v>
      </c>
      <c r="M312" t="s">
        <v>113</v>
      </c>
      <c r="N312" t="s">
        <v>114</v>
      </c>
      <c r="O312" s="3">
        <v>0</v>
      </c>
      <c r="P312" s="3">
        <v>0</v>
      </c>
      <c r="Q312" s="3">
        <v>120</v>
      </c>
      <c r="R312" s="3">
        <v>15.600000000000001</v>
      </c>
      <c r="S312" s="3">
        <v>0</v>
      </c>
      <c r="T312" s="3">
        <v>0</v>
      </c>
      <c r="U312" s="3">
        <v>135.6</v>
      </c>
      <c r="W312" t="s">
        <v>1</v>
      </c>
    </row>
    <row r="313" spans="5:23" hidden="1" x14ac:dyDescent="0.25">
      <c r="E313" t="s">
        <v>861</v>
      </c>
      <c r="F313" s="2" t="s">
        <v>905</v>
      </c>
      <c r="G313" t="s">
        <v>1</v>
      </c>
      <c r="H313" t="s">
        <v>0</v>
      </c>
      <c r="I313" t="s">
        <v>348</v>
      </c>
      <c r="J313" t="s">
        <v>349</v>
      </c>
      <c r="K313" s="52" t="s">
        <v>919</v>
      </c>
      <c r="L313" s="52" t="s">
        <v>919</v>
      </c>
      <c r="M313" t="s">
        <v>226</v>
      </c>
      <c r="N313" t="s">
        <v>227</v>
      </c>
      <c r="O313" s="3">
        <v>0</v>
      </c>
      <c r="P313" s="3">
        <v>0</v>
      </c>
      <c r="Q313" s="3">
        <v>250</v>
      </c>
      <c r="R313" s="3">
        <v>32.5</v>
      </c>
      <c r="S313" s="3">
        <v>0</v>
      </c>
      <c r="T313" s="3">
        <v>0</v>
      </c>
      <c r="U313" s="3">
        <v>282.5</v>
      </c>
      <c r="W313" t="s">
        <v>1</v>
      </c>
    </row>
    <row r="314" spans="5:23" hidden="1" x14ac:dyDescent="0.25">
      <c r="E314" t="s">
        <v>861</v>
      </c>
      <c r="F314" s="2" t="s">
        <v>905</v>
      </c>
      <c r="G314" t="s">
        <v>1</v>
      </c>
      <c r="H314" t="s">
        <v>0</v>
      </c>
      <c r="I314" t="s">
        <v>348</v>
      </c>
      <c r="J314" t="s">
        <v>349</v>
      </c>
      <c r="K314" s="52" t="s">
        <v>918</v>
      </c>
      <c r="L314" s="52" t="s">
        <v>918</v>
      </c>
      <c r="M314" t="s">
        <v>283</v>
      </c>
      <c r="N314" t="s">
        <v>284</v>
      </c>
      <c r="O314" s="3">
        <v>0</v>
      </c>
      <c r="P314" s="3">
        <v>0</v>
      </c>
      <c r="Q314" s="3">
        <v>30.4</v>
      </c>
      <c r="R314" s="3">
        <v>3.952</v>
      </c>
      <c r="S314" s="3">
        <v>0</v>
      </c>
      <c r="T314" s="3">
        <v>0</v>
      </c>
      <c r="U314" s="3">
        <v>34.351999999999997</v>
      </c>
      <c r="W314" t="s">
        <v>1</v>
      </c>
    </row>
    <row r="315" spans="5:23" hidden="1" x14ac:dyDescent="0.25">
      <c r="E315" t="s">
        <v>861</v>
      </c>
      <c r="F315" s="2" t="s">
        <v>905</v>
      </c>
      <c r="G315" t="s">
        <v>1</v>
      </c>
      <c r="H315" t="s">
        <v>0</v>
      </c>
      <c r="I315" t="s">
        <v>348</v>
      </c>
      <c r="J315" t="s">
        <v>349</v>
      </c>
      <c r="K315" s="52" t="s">
        <v>916</v>
      </c>
      <c r="L315" s="52" t="s">
        <v>916</v>
      </c>
      <c r="N315" t="s">
        <v>267</v>
      </c>
      <c r="O315" s="3">
        <v>0</v>
      </c>
      <c r="P315" s="3">
        <v>0</v>
      </c>
      <c r="Q315" s="3">
        <v>35</v>
      </c>
      <c r="R315" s="3">
        <v>4.55</v>
      </c>
      <c r="S315" s="3">
        <v>0</v>
      </c>
      <c r="T315" s="3">
        <v>0</v>
      </c>
      <c r="U315" s="3">
        <v>39.549999999999997</v>
      </c>
      <c r="V315" s="3" t="s">
        <v>917</v>
      </c>
      <c r="W315" t="s">
        <v>1</v>
      </c>
    </row>
    <row r="316" spans="5:23" hidden="1" x14ac:dyDescent="0.25">
      <c r="E316" t="s">
        <v>861</v>
      </c>
      <c r="F316" s="2" t="s">
        <v>905</v>
      </c>
      <c r="G316" t="s">
        <v>1</v>
      </c>
      <c r="H316" t="s">
        <v>0</v>
      </c>
      <c r="I316" t="s">
        <v>348</v>
      </c>
      <c r="J316" t="s">
        <v>349</v>
      </c>
      <c r="K316" s="52" t="s">
        <v>915</v>
      </c>
      <c r="L316" s="52" t="s">
        <v>915</v>
      </c>
      <c r="M316" t="s">
        <v>283</v>
      </c>
      <c r="N316" t="s">
        <v>284</v>
      </c>
      <c r="O316" s="3">
        <v>0</v>
      </c>
      <c r="P316" s="3">
        <v>0</v>
      </c>
      <c r="Q316" s="3">
        <v>35</v>
      </c>
      <c r="R316" s="3">
        <v>4.55</v>
      </c>
      <c r="S316" s="3">
        <v>0</v>
      </c>
      <c r="T316" s="3">
        <v>0</v>
      </c>
      <c r="U316" s="3">
        <v>39.549999999999997</v>
      </c>
      <c r="W316" t="s">
        <v>1</v>
      </c>
    </row>
    <row r="317" spans="5:23" hidden="1" x14ac:dyDescent="0.25">
      <c r="E317" t="s">
        <v>861</v>
      </c>
      <c r="F317" s="2" t="s">
        <v>905</v>
      </c>
      <c r="G317" t="s">
        <v>1</v>
      </c>
      <c r="H317" t="s">
        <v>0</v>
      </c>
      <c r="I317" t="s">
        <v>348</v>
      </c>
      <c r="J317" t="s">
        <v>349</v>
      </c>
      <c r="K317" s="52" t="s">
        <v>914</v>
      </c>
      <c r="L317" s="52" t="s">
        <v>914</v>
      </c>
      <c r="M317" t="s">
        <v>151</v>
      </c>
      <c r="N317" t="s">
        <v>152</v>
      </c>
      <c r="O317" s="3">
        <v>0</v>
      </c>
      <c r="P317" s="3">
        <v>0</v>
      </c>
      <c r="Q317" s="3">
        <v>45</v>
      </c>
      <c r="R317" s="3">
        <v>5.8500000000000005</v>
      </c>
      <c r="S317" s="3">
        <v>0</v>
      </c>
      <c r="T317" s="3">
        <v>0</v>
      </c>
      <c r="U317" s="3">
        <v>50.85</v>
      </c>
      <c r="W317" t="s">
        <v>1</v>
      </c>
    </row>
    <row r="318" spans="5:23" hidden="1" x14ac:dyDescent="0.25">
      <c r="E318" t="s">
        <v>861</v>
      </c>
      <c r="F318" s="2" t="s">
        <v>905</v>
      </c>
      <c r="G318" t="s">
        <v>1</v>
      </c>
      <c r="H318" t="s">
        <v>0</v>
      </c>
      <c r="I318" t="s">
        <v>348</v>
      </c>
      <c r="J318" t="s">
        <v>349</v>
      </c>
      <c r="K318" s="52" t="s">
        <v>913</v>
      </c>
      <c r="L318" s="52" t="s">
        <v>913</v>
      </c>
      <c r="M318" t="s">
        <v>113</v>
      </c>
      <c r="N318" t="s">
        <v>114</v>
      </c>
      <c r="O318" s="3">
        <v>0</v>
      </c>
      <c r="P318" s="3">
        <v>0</v>
      </c>
      <c r="Q318" s="3">
        <v>25</v>
      </c>
      <c r="R318" s="3">
        <v>3.25</v>
      </c>
      <c r="S318" s="3">
        <v>0</v>
      </c>
      <c r="T318" s="3">
        <v>0</v>
      </c>
      <c r="U318" s="3">
        <v>28.25</v>
      </c>
      <c r="W318" t="s">
        <v>1</v>
      </c>
    </row>
    <row r="319" spans="5:23" hidden="1" x14ac:dyDescent="0.25">
      <c r="E319" t="s">
        <v>861</v>
      </c>
      <c r="F319" s="2" t="s">
        <v>905</v>
      </c>
      <c r="G319" t="s">
        <v>1</v>
      </c>
      <c r="H319" t="s">
        <v>0</v>
      </c>
      <c r="I319" t="s">
        <v>348</v>
      </c>
      <c r="J319" t="s">
        <v>349</v>
      </c>
      <c r="K319" s="52" t="s">
        <v>912</v>
      </c>
      <c r="L319" s="52" t="s">
        <v>912</v>
      </c>
      <c r="M319" t="s">
        <v>161</v>
      </c>
      <c r="N319" t="s">
        <v>162</v>
      </c>
      <c r="O319" s="3">
        <v>0</v>
      </c>
      <c r="P319" s="3">
        <v>0</v>
      </c>
      <c r="Q319" s="3">
        <v>75</v>
      </c>
      <c r="R319" s="3">
        <v>9.75</v>
      </c>
      <c r="S319" s="3">
        <v>0</v>
      </c>
      <c r="T319" s="3">
        <v>0</v>
      </c>
      <c r="U319" s="3">
        <v>84.75</v>
      </c>
      <c r="W319" t="s">
        <v>1</v>
      </c>
    </row>
    <row r="320" spans="5:23" hidden="1" x14ac:dyDescent="0.25">
      <c r="E320" t="s">
        <v>861</v>
      </c>
      <c r="F320" s="2" t="s">
        <v>905</v>
      </c>
      <c r="G320" t="s">
        <v>1</v>
      </c>
      <c r="H320" t="s">
        <v>0</v>
      </c>
      <c r="I320" t="s">
        <v>348</v>
      </c>
      <c r="J320" t="s">
        <v>349</v>
      </c>
      <c r="K320" s="52" t="s">
        <v>911</v>
      </c>
      <c r="L320" s="52" t="s">
        <v>911</v>
      </c>
      <c r="M320" t="s">
        <v>161</v>
      </c>
      <c r="N320" t="s">
        <v>162</v>
      </c>
      <c r="O320" s="3">
        <v>0</v>
      </c>
      <c r="P320" s="3">
        <v>0</v>
      </c>
      <c r="Q320" s="3">
        <v>60</v>
      </c>
      <c r="R320" s="3">
        <v>7.8000000000000007</v>
      </c>
      <c r="S320" s="3">
        <v>0</v>
      </c>
      <c r="T320" s="3">
        <v>0</v>
      </c>
      <c r="U320" s="3">
        <v>67.8</v>
      </c>
      <c r="W320" t="s">
        <v>1</v>
      </c>
    </row>
    <row r="321" spans="5:23" hidden="1" x14ac:dyDescent="0.25">
      <c r="E321" t="s">
        <v>861</v>
      </c>
      <c r="F321" s="2" t="s">
        <v>905</v>
      </c>
      <c r="G321" t="s">
        <v>1</v>
      </c>
      <c r="H321" t="s">
        <v>0</v>
      </c>
      <c r="I321" t="s">
        <v>348</v>
      </c>
      <c r="J321" t="s">
        <v>349</v>
      </c>
      <c r="K321" s="52" t="s">
        <v>910</v>
      </c>
      <c r="L321" s="52" t="s">
        <v>910</v>
      </c>
      <c r="M321" t="s">
        <v>161</v>
      </c>
      <c r="N321" t="s">
        <v>162</v>
      </c>
      <c r="O321" s="3">
        <v>0</v>
      </c>
      <c r="P321" s="3">
        <v>0</v>
      </c>
      <c r="Q321" s="3">
        <v>50</v>
      </c>
      <c r="R321" s="3">
        <v>6.5</v>
      </c>
      <c r="S321" s="3">
        <v>0</v>
      </c>
      <c r="T321" s="3">
        <v>0</v>
      </c>
      <c r="U321" s="3">
        <v>56.5</v>
      </c>
      <c r="W321" t="s">
        <v>1</v>
      </c>
    </row>
    <row r="322" spans="5:23" hidden="1" x14ac:dyDescent="0.25">
      <c r="E322" t="s">
        <v>861</v>
      </c>
      <c r="F322" s="2" t="s">
        <v>905</v>
      </c>
      <c r="G322" t="s">
        <v>1</v>
      </c>
      <c r="H322" t="s">
        <v>0</v>
      </c>
      <c r="I322" t="s">
        <v>348</v>
      </c>
      <c r="J322" t="s">
        <v>349</v>
      </c>
      <c r="K322" s="52" t="s">
        <v>909</v>
      </c>
      <c r="L322" s="52" t="s">
        <v>909</v>
      </c>
      <c r="M322" t="s">
        <v>169</v>
      </c>
      <c r="N322" t="s">
        <v>170</v>
      </c>
      <c r="O322" s="3">
        <v>0</v>
      </c>
      <c r="P322" s="3">
        <v>0</v>
      </c>
      <c r="Q322" s="3">
        <v>270</v>
      </c>
      <c r="R322" s="3">
        <v>35.1</v>
      </c>
      <c r="S322" s="3">
        <v>0</v>
      </c>
      <c r="T322" s="3">
        <v>0</v>
      </c>
      <c r="U322" s="3">
        <v>305.10000000000002</v>
      </c>
      <c r="W322" t="s">
        <v>1</v>
      </c>
    </row>
    <row r="323" spans="5:23" hidden="1" x14ac:dyDescent="0.25">
      <c r="E323" t="s">
        <v>861</v>
      </c>
      <c r="F323" s="2" t="s">
        <v>905</v>
      </c>
      <c r="G323" t="s">
        <v>1</v>
      </c>
      <c r="H323" t="s">
        <v>0</v>
      </c>
      <c r="I323" t="s">
        <v>348</v>
      </c>
      <c r="J323" t="s">
        <v>349</v>
      </c>
      <c r="K323" s="52" t="s">
        <v>908</v>
      </c>
      <c r="L323" s="52" t="s">
        <v>908</v>
      </c>
      <c r="M323" t="s">
        <v>271</v>
      </c>
      <c r="N323" t="s">
        <v>272</v>
      </c>
      <c r="O323" s="3">
        <v>0</v>
      </c>
      <c r="P323" s="3">
        <v>0</v>
      </c>
      <c r="Q323" s="3">
        <v>12.96</v>
      </c>
      <c r="R323" s="3">
        <v>1.6848000000000001</v>
      </c>
      <c r="S323" s="3">
        <v>0</v>
      </c>
      <c r="T323" s="3">
        <v>0</v>
      </c>
      <c r="U323" s="3">
        <v>14.6448</v>
      </c>
      <c r="W323" t="s">
        <v>1</v>
      </c>
    </row>
    <row r="324" spans="5:23" hidden="1" x14ac:dyDescent="0.25">
      <c r="E324" t="s">
        <v>861</v>
      </c>
      <c r="F324" s="2" t="s">
        <v>905</v>
      </c>
      <c r="G324" t="s">
        <v>1</v>
      </c>
      <c r="H324" t="s">
        <v>0</v>
      </c>
      <c r="I324" t="s">
        <v>348</v>
      </c>
      <c r="J324" t="s">
        <v>349</v>
      </c>
      <c r="K324" s="52" t="s">
        <v>907</v>
      </c>
      <c r="L324" s="52" t="s">
        <v>907</v>
      </c>
      <c r="M324" t="s">
        <v>271</v>
      </c>
      <c r="N324" t="s">
        <v>272</v>
      </c>
      <c r="O324" s="3">
        <v>0</v>
      </c>
      <c r="P324" s="3">
        <v>0</v>
      </c>
      <c r="Q324" s="3">
        <v>125</v>
      </c>
      <c r="R324" s="3">
        <v>16.25</v>
      </c>
      <c r="S324" s="3">
        <v>0</v>
      </c>
      <c r="T324" s="3">
        <v>0</v>
      </c>
      <c r="U324" s="3">
        <v>141.25</v>
      </c>
      <c r="W324" t="s">
        <v>1</v>
      </c>
    </row>
    <row r="325" spans="5:23" hidden="1" x14ac:dyDescent="0.25">
      <c r="E325" t="s">
        <v>861</v>
      </c>
      <c r="F325" s="2" t="s">
        <v>905</v>
      </c>
      <c r="G325" t="s">
        <v>1</v>
      </c>
      <c r="H325" t="s">
        <v>0</v>
      </c>
      <c r="I325" t="s">
        <v>348</v>
      </c>
      <c r="J325" t="s">
        <v>349</v>
      </c>
      <c r="K325" s="52" t="s">
        <v>906</v>
      </c>
      <c r="L325" s="52" t="s">
        <v>906</v>
      </c>
      <c r="M325" t="s">
        <v>169</v>
      </c>
      <c r="N325" t="s">
        <v>170</v>
      </c>
      <c r="O325" s="3">
        <v>0</v>
      </c>
      <c r="P325" s="3">
        <v>0</v>
      </c>
      <c r="Q325" s="3">
        <v>341.07</v>
      </c>
      <c r="R325" s="3">
        <v>44.339100000000002</v>
      </c>
      <c r="S325" s="3">
        <v>0</v>
      </c>
      <c r="T325" s="3">
        <v>0</v>
      </c>
      <c r="U325" s="3">
        <v>385.40909999999997</v>
      </c>
      <c r="W325" t="s">
        <v>1</v>
      </c>
    </row>
    <row r="326" spans="5:23" hidden="1" x14ac:dyDescent="0.25">
      <c r="E326" t="s">
        <v>861</v>
      </c>
      <c r="F326" s="2" t="s">
        <v>892</v>
      </c>
      <c r="G326" t="s">
        <v>1</v>
      </c>
      <c r="H326" t="s">
        <v>0</v>
      </c>
      <c r="I326" t="s">
        <v>348</v>
      </c>
      <c r="J326" t="s">
        <v>349</v>
      </c>
      <c r="K326" s="52" t="s">
        <v>904</v>
      </c>
      <c r="L326" s="52" t="s">
        <v>904</v>
      </c>
      <c r="M326" t="s">
        <v>176</v>
      </c>
      <c r="N326" t="s">
        <v>177</v>
      </c>
      <c r="O326" s="3">
        <v>0</v>
      </c>
      <c r="P326" s="3">
        <v>0</v>
      </c>
      <c r="Q326" s="3">
        <v>43.22</v>
      </c>
      <c r="R326" s="3">
        <v>5.6185999999999998</v>
      </c>
      <c r="S326" s="3">
        <v>0</v>
      </c>
      <c r="T326" s="3">
        <v>0</v>
      </c>
      <c r="U326" s="3">
        <v>48.8386</v>
      </c>
      <c r="W326" t="s">
        <v>1</v>
      </c>
    </row>
    <row r="327" spans="5:23" hidden="1" x14ac:dyDescent="0.25">
      <c r="E327" t="s">
        <v>861</v>
      </c>
      <c r="F327" s="2" t="s">
        <v>892</v>
      </c>
      <c r="G327" t="s">
        <v>1</v>
      </c>
      <c r="H327" t="s">
        <v>0</v>
      </c>
      <c r="I327" t="s">
        <v>348</v>
      </c>
      <c r="J327" t="s">
        <v>349</v>
      </c>
      <c r="K327" s="52" t="s">
        <v>903</v>
      </c>
      <c r="L327" s="52" t="s">
        <v>903</v>
      </c>
      <c r="M327" t="s">
        <v>113</v>
      </c>
      <c r="N327" t="s">
        <v>114</v>
      </c>
      <c r="O327" s="3">
        <v>0</v>
      </c>
      <c r="P327" s="3">
        <v>0</v>
      </c>
      <c r="Q327" s="3">
        <v>95</v>
      </c>
      <c r="R327" s="3">
        <v>12.35</v>
      </c>
      <c r="S327" s="3">
        <v>0</v>
      </c>
      <c r="T327" s="3">
        <v>0</v>
      </c>
      <c r="U327" s="3">
        <v>107.35</v>
      </c>
      <c r="W327" t="s">
        <v>1</v>
      </c>
    </row>
    <row r="328" spans="5:23" hidden="1" x14ac:dyDescent="0.25">
      <c r="E328" t="s">
        <v>861</v>
      </c>
      <c r="F328" s="2" t="s">
        <v>892</v>
      </c>
      <c r="G328" t="s">
        <v>1</v>
      </c>
      <c r="H328" t="s">
        <v>0</v>
      </c>
      <c r="I328" t="s">
        <v>348</v>
      </c>
      <c r="J328" t="s">
        <v>349</v>
      </c>
      <c r="K328" s="52" t="s">
        <v>902</v>
      </c>
      <c r="L328" s="52" t="s">
        <v>902</v>
      </c>
      <c r="M328" t="s">
        <v>693</v>
      </c>
      <c r="N328" t="s">
        <v>123</v>
      </c>
      <c r="O328" s="3">
        <v>0</v>
      </c>
      <c r="P328" s="3">
        <v>0</v>
      </c>
      <c r="Q328" s="3">
        <v>40</v>
      </c>
      <c r="R328" s="3">
        <v>5.2</v>
      </c>
      <c r="S328" s="3">
        <v>0</v>
      </c>
      <c r="T328" s="3">
        <v>0</v>
      </c>
      <c r="U328" s="3">
        <v>45.2</v>
      </c>
      <c r="W328" t="s">
        <v>1</v>
      </c>
    </row>
    <row r="329" spans="5:23" hidden="1" x14ac:dyDescent="0.25">
      <c r="E329" t="s">
        <v>861</v>
      </c>
      <c r="F329" s="2" t="s">
        <v>892</v>
      </c>
      <c r="G329" t="s">
        <v>1</v>
      </c>
      <c r="H329" t="s">
        <v>0</v>
      </c>
      <c r="I329" t="s">
        <v>348</v>
      </c>
      <c r="J329" t="s">
        <v>349</v>
      </c>
      <c r="K329" s="52" t="s">
        <v>901</v>
      </c>
      <c r="L329" s="52" t="s">
        <v>901</v>
      </c>
      <c r="M329" t="s">
        <v>374</v>
      </c>
      <c r="N329" t="s">
        <v>375</v>
      </c>
      <c r="O329" s="3">
        <v>0</v>
      </c>
      <c r="P329" s="3">
        <v>0</v>
      </c>
      <c r="Q329" s="3">
        <v>60</v>
      </c>
      <c r="R329" s="3">
        <v>7.8000000000000007</v>
      </c>
      <c r="S329" s="3">
        <v>0</v>
      </c>
      <c r="T329" s="3">
        <v>0</v>
      </c>
      <c r="U329" s="3">
        <v>67.8</v>
      </c>
      <c r="W329" t="s">
        <v>1</v>
      </c>
    </row>
    <row r="330" spans="5:23" hidden="1" x14ac:dyDescent="0.25">
      <c r="E330" t="s">
        <v>861</v>
      </c>
      <c r="F330" s="2" t="s">
        <v>892</v>
      </c>
      <c r="G330" t="s">
        <v>1</v>
      </c>
      <c r="H330" t="s">
        <v>0</v>
      </c>
      <c r="I330" t="s">
        <v>348</v>
      </c>
      <c r="J330" t="s">
        <v>349</v>
      </c>
      <c r="K330" s="52" t="s">
        <v>900</v>
      </c>
      <c r="L330" s="52" t="s">
        <v>900</v>
      </c>
      <c r="M330" t="s">
        <v>113</v>
      </c>
      <c r="N330" t="s">
        <v>114</v>
      </c>
      <c r="O330" s="3">
        <v>0</v>
      </c>
      <c r="P330" s="3">
        <v>0</v>
      </c>
      <c r="Q330" s="3">
        <v>60</v>
      </c>
      <c r="R330" s="3">
        <v>7.8000000000000007</v>
      </c>
      <c r="S330" s="3">
        <v>0</v>
      </c>
      <c r="T330" s="3">
        <v>0</v>
      </c>
      <c r="U330" s="3">
        <v>67.8</v>
      </c>
      <c r="W330" t="s">
        <v>1</v>
      </c>
    </row>
    <row r="331" spans="5:23" hidden="1" x14ac:dyDescent="0.25">
      <c r="E331" t="s">
        <v>861</v>
      </c>
      <c r="F331" s="2" t="s">
        <v>892</v>
      </c>
      <c r="G331" t="s">
        <v>1</v>
      </c>
      <c r="H331" t="s">
        <v>0</v>
      </c>
      <c r="I331" t="s">
        <v>348</v>
      </c>
      <c r="J331" t="s">
        <v>349</v>
      </c>
      <c r="K331" s="52" t="s">
        <v>899</v>
      </c>
      <c r="L331" s="52" t="s">
        <v>899</v>
      </c>
      <c r="M331" t="s">
        <v>113</v>
      </c>
      <c r="N331" t="s">
        <v>114</v>
      </c>
      <c r="O331" s="3">
        <v>0</v>
      </c>
      <c r="P331" s="3">
        <v>0</v>
      </c>
      <c r="Q331" s="3">
        <v>95</v>
      </c>
      <c r="R331" s="3">
        <v>12.35</v>
      </c>
      <c r="S331" s="3">
        <v>0</v>
      </c>
      <c r="T331" s="3">
        <v>0</v>
      </c>
      <c r="U331" s="3">
        <v>107.35</v>
      </c>
      <c r="W331" t="s">
        <v>1</v>
      </c>
    </row>
    <row r="332" spans="5:23" hidden="1" x14ac:dyDescent="0.25">
      <c r="E332" t="s">
        <v>861</v>
      </c>
      <c r="F332" s="2" t="s">
        <v>892</v>
      </c>
      <c r="G332" t="s">
        <v>1</v>
      </c>
      <c r="H332" t="s">
        <v>0</v>
      </c>
      <c r="I332" t="s">
        <v>348</v>
      </c>
      <c r="J332" t="s">
        <v>349</v>
      </c>
      <c r="K332" s="52" t="s">
        <v>898</v>
      </c>
      <c r="L332" s="52" t="s">
        <v>898</v>
      </c>
      <c r="M332" t="s">
        <v>167</v>
      </c>
      <c r="N332" t="s">
        <v>168</v>
      </c>
      <c r="O332" s="3">
        <v>0</v>
      </c>
      <c r="P332" s="3">
        <v>0</v>
      </c>
      <c r="Q332" s="3">
        <v>26.45</v>
      </c>
      <c r="R332" s="3">
        <v>3.4384999999999999</v>
      </c>
      <c r="S332" s="3">
        <v>0</v>
      </c>
      <c r="T332" s="3">
        <v>0</v>
      </c>
      <c r="U332" s="3">
        <v>29.888500000000001</v>
      </c>
      <c r="W332" t="s">
        <v>1</v>
      </c>
    </row>
    <row r="333" spans="5:23" hidden="1" x14ac:dyDescent="0.25">
      <c r="E333" t="s">
        <v>861</v>
      </c>
      <c r="F333" s="2" t="s">
        <v>892</v>
      </c>
      <c r="G333" t="s">
        <v>1</v>
      </c>
      <c r="H333" t="s">
        <v>0</v>
      </c>
      <c r="I333" t="s">
        <v>348</v>
      </c>
      <c r="J333" t="s">
        <v>349</v>
      </c>
      <c r="K333" s="52" t="s">
        <v>897</v>
      </c>
      <c r="L333" s="52" t="s">
        <v>897</v>
      </c>
      <c r="M333" t="s">
        <v>113</v>
      </c>
      <c r="N333" t="s">
        <v>114</v>
      </c>
      <c r="O333" s="3">
        <v>0</v>
      </c>
      <c r="P333" s="3">
        <v>0</v>
      </c>
      <c r="Q333" s="3">
        <v>25</v>
      </c>
      <c r="R333" s="3">
        <v>3.25</v>
      </c>
      <c r="S333" s="3">
        <v>0</v>
      </c>
      <c r="T333" s="3">
        <v>0</v>
      </c>
      <c r="U333" s="3">
        <v>28.25</v>
      </c>
      <c r="W333" t="s">
        <v>1</v>
      </c>
    </row>
    <row r="334" spans="5:23" hidden="1" x14ac:dyDescent="0.25">
      <c r="E334" t="s">
        <v>861</v>
      </c>
      <c r="F334" s="2" t="s">
        <v>892</v>
      </c>
      <c r="G334" t="s">
        <v>1</v>
      </c>
      <c r="H334" t="s">
        <v>0</v>
      </c>
      <c r="I334" t="s">
        <v>348</v>
      </c>
      <c r="J334" t="s">
        <v>349</v>
      </c>
      <c r="K334" s="52" t="s">
        <v>896</v>
      </c>
      <c r="L334" s="52" t="s">
        <v>896</v>
      </c>
      <c r="M334" t="s">
        <v>113</v>
      </c>
      <c r="N334" t="s">
        <v>114</v>
      </c>
      <c r="O334" s="3">
        <v>0</v>
      </c>
      <c r="P334" s="3">
        <v>0</v>
      </c>
      <c r="Q334" s="3">
        <v>90</v>
      </c>
      <c r="R334" s="3">
        <v>11.700000000000001</v>
      </c>
      <c r="S334" s="3">
        <v>0</v>
      </c>
      <c r="T334" s="3">
        <v>0</v>
      </c>
      <c r="U334" s="3">
        <v>101.7</v>
      </c>
      <c r="W334" t="s">
        <v>1</v>
      </c>
    </row>
    <row r="335" spans="5:23" hidden="1" x14ac:dyDescent="0.25">
      <c r="E335" t="s">
        <v>861</v>
      </c>
      <c r="F335" s="2" t="s">
        <v>892</v>
      </c>
      <c r="G335" t="s">
        <v>1</v>
      </c>
      <c r="H335" t="s">
        <v>0</v>
      </c>
      <c r="I335" t="s">
        <v>348</v>
      </c>
      <c r="J335" t="s">
        <v>349</v>
      </c>
      <c r="K335" s="52" t="s">
        <v>895</v>
      </c>
      <c r="L335" s="52" t="s">
        <v>895</v>
      </c>
      <c r="M335" t="s">
        <v>113</v>
      </c>
      <c r="N335" t="s">
        <v>114</v>
      </c>
      <c r="O335" s="3">
        <v>0</v>
      </c>
      <c r="P335" s="3">
        <v>0</v>
      </c>
      <c r="Q335" s="3">
        <v>90</v>
      </c>
      <c r="R335" s="3">
        <v>11.700000000000001</v>
      </c>
      <c r="S335" s="3">
        <v>0</v>
      </c>
      <c r="T335" s="3">
        <v>0</v>
      </c>
      <c r="U335" s="3">
        <v>101.7</v>
      </c>
      <c r="W335" t="s">
        <v>1</v>
      </c>
    </row>
    <row r="336" spans="5:23" hidden="1" x14ac:dyDescent="0.25">
      <c r="E336" t="s">
        <v>861</v>
      </c>
      <c r="F336" s="2" t="s">
        <v>892</v>
      </c>
      <c r="G336" t="s">
        <v>1</v>
      </c>
      <c r="H336" t="s">
        <v>0</v>
      </c>
      <c r="I336" t="s">
        <v>348</v>
      </c>
      <c r="J336" t="s">
        <v>349</v>
      </c>
      <c r="K336" s="52" t="s">
        <v>894</v>
      </c>
      <c r="L336" s="52" t="s">
        <v>894</v>
      </c>
      <c r="M336" t="s">
        <v>113</v>
      </c>
      <c r="N336" t="s">
        <v>114</v>
      </c>
      <c r="O336" s="3">
        <v>0</v>
      </c>
      <c r="P336" s="3">
        <v>0</v>
      </c>
      <c r="Q336" s="3">
        <v>40</v>
      </c>
      <c r="R336" s="3">
        <v>5.2</v>
      </c>
      <c r="S336" s="3">
        <v>0</v>
      </c>
      <c r="T336" s="3">
        <v>0</v>
      </c>
      <c r="U336" s="3">
        <v>45.2</v>
      </c>
      <c r="W336" t="s">
        <v>1</v>
      </c>
    </row>
    <row r="337" spans="5:23" hidden="1" x14ac:dyDescent="0.25">
      <c r="E337" t="s">
        <v>861</v>
      </c>
      <c r="F337" s="2" t="s">
        <v>892</v>
      </c>
      <c r="G337" t="s">
        <v>1</v>
      </c>
      <c r="H337" t="s">
        <v>0</v>
      </c>
      <c r="I337" t="s">
        <v>348</v>
      </c>
      <c r="J337" t="s">
        <v>349</v>
      </c>
      <c r="K337" s="52" t="s">
        <v>893</v>
      </c>
      <c r="L337" s="52" t="s">
        <v>893</v>
      </c>
      <c r="M337" t="s">
        <v>131</v>
      </c>
      <c r="N337" t="s">
        <v>132</v>
      </c>
      <c r="O337" s="3">
        <v>0</v>
      </c>
      <c r="P337" s="3">
        <v>0</v>
      </c>
      <c r="Q337" s="3">
        <v>50</v>
      </c>
      <c r="R337" s="3">
        <v>6.5</v>
      </c>
      <c r="S337" s="3">
        <v>0</v>
      </c>
      <c r="T337" s="3">
        <v>0</v>
      </c>
      <c r="U337" s="3">
        <v>56.5</v>
      </c>
      <c r="W337" t="s">
        <v>1</v>
      </c>
    </row>
    <row r="338" spans="5:23" hidden="1" x14ac:dyDescent="0.25">
      <c r="E338" t="s">
        <v>861</v>
      </c>
      <c r="F338" s="2" t="s">
        <v>879</v>
      </c>
      <c r="G338" t="s">
        <v>1</v>
      </c>
      <c r="H338" t="s">
        <v>0</v>
      </c>
      <c r="I338" t="s">
        <v>348</v>
      </c>
      <c r="J338" t="s">
        <v>349</v>
      </c>
      <c r="K338" s="52" t="s">
        <v>891</v>
      </c>
      <c r="L338" s="52" t="s">
        <v>891</v>
      </c>
      <c r="M338" t="s">
        <v>202</v>
      </c>
      <c r="N338" t="s">
        <v>203</v>
      </c>
      <c r="O338" s="3">
        <v>0</v>
      </c>
      <c r="P338" s="3">
        <v>0</v>
      </c>
      <c r="Q338" s="3">
        <v>65</v>
      </c>
      <c r="R338" s="3">
        <v>8.4500000000000011</v>
      </c>
      <c r="S338" s="3">
        <v>0</v>
      </c>
      <c r="T338" s="3">
        <v>0</v>
      </c>
      <c r="U338" s="3">
        <v>73.45</v>
      </c>
      <c r="W338" t="s">
        <v>1</v>
      </c>
    </row>
    <row r="339" spans="5:23" hidden="1" x14ac:dyDescent="0.25">
      <c r="E339" t="s">
        <v>861</v>
      </c>
      <c r="F339" s="2" t="s">
        <v>879</v>
      </c>
      <c r="G339" t="s">
        <v>1</v>
      </c>
      <c r="H339" t="s">
        <v>0</v>
      </c>
      <c r="I339" t="s">
        <v>348</v>
      </c>
      <c r="J339" t="s">
        <v>349</v>
      </c>
      <c r="K339" s="52" t="s">
        <v>890</v>
      </c>
      <c r="L339" s="52" t="s">
        <v>890</v>
      </c>
      <c r="M339" t="s">
        <v>202</v>
      </c>
      <c r="N339" t="s">
        <v>203</v>
      </c>
      <c r="O339" s="3">
        <v>0</v>
      </c>
      <c r="P339" s="3">
        <v>0</v>
      </c>
      <c r="Q339" s="3">
        <v>240</v>
      </c>
      <c r="R339" s="3">
        <v>31.200000000000003</v>
      </c>
      <c r="S339" s="3">
        <v>0</v>
      </c>
      <c r="T339" s="3">
        <v>0</v>
      </c>
      <c r="U339" s="3">
        <v>271.2</v>
      </c>
      <c r="W339" t="s">
        <v>1</v>
      </c>
    </row>
    <row r="340" spans="5:23" hidden="1" x14ac:dyDescent="0.25">
      <c r="E340" t="s">
        <v>861</v>
      </c>
      <c r="F340" s="2" t="s">
        <v>879</v>
      </c>
      <c r="G340" t="s">
        <v>1</v>
      </c>
      <c r="H340" t="s">
        <v>0</v>
      </c>
      <c r="I340" t="s">
        <v>348</v>
      </c>
      <c r="J340" t="s">
        <v>349</v>
      </c>
      <c r="K340" s="52" t="s">
        <v>889</v>
      </c>
      <c r="L340" s="52" t="s">
        <v>889</v>
      </c>
      <c r="N340" t="s">
        <v>29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3">
        <v>0</v>
      </c>
      <c r="W340" t="s">
        <v>1</v>
      </c>
    </row>
    <row r="341" spans="5:23" hidden="1" x14ac:dyDescent="0.25">
      <c r="E341" t="s">
        <v>861</v>
      </c>
      <c r="F341" s="2" t="s">
        <v>879</v>
      </c>
      <c r="G341" t="s">
        <v>1</v>
      </c>
      <c r="H341" t="s">
        <v>0</v>
      </c>
      <c r="I341" t="s">
        <v>348</v>
      </c>
      <c r="J341" t="s">
        <v>349</v>
      </c>
      <c r="K341" s="52">
        <v>4555</v>
      </c>
      <c r="L341" s="52">
        <v>4555</v>
      </c>
      <c r="M341" t="s">
        <v>149</v>
      </c>
      <c r="N341" t="s">
        <v>150</v>
      </c>
      <c r="O341" s="3">
        <v>0</v>
      </c>
      <c r="P341" s="3">
        <v>0</v>
      </c>
      <c r="Q341" s="3">
        <v>25</v>
      </c>
      <c r="R341" s="3">
        <v>3.25</v>
      </c>
      <c r="S341" s="3">
        <v>0</v>
      </c>
      <c r="T341" s="3">
        <v>0</v>
      </c>
      <c r="U341" s="3">
        <v>28.25</v>
      </c>
      <c r="W341" t="s">
        <v>1</v>
      </c>
    </row>
    <row r="342" spans="5:23" hidden="1" x14ac:dyDescent="0.25">
      <c r="E342" t="s">
        <v>861</v>
      </c>
      <c r="F342" s="2" t="s">
        <v>879</v>
      </c>
      <c r="G342" t="s">
        <v>1</v>
      </c>
      <c r="H342" t="s">
        <v>0</v>
      </c>
      <c r="I342" t="s">
        <v>348</v>
      </c>
      <c r="J342" t="s">
        <v>349</v>
      </c>
      <c r="K342" s="52" t="s">
        <v>888</v>
      </c>
      <c r="L342" s="52" t="s">
        <v>888</v>
      </c>
      <c r="M342" t="s">
        <v>113</v>
      </c>
      <c r="N342" t="s">
        <v>114</v>
      </c>
      <c r="O342" s="3">
        <v>0</v>
      </c>
      <c r="P342" s="3">
        <v>0</v>
      </c>
      <c r="Q342" s="3">
        <v>125</v>
      </c>
      <c r="R342" s="3">
        <v>16.25</v>
      </c>
      <c r="S342" s="3">
        <v>0</v>
      </c>
      <c r="T342" s="3">
        <v>0</v>
      </c>
      <c r="U342" s="3">
        <v>141.25</v>
      </c>
      <c r="W342" t="s">
        <v>1</v>
      </c>
    </row>
    <row r="343" spans="5:23" hidden="1" x14ac:dyDescent="0.25">
      <c r="E343" t="s">
        <v>861</v>
      </c>
      <c r="F343" s="2" t="s">
        <v>879</v>
      </c>
      <c r="G343" t="s">
        <v>1</v>
      </c>
      <c r="H343" t="s">
        <v>0</v>
      </c>
      <c r="I343" t="s">
        <v>348</v>
      </c>
      <c r="J343" t="s">
        <v>349</v>
      </c>
      <c r="K343" s="52" t="s">
        <v>887</v>
      </c>
      <c r="L343" s="52" t="s">
        <v>887</v>
      </c>
      <c r="M343" t="s">
        <v>113</v>
      </c>
      <c r="N343" t="s">
        <v>114</v>
      </c>
      <c r="O343" s="3">
        <v>0</v>
      </c>
      <c r="P343" s="3">
        <v>0</v>
      </c>
      <c r="Q343" s="3">
        <v>72</v>
      </c>
      <c r="R343" s="3">
        <v>9.36</v>
      </c>
      <c r="S343" s="3">
        <v>0</v>
      </c>
      <c r="T343" s="3">
        <v>0</v>
      </c>
      <c r="U343" s="3">
        <v>81.36</v>
      </c>
      <c r="W343" t="s">
        <v>1</v>
      </c>
    </row>
    <row r="344" spans="5:23" hidden="1" x14ac:dyDescent="0.25">
      <c r="E344" t="s">
        <v>861</v>
      </c>
      <c r="F344" s="2" t="s">
        <v>879</v>
      </c>
      <c r="G344" t="s">
        <v>1</v>
      </c>
      <c r="H344" t="s">
        <v>0</v>
      </c>
      <c r="I344" t="s">
        <v>348</v>
      </c>
      <c r="J344" t="s">
        <v>349</v>
      </c>
      <c r="K344" s="52" t="s">
        <v>886</v>
      </c>
      <c r="L344" s="52" t="s">
        <v>886</v>
      </c>
      <c r="M344" t="s">
        <v>283</v>
      </c>
      <c r="N344" t="s">
        <v>284</v>
      </c>
      <c r="O344" s="3">
        <v>0</v>
      </c>
      <c r="P344" s="3">
        <v>0</v>
      </c>
      <c r="Q344" s="3">
        <v>75</v>
      </c>
      <c r="R344" s="3">
        <v>9.75</v>
      </c>
      <c r="S344" s="3">
        <v>0</v>
      </c>
      <c r="T344" s="3">
        <v>0</v>
      </c>
      <c r="U344" s="3">
        <v>84.75</v>
      </c>
      <c r="W344" t="s">
        <v>1</v>
      </c>
    </row>
    <row r="345" spans="5:23" hidden="1" x14ac:dyDescent="0.25">
      <c r="E345" t="s">
        <v>861</v>
      </c>
      <c r="F345" s="2" t="s">
        <v>879</v>
      </c>
      <c r="G345" t="s">
        <v>1</v>
      </c>
      <c r="H345" t="s">
        <v>0</v>
      </c>
      <c r="I345" t="s">
        <v>348</v>
      </c>
      <c r="J345" t="s">
        <v>349</v>
      </c>
      <c r="K345" s="52" t="s">
        <v>885</v>
      </c>
      <c r="L345" s="52" t="s">
        <v>885</v>
      </c>
      <c r="M345" t="s">
        <v>283</v>
      </c>
      <c r="N345" t="s">
        <v>284</v>
      </c>
      <c r="O345" s="3">
        <v>0</v>
      </c>
      <c r="P345" s="3">
        <v>0</v>
      </c>
      <c r="Q345" s="3">
        <v>42.48</v>
      </c>
      <c r="R345" s="3">
        <v>5.5224000000000002</v>
      </c>
      <c r="S345" s="3">
        <v>0</v>
      </c>
      <c r="T345" s="3">
        <v>0</v>
      </c>
      <c r="U345" s="3">
        <v>48.002399999999994</v>
      </c>
      <c r="W345" t="s">
        <v>1</v>
      </c>
    </row>
    <row r="346" spans="5:23" hidden="1" x14ac:dyDescent="0.25">
      <c r="E346" t="s">
        <v>861</v>
      </c>
      <c r="F346" s="2" t="s">
        <v>879</v>
      </c>
      <c r="G346" t="s">
        <v>1</v>
      </c>
      <c r="H346" t="s">
        <v>0</v>
      </c>
      <c r="I346" t="s">
        <v>348</v>
      </c>
      <c r="J346" t="s">
        <v>349</v>
      </c>
      <c r="K346" s="52" t="s">
        <v>884</v>
      </c>
      <c r="L346" s="52" t="s">
        <v>884</v>
      </c>
      <c r="M346" t="s">
        <v>169</v>
      </c>
      <c r="N346" t="s">
        <v>170</v>
      </c>
      <c r="O346" s="3">
        <v>0</v>
      </c>
      <c r="P346" s="3">
        <v>0</v>
      </c>
      <c r="Q346" s="3">
        <v>5.31</v>
      </c>
      <c r="R346" s="3">
        <v>0.69030000000000002</v>
      </c>
      <c r="S346" s="3">
        <v>0</v>
      </c>
      <c r="T346" s="3">
        <v>0</v>
      </c>
      <c r="U346" s="3">
        <v>6.0002999999999993</v>
      </c>
      <c r="W346" t="s">
        <v>1</v>
      </c>
    </row>
    <row r="347" spans="5:23" hidden="1" x14ac:dyDescent="0.25">
      <c r="E347" t="s">
        <v>861</v>
      </c>
      <c r="F347" s="2" t="s">
        <v>879</v>
      </c>
      <c r="G347" t="s">
        <v>1</v>
      </c>
      <c r="H347" t="s">
        <v>0</v>
      </c>
      <c r="I347" t="s">
        <v>348</v>
      </c>
      <c r="J347" t="s">
        <v>349</v>
      </c>
      <c r="K347" s="52" t="s">
        <v>881</v>
      </c>
      <c r="L347" s="52" t="s">
        <v>881</v>
      </c>
      <c r="M347" t="s">
        <v>882</v>
      </c>
      <c r="N347" t="s">
        <v>883</v>
      </c>
      <c r="O347" s="3">
        <v>0</v>
      </c>
      <c r="P347" s="3">
        <v>0</v>
      </c>
      <c r="Q347" s="3">
        <v>30.97</v>
      </c>
      <c r="R347" s="3">
        <v>4.0260999999999996</v>
      </c>
      <c r="S347" s="3">
        <v>0</v>
      </c>
      <c r="T347" s="3">
        <v>0</v>
      </c>
      <c r="U347" s="3">
        <v>34.996099999999998</v>
      </c>
      <c r="W347" t="s">
        <v>1</v>
      </c>
    </row>
    <row r="348" spans="5:23" hidden="1" x14ac:dyDescent="0.25">
      <c r="E348" t="s">
        <v>861</v>
      </c>
      <c r="F348" s="2" t="s">
        <v>879</v>
      </c>
      <c r="G348" t="s">
        <v>1</v>
      </c>
      <c r="H348" t="s">
        <v>0</v>
      </c>
      <c r="I348" t="s">
        <v>348</v>
      </c>
      <c r="J348" t="s">
        <v>349</v>
      </c>
      <c r="K348" s="52" t="s">
        <v>880</v>
      </c>
      <c r="L348" s="52" t="s">
        <v>880</v>
      </c>
      <c r="M348" t="s">
        <v>589</v>
      </c>
      <c r="N348" t="s">
        <v>590</v>
      </c>
      <c r="O348" s="3">
        <v>0</v>
      </c>
      <c r="P348" s="3">
        <v>0</v>
      </c>
      <c r="Q348" s="3">
        <v>60</v>
      </c>
      <c r="R348" s="3">
        <v>7.8000000000000007</v>
      </c>
      <c r="S348" s="3">
        <v>0</v>
      </c>
      <c r="T348" s="3">
        <v>0</v>
      </c>
      <c r="U348" s="3">
        <v>67.8</v>
      </c>
      <c r="W348" t="s">
        <v>1</v>
      </c>
    </row>
    <row r="349" spans="5:23" hidden="1" x14ac:dyDescent="0.25">
      <c r="E349" t="s">
        <v>861</v>
      </c>
      <c r="F349" s="2" t="s">
        <v>870</v>
      </c>
      <c r="G349" t="s">
        <v>1</v>
      </c>
      <c r="H349" t="s">
        <v>0</v>
      </c>
      <c r="I349" t="s">
        <v>348</v>
      </c>
      <c r="J349" t="s">
        <v>349</v>
      </c>
      <c r="K349" s="52" t="s">
        <v>878</v>
      </c>
      <c r="L349" s="52" t="s">
        <v>878</v>
      </c>
      <c r="M349" t="s">
        <v>202</v>
      </c>
      <c r="N349" t="s">
        <v>203</v>
      </c>
      <c r="O349" s="3">
        <v>0</v>
      </c>
      <c r="P349" s="3">
        <v>0</v>
      </c>
      <c r="Q349" s="3">
        <v>160</v>
      </c>
      <c r="R349" s="3">
        <v>20.8</v>
      </c>
      <c r="S349" s="3">
        <v>0</v>
      </c>
      <c r="T349" s="3">
        <v>0</v>
      </c>
      <c r="U349" s="3">
        <v>180.8</v>
      </c>
      <c r="W349" t="s">
        <v>1</v>
      </c>
    </row>
    <row r="350" spans="5:23" hidden="1" x14ac:dyDescent="0.25">
      <c r="E350" t="s">
        <v>861</v>
      </c>
      <c r="F350" s="2" t="s">
        <v>870</v>
      </c>
      <c r="G350" t="s">
        <v>1</v>
      </c>
      <c r="H350" t="s">
        <v>0</v>
      </c>
      <c r="I350" t="s">
        <v>348</v>
      </c>
      <c r="J350" t="s">
        <v>349</v>
      </c>
      <c r="K350" s="52" t="s">
        <v>875</v>
      </c>
      <c r="L350" s="52" t="s">
        <v>875</v>
      </c>
      <c r="M350" t="s">
        <v>876</v>
      </c>
      <c r="N350" t="s">
        <v>877</v>
      </c>
      <c r="O350" s="3">
        <v>0</v>
      </c>
      <c r="P350" s="3">
        <v>0</v>
      </c>
      <c r="Q350" s="3">
        <v>10</v>
      </c>
      <c r="R350" s="3">
        <v>1.3</v>
      </c>
      <c r="S350" s="3">
        <v>0</v>
      </c>
      <c r="T350" s="3">
        <v>0</v>
      </c>
      <c r="U350" s="3">
        <v>11.3</v>
      </c>
      <c r="W350" t="s">
        <v>1</v>
      </c>
    </row>
    <row r="351" spans="5:23" hidden="1" x14ac:dyDescent="0.25">
      <c r="E351" t="s">
        <v>861</v>
      </c>
      <c r="F351" s="2" t="s">
        <v>870</v>
      </c>
      <c r="G351" t="s">
        <v>1</v>
      </c>
      <c r="H351" t="s">
        <v>0</v>
      </c>
      <c r="I351" t="s">
        <v>348</v>
      </c>
      <c r="J351" t="s">
        <v>349</v>
      </c>
      <c r="K351" s="52" t="s">
        <v>874</v>
      </c>
      <c r="L351" s="52" t="s">
        <v>874</v>
      </c>
      <c r="M351" t="s">
        <v>98</v>
      </c>
      <c r="N351" t="s">
        <v>99</v>
      </c>
      <c r="O351" s="3">
        <v>0</v>
      </c>
      <c r="P351" s="3">
        <v>0</v>
      </c>
      <c r="Q351" s="3">
        <v>57</v>
      </c>
      <c r="R351" s="3">
        <v>7.41</v>
      </c>
      <c r="S351" s="3">
        <v>0</v>
      </c>
      <c r="T351" s="3">
        <v>0</v>
      </c>
      <c r="U351" s="3">
        <v>64.41</v>
      </c>
      <c r="W351" t="s">
        <v>1</v>
      </c>
    </row>
    <row r="352" spans="5:23" hidden="1" x14ac:dyDescent="0.25">
      <c r="E352" t="s">
        <v>861</v>
      </c>
      <c r="F352" s="2" t="s">
        <v>870</v>
      </c>
      <c r="G352" t="s">
        <v>1</v>
      </c>
      <c r="H352" t="s">
        <v>0</v>
      </c>
      <c r="I352" t="s">
        <v>348</v>
      </c>
      <c r="J352" t="s">
        <v>349</v>
      </c>
      <c r="K352" s="52" t="s">
        <v>873</v>
      </c>
      <c r="L352" s="52" t="s">
        <v>873</v>
      </c>
      <c r="M352" t="s">
        <v>149</v>
      </c>
      <c r="N352" t="s">
        <v>150</v>
      </c>
      <c r="O352" s="3">
        <v>0</v>
      </c>
      <c r="P352" s="3">
        <v>0</v>
      </c>
      <c r="Q352" s="3">
        <v>45</v>
      </c>
      <c r="R352" s="3">
        <v>5.8500000000000005</v>
      </c>
      <c r="S352" s="3">
        <v>0</v>
      </c>
      <c r="T352" s="3">
        <v>0</v>
      </c>
      <c r="U352" s="3">
        <v>50.85</v>
      </c>
      <c r="W352" t="s">
        <v>1</v>
      </c>
    </row>
    <row r="353" spans="5:23" hidden="1" x14ac:dyDescent="0.25">
      <c r="E353" t="s">
        <v>861</v>
      </c>
      <c r="F353" s="2" t="s">
        <v>870</v>
      </c>
      <c r="G353" t="s">
        <v>1</v>
      </c>
      <c r="H353" t="s">
        <v>0</v>
      </c>
      <c r="I353" t="s">
        <v>348</v>
      </c>
      <c r="J353" t="s">
        <v>349</v>
      </c>
      <c r="K353" s="52" t="s">
        <v>872</v>
      </c>
      <c r="L353" s="52" t="s">
        <v>872</v>
      </c>
      <c r="M353" t="s">
        <v>149</v>
      </c>
      <c r="N353" t="s">
        <v>150</v>
      </c>
      <c r="O353" s="3">
        <v>0</v>
      </c>
      <c r="P353" s="3">
        <v>0</v>
      </c>
      <c r="Q353" s="3">
        <v>20</v>
      </c>
      <c r="R353" s="3">
        <v>2.6</v>
      </c>
      <c r="S353" s="3">
        <v>0</v>
      </c>
      <c r="T353" s="3">
        <v>0</v>
      </c>
      <c r="U353" s="3">
        <v>22.6</v>
      </c>
      <c r="W353" t="s">
        <v>1</v>
      </c>
    </row>
    <row r="354" spans="5:23" hidden="1" x14ac:dyDescent="0.25">
      <c r="E354" t="s">
        <v>861</v>
      </c>
      <c r="F354" s="2" t="s">
        <v>870</v>
      </c>
      <c r="G354" t="s">
        <v>1</v>
      </c>
      <c r="H354" t="s">
        <v>0</v>
      </c>
      <c r="I354" t="s">
        <v>348</v>
      </c>
      <c r="J354" t="s">
        <v>349</v>
      </c>
      <c r="K354" s="52" t="s">
        <v>871</v>
      </c>
      <c r="L354" s="52" t="s">
        <v>871</v>
      </c>
      <c r="M354" t="s">
        <v>113</v>
      </c>
      <c r="N354" t="s">
        <v>114</v>
      </c>
      <c r="O354" s="3">
        <v>0</v>
      </c>
      <c r="P354" s="3">
        <v>0</v>
      </c>
      <c r="Q354" s="3">
        <v>12</v>
      </c>
      <c r="R354" s="3">
        <v>1.56</v>
      </c>
      <c r="S354" s="3">
        <v>0</v>
      </c>
      <c r="T354" s="3">
        <v>0</v>
      </c>
      <c r="U354" s="3">
        <v>13.56</v>
      </c>
      <c r="W354" t="s">
        <v>1</v>
      </c>
    </row>
    <row r="355" spans="5:23" hidden="1" x14ac:dyDescent="0.25">
      <c r="E355" t="s">
        <v>861</v>
      </c>
      <c r="F355" s="2" t="s">
        <v>862</v>
      </c>
      <c r="G355" t="s">
        <v>1</v>
      </c>
      <c r="H355" t="s">
        <v>0</v>
      </c>
      <c r="I355" t="s">
        <v>348</v>
      </c>
      <c r="J355" t="s">
        <v>349</v>
      </c>
      <c r="K355" s="52" t="s">
        <v>869</v>
      </c>
      <c r="L355" s="52" t="s">
        <v>869</v>
      </c>
      <c r="M355" t="s">
        <v>113</v>
      </c>
      <c r="N355" t="s">
        <v>114</v>
      </c>
      <c r="O355" s="3">
        <v>0</v>
      </c>
      <c r="P355" s="3">
        <v>0</v>
      </c>
      <c r="Q355" s="3">
        <v>36</v>
      </c>
      <c r="R355" s="3">
        <v>4.68</v>
      </c>
      <c r="S355" s="3">
        <v>0</v>
      </c>
      <c r="T355" s="3">
        <v>0</v>
      </c>
      <c r="U355" s="3">
        <v>40.68</v>
      </c>
      <c r="W355" t="s">
        <v>1</v>
      </c>
    </row>
    <row r="356" spans="5:23" hidden="1" x14ac:dyDescent="0.25">
      <c r="E356" t="s">
        <v>861</v>
      </c>
      <c r="F356" s="2" t="s">
        <v>862</v>
      </c>
      <c r="G356" t="s">
        <v>1</v>
      </c>
      <c r="H356" t="s">
        <v>0</v>
      </c>
      <c r="I356" t="s">
        <v>348</v>
      </c>
      <c r="J356" t="s">
        <v>349</v>
      </c>
      <c r="K356" s="52" t="s">
        <v>868</v>
      </c>
      <c r="L356" s="52" t="s">
        <v>868</v>
      </c>
      <c r="M356" t="s">
        <v>273</v>
      </c>
      <c r="N356" t="s">
        <v>274</v>
      </c>
      <c r="O356" s="3">
        <v>0</v>
      </c>
      <c r="P356" s="3">
        <v>0</v>
      </c>
      <c r="Q356" s="3">
        <v>47.35</v>
      </c>
      <c r="R356" s="3">
        <v>6.1555</v>
      </c>
      <c r="S356" s="3">
        <v>0</v>
      </c>
      <c r="T356" s="3">
        <v>0</v>
      </c>
      <c r="U356" s="3">
        <v>53.505499999999998</v>
      </c>
      <c r="W356" t="s">
        <v>1</v>
      </c>
    </row>
    <row r="357" spans="5:23" hidden="1" x14ac:dyDescent="0.25">
      <c r="E357" t="s">
        <v>861</v>
      </c>
      <c r="F357" s="2" t="s">
        <v>862</v>
      </c>
      <c r="G357" t="s">
        <v>1</v>
      </c>
      <c r="H357" t="s">
        <v>0</v>
      </c>
      <c r="I357" t="s">
        <v>348</v>
      </c>
      <c r="J357" t="s">
        <v>349</v>
      </c>
      <c r="K357" s="52" t="s">
        <v>867</v>
      </c>
      <c r="L357" s="52" t="s">
        <v>867</v>
      </c>
      <c r="N357" t="s">
        <v>29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3">
        <v>0</v>
      </c>
      <c r="W357" t="s">
        <v>1</v>
      </c>
    </row>
    <row r="358" spans="5:23" hidden="1" x14ac:dyDescent="0.25">
      <c r="E358" t="s">
        <v>861</v>
      </c>
      <c r="F358" t="s">
        <v>862</v>
      </c>
      <c r="G358" t="s">
        <v>1</v>
      </c>
      <c r="H358" t="s">
        <v>0</v>
      </c>
      <c r="I358" t="s">
        <v>348</v>
      </c>
      <c r="J358" t="s">
        <v>349</v>
      </c>
      <c r="K358" s="61" t="s">
        <v>866</v>
      </c>
      <c r="L358" s="61" t="s">
        <v>866</v>
      </c>
      <c r="M358" s="3"/>
      <c r="N358" s="3" t="s">
        <v>392</v>
      </c>
      <c r="O358" s="3">
        <v>0</v>
      </c>
      <c r="P358" s="3">
        <v>0</v>
      </c>
      <c r="Q358" s="3">
        <v>141.59</v>
      </c>
      <c r="R358" s="3">
        <v>18.406700000000001</v>
      </c>
      <c r="S358" s="3">
        <v>0</v>
      </c>
      <c r="T358" s="3">
        <v>0</v>
      </c>
      <c r="U358" s="3">
        <v>159.9967</v>
      </c>
      <c r="V358" s="60" t="s">
        <v>391</v>
      </c>
      <c r="W358" t="s">
        <v>1</v>
      </c>
    </row>
    <row r="359" spans="5:23" hidden="1" x14ac:dyDescent="0.25">
      <c r="E359" t="s">
        <v>861</v>
      </c>
      <c r="F359" t="s">
        <v>862</v>
      </c>
      <c r="G359" t="s">
        <v>1</v>
      </c>
      <c r="H359" t="s">
        <v>0</v>
      </c>
      <c r="I359" t="s">
        <v>348</v>
      </c>
      <c r="J359" t="s">
        <v>349</v>
      </c>
      <c r="K359" s="61" t="s">
        <v>865</v>
      </c>
      <c r="L359" s="61" t="s">
        <v>865</v>
      </c>
      <c r="M359" s="3" t="s">
        <v>384</v>
      </c>
      <c r="N359" s="3" t="s">
        <v>385</v>
      </c>
      <c r="O359" s="3">
        <v>0</v>
      </c>
      <c r="P359" s="3">
        <v>0</v>
      </c>
      <c r="Q359" s="3">
        <v>60</v>
      </c>
      <c r="R359" s="3">
        <v>7.8000000000000007</v>
      </c>
      <c r="S359" s="3">
        <v>0</v>
      </c>
      <c r="T359" s="3">
        <v>0</v>
      </c>
      <c r="U359" s="3">
        <v>67.8</v>
      </c>
      <c r="V359" s="60"/>
      <c r="W359" t="s">
        <v>1</v>
      </c>
    </row>
    <row r="360" spans="5:23" hidden="1" x14ac:dyDescent="0.25">
      <c r="E360" t="s">
        <v>861</v>
      </c>
      <c r="F360" t="s">
        <v>862</v>
      </c>
      <c r="G360" t="s">
        <v>1</v>
      </c>
      <c r="H360" t="s">
        <v>0</v>
      </c>
      <c r="I360" t="s">
        <v>348</v>
      </c>
      <c r="J360" t="s">
        <v>349</v>
      </c>
      <c r="K360" s="61" t="s">
        <v>864</v>
      </c>
      <c r="L360" s="61" t="s">
        <v>864</v>
      </c>
      <c r="M360" s="3" t="s">
        <v>352</v>
      </c>
      <c r="N360" s="3" t="s">
        <v>110</v>
      </c>
      <c r="O360" s="3">
        <v>0</v>
      </c>
      <c r="P360" s="3">
        <v>0</v>
      </c>
      <c r="Q360" s="3">
        <v>482.83</v>
      </c>
      <c r="R360" s="3">
        <v>62.767899999999997</v>
      </c>
      <c r="S360" s="3">
        <v>0</v>
      </c>
      <c r="T360" s="3">
        <v>0</v>
      </c>
      <c r="U360" s="3">
        <v>545.59789999999998</v>
      </c>
      <c r="V360" s="60"/>
      <c r="W360" t="s">
        <v>1</v>
      </c>
    </row>
    <row r="361" spans="5:23" hidden="1" x14ac:dyDescent="0.25">
      <c r="E361" t="s">
        <v>861</v>
      </c>
      <c r="F361" t="s">
        <v>862</v>
      </c>
      <c r="G361" t="s">
        <v>1</v>
      </c>
      <c r="H361" t="s">
        <v>0</v>
      </c>
      <c r="I361" t="s">
        <v>348</v>
      </c>
      <c r="J361" t="s">
        <v>349</v>
      </c>
      <c r="K361" s="61" t="s">
        <v>863</v>
      </c>
      <c r="L361" s="61" t="s">
        <v>863</v>
      </c>
      <c r="M361" s="3" t="s">
        <v>98</v>
      </c>
      <c r="N361" s="3" t="s">
        <v>99</v>
      </c>
      <c r="O361" s="3">
        <v>0</v>
      </c>
      <c r="P361" s="3">
        <v>0</v>
      </c>
      <c r="Q361" s="3">
        <v>1170</v>
      </c>
      <c r="R361" s="3">
        <v>152.1</v>
      </c>
      <c r="S361" s="3">
        <v>0</v>
      </c>
      <c r="T361" s="3">
        <v>0</v>
      </c>
      <c r="U361" s="3">
        <v>1322.1</v>
      </c>
      <c r="V361" s="60"/>
      <c r="W361" t="s">
        <v>1</v>
      </c>
    </row>
    <row r="362" spans="5:23" hidden="1" x14ac:dyDescent="0.25">
      <c r="E362" t="s">
        <v>96</v>
      </c>
      <c r="F362" s="2" t="s">
        <v>562</v>
      </c>
      <c r="G362" t="s">
        <v>1</v>
      </c>
      <c r="H362" t="s">
        <v>0</v>
      </c>
      <c r="I362" t="s">
        <v>348</v>
      </c>
      <c r="J362" t="s">
        <v>349</v>
      </c>
      <c r="K362" s="52" t="s">
        <v>777</v>
      </c>
      <c r="L362" s="52" t="s">
        <v>777</v>
      </c>
      <c r="N362" t="s">
        <v>490</v>
      </c>
      <c r="O362" s="3">
        <v>0</v>
      </c>
      <c r="P362" s="3">
        <v>0</v>
      </c>
      <c r="Q362" s="3">
        <v>30.97</v>
      </c>
      <c r="R362" s="3">
        <v>4.0260999999999996</v>
      </c>
      <c r="S362" s="3">
        <v>0</v>
      </c>
      <c r="T362" s="3">
        <v>0</v>
      </c>
      <c r="U362" s="3">
        <v>34.996099999999998</v>
      </c>
      <c r="V362" s="3" t="s">
        <v>489</v>
      </c>
      <c r="W362" t="s">
        <v>1</v>
      </c>
    </row>
    <row r="363" spans="5:23" hidden="1" x14ac:dyDescent="0.25">
      <c r="E363" t="s">
        <v>96</v>
      </c>
      <c r="F363" s="2" t="s">
        <v>562</v>
      </c>
      <c r="G363" t="s">
        <v>1</v>
      </c>
      <c r="H363" t="s">
        <v>0</v>
      </c>
      <c r="I363" t="s">
        <v>348</v>
      </c>
      <c r="J363" t="s">
        <v>349</v>
      </c>
      <c r="K363" s="52" t="s">
        <v>776</v>
      </c>
      <c r="L363" s="52" t="s">
        <v>776</v>
      </c>
      <c r="M363" t="s">
        <v>273</v>
      </c>
      <c r="N363" t="s">
        <v>274</v>
      </c>
      <c r="O363" s="3">
        <v>0</v>
      </c>
      <c r="P363" s="3">
        <v>0</v>
      </c>
      <c r="Q363" s="3">
        <v>3.76</v>
      </c>
      <c r="R363" s="3">
        <v>0.48880000000000001</v>
      </c>
      <c r="S363" s="3">
        <v>0</v>
      </c>
      <c r="T363" s="3">
        <v>0</v>
      </c>
      <c r="U363" s="3">
        <v>4.2488000000000001</v>
      </c>
      <c r="W363" t="s">
        <v>1</v>
      </c>
    </row>
    <row r="364" spans="5:23" hidden="1" x14ac:dyDescent="0.25">
      <c r="E364" t="s">
        <v>96</v>
      </c>
      <c r="F364" s="2" t="s">
        <v>562</v>
      </c>
      <c r="G364" t="s">
        <v>1</v>
      </c>
      <c r="H364" t="s">
        <v>0</v>
      </c>
      <c r="I364" t="s">
        <v>348</v>
      </c>
      <c r="J364" t="s">
        <v>349</v>
      </c>
      <c r="K364" s="52" t="s">
        <v>775</v>
      </c>
      <c r="L364" s="52" t="s">
        <v>775</v>
      </c>
      <c r="M364" t="s">
        <v>273</v>
      </c>
      <c r="N364" t="s">
        <v>274</v>
      </c>
      <c r="O364" s="3">
        <v>0</v>
      </c>
      <c r="P364" s="3">
        <v>0</v>
      </c>
      <c r="Q364" s="3">
        <v>3.76</v>
      </c>
      <c r="R364" s="3">
        <v>0.48880000000000001</v>
      </c>
      <c r="S364" s="3">
        <v>0</v>
      </c>
      <c r="T364" s="3">
        <v>0</v>
      </c>
      <c r="U364" s="3">
        <v>4.2488000000000001</v>
      </c>
      <c r="W364" t="s">
        <v>1</v>
      </c>
    </row>
    <row r="365" spans="5:23" hidden="1" x14ac:dyDescent="0.25">
      <c r="E365" t="s">
        <v>96</v>
      </c>
      <c r="F365" s="2" t="s">
        <v>562</v>
      </c>
      <c r="G365" t="s">
        <v>1</v>
      </c>
      <c r="H365" t="s">
        <v>0</v>
      </c>
      <c r="I365" t="s">
        <v>348</v>
      </c>
      <c r="J365" t="s">
        <v>349</v>
      </c>
      <c r="K365" s="52" t="s">
        <v>774</v>
      </c>
      <c r="L365" s="52" t="s">
        <v>774</v>
      </c>
      <c r="M365" t="s">
        <v>273</v>
      </c>
      <c r="N365" t="s">
        <v>274</v>
      </c>
      <c r="O365" s="3">
        <v>0</v>
      </c>
      <c r="P365" s="3">
        <v>0</v>
      </c>
      <c r="Q365" s="3">
        <v>72.349999999999994</v>
      </c>
      <c r="R365" s="3">
        <v>9.4055</v>
      </c>
      <c r="S365" s="3">
        <v>0</v>
      </c>
      <c r="T365" s="3">
        <v>0</v>
      </c>
      <c r="U365" s="3">
        <v>81.755499999999998</v>
      </c>
      <c r="W365" t="s">
        <v>1</v>
      </c>
    </row>
    <row r="366" spans="5:23" hidden="1" x14ac:dyDescent="0.25">
      <c r="E366" t="s">
        <v>96</v>
      </c>
      <c r="F366" s="2" t="s">
        <v>562</v>
      </c>
      <c r="G366" t="s">
        <v>1</v>
      </c>
      <c r="H366" t="s">
        <v>0</v>
      </c>
      <c r="I366" t="s">
        <v>348</v>
      </c>
      <c r="J366" t="s">
        <v>349</v>
      </c>
      <c r="K366" s="52" t="s">
        <v>773</v>
      </c>
      <c r="L366" s="52" t="s">
        <v>773</v>
      </c>
      <c r="M366" t="s">
        <v>113</v>
      </c>
      <c r="N366" t="s">
        <v>114</v>
      </c>
      <c r="O366" s="3">
        <v>0</v>
      </c>
      <c r="P366" s="3">
        <v>0</v>
      </c>
      <c r="Q366" s="3">
        <v>40</v>
      </c>
      <c r="R366" s="3">
        <v>5.2</v>
      </c>
      <c r="S366" s="3">
        <v>0</v>
      </c>
      <c r="T366" s="3">
        <v>0</v>
      </c>
      <c r="U366" s="3">
        <v>45.2</v>
      </c>
      <c r="W366" t="s">
        <v>1</v>
      </c>
    </row>
    <row r="367" spans="5:23" hidden="1" x14ac:dyDescent="0.25">
      <c r="E367" t="s">
        <v>96</v>
      </c>
      <c r="F367" s="2" t="s">
        <v>562</v>
      </c>
      <c r="G367" t="s">
        <v>1</v>
      </c>
      <c r="H367" t="s">
        <v>0</v>
      </c>
      <c r="I367" t="s">
        <v>348</v>
      </c>
      <c r="J367" t="s">
        <v>349</v>
      </c>
      <c r="K367" s="52" t="s">
        <v>772</v>
      </c>
      <c r="L367" s="52" t="s">
        <v>772</v>
      </c>
      <c r="N367" t="s">
        <v>29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3">
        <v>0</v>
      </c>
      <c r="W367" t="s">
        <v>1</v>
      </c>
    </row>
    <row r="368" spans="5:23" hidden="1" x14ac:dyDescent="0.25">
      <c r="E368" t="s">
        <v>96</v>
      </c>
      <c r="F368" s="2" t="s">
        <v>562</v>
      </c>
      <c r="G368" t="s">
        <v>1</v>
      </c>
      <c r="H368" t="s">
        <v>0</v>
      </c>
      <c r="I368" t="s">
        <v>348</v>
      </c>
      <c r="J368" t="s">
        <v>349</v>
      </c>
      <c r="K368" s="52" t="s">
        <v>771</v>
      </c>
      <c r="L368" s="52" t="s">
        <v>771</v>
      </c>
      <c r="M368" t="s">
        <v>271</v>
      </c>
      <c r="N368" t="s">
        <v>272</v>
      </c>
      <c r="O368" s="3">
        <v>0</v>
      </c>
      <c r="P368" s="3">
        <v>0</v>
      </c>
      <c r="Q368" s="3">
        <v>500</v>
      </c>
      <c r="R368" s="3">
        <v>65</v>
      </c>
      <c r="S368" s="3">
        <v>0</v>
      </c>
      <c r="T368" s="3">
        <v>0</v>
      </c>
      <c r="U368" s="3">
        <v>565</v>
      </c>
      <c r="W368" t="s">
        <v>1</v>
      </c>
    </row>
    <row r="369" spans="5:23" hidden="1" x14ac:dyDescent="0.25">
      <c r="E369" t="s">
        <v>96</v>
      </c>
      <c r="F369" s="2" t="s">
        <v>561</v>
      </c>
      <c r="G369" t="s">
        <v>1</v>
      </c>
      <c r="H369" t="s">
        <v>0</v>
      </c>
      <c r="I369" t="s">
        <v>348</v>
      </c>
      <c r="J369" t="s">
        <v>349</v>
      </c>
      <c r="K369" s="52" t="s">
        <v>770</v>
      </c>
      <c r="L369" s="52" t="s">
        <v>770</v>
      </c>
      <c r="M369" t="s">
        <v>113</v>
      </c>
      <c r="N369" t="s">
        <v>114</v>
      </c>
      <c r="O369" s="3">
        <v>0</v>
      </c>
      <c r="P369" s="3">
        <v>0</v>
      </c>
      <c r="Q369" s="3">
        <v>56</v>
      </c>
      <c r="R369" s="3">
        <v>7.28</v>
      </c>
      <c r="S369" s="3">
        <v>0</v>
      </c>
      <c r="T369" s="3">
        <v>0</v>
      </c>
      <c r="U369" s="3">
        <v>63.28</v>
      </c>
      <c r="W369" t="s">
        <v>1</v>
      </c>
    </row>
    <row r="370" spans="5:23" hidden="1" x14ac:dyDescent="0.25">
      <c r="E370" t="s">
        <v>96</v>
      </c>
      <c r="F370" s="2" t="s">
        <v>561</v>
      </c>
      <c r="G370" t="s">
        <v>1</v>
      </c>
      <c r="H370" t="s">
        <v>0</v>
      </c>
      <c r="I370" t="s">
        <v>348</v>
      </c>
      <c r="J370" t="s">
        <v>349</v>
      </c>
      <c r="K370" s="52" t="s">
        <v>769</v>
      </c>
      <c r="L370" s="52" t="s">
        <v>769</v>
      </c>
      <c r="M370" t="s">
        <v>113</v>
      </c>
      <c r="N370" t="s">
        <v>114</v>
      </c>
      <c r="O370" s="3">
        <v>0</v>
      </c>
      <c r="P370" s="3">
        <v>0</v>
      </c>
      <c r="Q370" s="3">
        <v>90</v>
      </c>
      <c r="R370" s="3">
        <v>11.700000000000001</v>
      </c>
      <c r="S370" s="3">
        <v>0</v>
      </c>
      <c r="T370" s="3">
        <v>0</v>
      </c>
      <c r="U370" s="3">
        <v>101.7</v>
      </c>
      <c r="W370" t="s">
        <v>1</v>
      </c>
    </row>
    <row r="371" spans="5:23" hidden="1" x14ac:dyDescent="0.25">
      <c r="E371" t="s">
        <v>96</v>
      </c>
      <c r="F371" s="2" t="s">
        <v>561</v>
      </c>
      <c r="G371" t="s">
        <v>1</v>
      </c>
      <c r="H371" t="s">
        <v>0</v>
      </c>
      <c r="I371" t="s">
        <v>348</v>
      </c>
      <c r="J371" t="s">
        <v>349</v>
      </c>
      <c r="K371" s="52" t="s">
        <v>768</v>
      </c>
      <c r="L371" s="52" t="s">
        <v>768</v>
      </c>
      <c r="M371" t="s">
        <v>113</v>
      </c>
      <c r="N371" t="s">
        <v>114</v>
      </c>
      <c r="O371" s="3">
        <v>0</v>
      </c>
      <c r="P371" s="3">
        <v>0</v>
      </c>
      <c r="Q371" s="3">
        <v>135</v>
      </c>
      <c r="R371" s="3">
        <v>17.55</v>
      </c>
      <c r="S371" s="3">
        <v>0</v>
      </c>
      <c r="T371" s="3">
        <v>0</v>
      </c>
      <c r="U371" s="3">
        <v>152.55000000000001</v>
      </c>
      <c r="W371" t="s">
        <v>1</v>
      </c>
    </row>
    <row r="372" spans="5:23" hidden="1" x14ac:dyDescent="0.25">
      <c r="E372" t="s">
        <v>96</v>
      </c>
      <c r="F372" s="2" t="s">
        <v>561</v>
      </c>
      <c r="G372" t="s">
        <v>1</v>
      </c>
      <c r="H372" t="s">
        <v>0</v>
      </c>
      <c r="I372" t="s">
        <v>348</v>
      </c>
      <c r="J372" t="s">
        <v>349</v>
      </c>
      <c r="K372" s="52" t="s">
        <v>767</v>
      </c>
      <c r="L372" s="52" t="s">
        <v>767</v>
      </c>
      <c r="M372" t="s">
        <v>113</v>
      </c>
      <c r="N372" t="s">
        <v>114</v>
      </c>
      <c r="O372" s="3">
        <v>0</v>
      </c>
      <c r="P372" s="3">
        <v>0</v>
      </c>
      <c r="Q372" s="3">
        <v>135</v>
      </c>
      <c r="R372" s="3">
        <v>17.55</v>
      </c>
      <c r="S372" s="3">
        <v>0</v>
      </c>
      <c r="T372" s="3">
        <v>0</v>
      </c>
      <c r="U372" s="3">
        <v>152.55000000000001</v>
      </c>
      <c r="W372" t="s">
        <v>1</v>
      </c>
    </row>
    <row r="373" spans="5:23" hidden="1" x14ac:dyDescent="0.25">
      <c r="E373" t="s">
        <v>96</v>
      </c>
      <c r="F373" s="2" t="s">
        <v>561</v>
      </c>
      <c r="G373" t="s">
        <v>1</v>
      </c>
      <c r="H373" t="s">
        <v>0</v>
      </c>
      <c r="I373" t="s">
        <v>348</v>
      </c>
      <c r="J373" t="s">
        <v>349</v>
      </c>
      <c r="K373" s="52" t="s">
        <v>766</v>
      </c>
      <c r="L373" s="52" t="s">
        <v>766</v>
      </c>
      <c r="M373" t="s">
        <v>202</v>
      </c>
      <c r="N373" t="s">
        <v>203</v>
      </c>
      <c r="O373" s="3">
        <v>0</v>
      </c>
      <c r="P373" s="3">
        <v>0</v>
      </c>
      <c r="Q373" s="3">
        <v>48</v>
      </c>
      <c r="R373" s="3">
        <v>6.24</v>
      </c>
      <c r="S373" s="3">
        <v>0</v>
      </c>
      <c r="T373" s="3">
        <v>0</v>
      </c>
      <c r="U373" s="3">
        <v>54.24</v>
      </c>
      <c r="W373" t="s">
        <v>1</v>
      </c>
    </row>
    <row r="374" spans="5:23" hidden="1" x14ac:dyDescent="0.25">
      <c r="E374" t="s">
        <v>96</v>
      </c>
      <c r="F374" s="2" t="s">
        <v>561</v>
      </c>
      <c r="G374" t="s">
        <v>1</v>
      </c>
      <c r="H374" t="s">
        <v>0</v>
      </c>
      <c r="I374" t="s">
        <v>348</v>
      </c>
      <c r="J374" t="s">
        <v>349</v>
      </c>
      <c r="K374" s="52" t="s">
        <v>765</v>
      </c>
      <c r="L374" s="52" t="s">
        <v>765</v>
      </c>
      <c r="N374" t="s">
        <v>369</v>
      </c>
      <c r="O374" s="3">
        <v>0</v>
      </c>
      <c r="P374" s="3">
        <v>0</v>
      </c>
      <c r="Q374" s="3">
        <v>1220.97</v>
      </c>
      <c r="R374" s="3">
        <v>158.7261</v>
      </c>
      <c r="S374" s="3">
        <v>0</v>
      </c>
      <c r="T374" s="3">
        <v>0</v>
      </c>
      <c r="U374" s="3">
        <v>1379.6961000000001</v>
      </c>
      <c r="V374" s="3" t="s">
        <v>368</v>
      </c>
      <c r="W374" t="s">
        <v>1</v>
      </c>
    </row>
    <row r="375" spans="5:23" hidden="1" x14ac:dyDescent="0.25">
      <c r="E375" t="s">
        <v>96</v>
      </c>
      <c r="F375" s="2" t="s">
        <v>561</v>
      </c>
      <c r="G375" t="s">
        <v>1</v>
      </c>
      <c r="H375" t="s">
        <v>0</v>
      </c>
      <c r="I375" t="s">
        <v>348</v>
      </c>
      <c r="J375" t="s">
        <v>349</v>
      </c>
      <c r="K375" s="52" t="s">
        <v>764</v>
      </c>
      <c r="L375" s="52" t="s">
        <v>764</v>
      </c>
      <c r="N375" t="s">
        <v>29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3">
        <v>0</v>
      </c>
      <c r="W375" t="s">
        <v>1</v>
      </c>
    </row>
    <row r="376" spans="5:23" hidden="1" x14ac:dyDescent="0.25">
      <c r="E376" t="s">
        <v>96</v>
      </c>
      <c r="F376" s="59" t="s">
        <v>561</v>
      </c>
      <c r="G376" t="s">
        <v>1</v>
      </c>
      <c r="H376" t="s">
        <v>0</v>
      </c>
      <c r="I376" t="s">
        <v>348</v>
      </c>
      <c r="J376" t="s">
        <v>349</v>
      </c>
      <c r="K376" s="52" t="s">
        <v>763</v>
      </c>
      <c r="L376" s="52" t="s">
        <v>763</v>
      </c>
      <c r="N376" t="s">
        <v>173</v>
      </c>
      <c r="O376" s="3">
        <v>0</v>
      </c>
      <c r="P376" s="3">
        <v>0</v>
      </c>
      <c r="Q376" s="3">
        <v>6.2</v>
      </c>
      <c r="R376" s="3">
        <v>0.80600000000000005</v>
      </c>
      <c r="S376" s="3">
        <v>0</v>
      </c>
      <c r="T376" s="3">
        <v>0</v>
      </c>
      <c r="U376" s="3">
        <v>7.0060000000000002</v>
      </c>
      <c r="V376" s="3" t="s">
        <v>431</v>
      </c>
      <c r="W376" t="s">
        <v>1</v>
      </c>
    </row>
    <row r="377" spans="5:23" hidden="1" x14ac:dyDescent="0.25">
      <c r="E377" t="s">
        <v>96</v>
      </c>
      <c r="F377" s="59" t="s">
        <v>560</v>
      </c>
      <c r="G377" t="s">
        <v>1</v>
      </c>
      <c r="H377" t="s">
        <v>0</v>
      </c>
      <c r="I377" t="s">
        <v>348</v>
      </c>
      <c r="J377" t="s">
        <v>349</v>
      </c>
      <c r="K377" s="52" t="s">
        <v>762</v>
      </c>
      <c r="L377" s="52" t="s">
        <v>762</v>
      </c>
      <c r="N377" t="s">
        <v>173</v>
      </c>
      <c r="O377" s="3">
        <v>0</v>
      </c>
      <c r="P377" s="3">
        <v>0</v>
      </c>
      <c r="Q377" s="3">
        <v>168.78</v>
      </c>
      <c r="R377" s="3">
        <v>21.941400000000002</v>
      </c>
      <c r="S377" s="3">
        <v>0</v>
      </c>
      <c r="T377" s="3">
        <v>0</v>
      </c>
      <c r="U377" s="3">
        <v>190.72140000000002</v>
      </c>
      <c r="V377" s="3" t="s">
        <v>431</v>
      </c>
      <c r="W377" t="s">
        <v>1</v>
      </c>
    </row>
    <row r="378" spans="5:23" hidden="1" x14ac:dyDescent="0.25">
      <c r="E378" t="s">
        <v>96</v>
      </c>
      <c r="F378" s="59" t="s">
        <v>560</v>
      </c>
      <c r="G378" t="s">
        <v>1</v>
      </c>
      <c r="H378" t="s">
        <v>0</v>
      </c>
      <c r="I378" t="s">
        <v>348</v>
      </c>
      <c r="J378" t="s">
        <v>349</v>
      </c>
      <c r="K378" s="52" t="s">
        <v>761</v>
      </c>
      <c r="L378" s="52" t="s">
        <v>761</v>
      </c>
      <c r="M378" t="s">
        <v>482</v>
      </c>
      <c r="N378" t="s">
        <v>483</v>
      </c>
      <c r="O378" s="3">
        <v>0</v>
      </c>
      <c r="P378" s="3">
        <v>0</v>
      </c>
      <c r="Q378" s="3">
        <v>25</v>
      </c>
      <c r="R378" s="3">
        <v>3.25</v>
      </c>
      <c r="S378" s="3">
        <v>0</v>
      </c>
      <c r="T378" s="3">
        <v>0</v>
      </c>
      <c r="U378" s="3">
        <v>28.25</v>
      </c>
      <c r="W378" t="s">
        <v>1</v>
      </c>
    </row>
    <row r="379" spans="5:23" hidden="1" x14ac:dyDescent="0.25">
      <c r="E379" t="s">
        <v>96</v>
      </c>
      <c r="F379" s="59" t="s">
        <v>560</v>
      </c>
      <c r="G379" t="s">
        <v>1</v>
      </c>
      <c r="H379" t="s">
        <v>0</v>
      </c>
      <c r="I379" t="s">
        <v>348</v>
      </c>
      <c r="J379" t="s">
        <v>349</v>
      </c>
      <c r="K379" s="52" t="s">
        <v>760</v>
      </c>
      <c r="L379" s="52" t="s">
        <v>760</v>
      </c>
      <c r="M379" t="s">
        <v>482</v>
      </c>
      <c r="N379" t="s">
        <v>483</v>
      </c>
      <c r="O379" s="3">
        <v>0</v>
      </c>
      <c r="P379" s="3">
        <v>0</v>
      </c>
      <c r="Q379" s="3">
        <v>25</v>
      </c>
      <c r="R379" s="3">
        <v>3.25</v>
      </c>
      <c r="S379" s="3">
        <v>0</v>
      </c>
      <c r="T379" s="3">
        <v>0</v>
      </c>
      <c r="U379" s="3">
        <v>28.25</v>
      </c>
      <c r="W379" t="s">
        <v>1</v>
      </c>
    </row>
    <row r="380" spans="5:23" hidden="1" x14ac:dyDescent="0.25">
      <c r="E380" t="s">
        <v>96</v>
      </c>
      <c r="F380" s="59" t="s">
        <v>560</v>
      </c>
      <c r="G380" t="s">
        <v>1</v>
      </c>
      <c r="H380" t="s">
        <v>0</v>
      </c>
      <c r="I380" t="s">
        <v>348</v>
      </c>
      <c r="J380" t="s">
        <v>349</v>
      </c>
      <c r="K380" s="52" t="s">
        <v>759</v>
      </c>
      <c r="L380" s="52" t="s">
        <v>759</v>
      </c>
      <c r="M380" t="s">
        <v>314</v>
      </c>
      <c r="N380" t="s">
        <v>315</v>
      </c>
      <c r="O380" s="3">
        <v>0</v>
      </c>
      <c r="P380" s="3">
        <v>0</v>
      </c>
      <c r="Q380" s="3">
        <v>55</v>
      </c>
      <c r="R380" s="3">
        <v>7.15</v>
      </c>
      <c r="S380" s="3">
        <v>0</v>
      </c>
      <c r="T380" s="3">
        <v>0</v>
      </c>
      <c r="U380" s="3">
        <v>62.15</v>
      </c>
      <c r="W380" t="s">
        <v>1</v>
      </c>
    </row>
    <row r="381" spans="5:23" hidden="1" x14ac:dyDescent="0.25">
      <c r="E381" t="s">
        <v>96</v>
      </c>
      <c r="F381" s="59" t="s">
        <v>560</v>
      </c>
      <c r="G381" t="s">
        <v>1</v>
      </c>
      <c r="H381" t="s">
        <v>0</v>
      </c>
      <c r="I381" t="s">
        <v>348</v>
      </c>
      <c r="J381" t="s">
        <v>349</v>
      </c>
      <c r="K381" s="52" t="s">
        <v>758</v>
      </c>
      <c r="L381" s="52" t="s">
        <v>758</v>
      </c>
      <c r="M381" t="s">
        <v>113</v>
      </c>
      <c r="N381" t="s">
        <v>114</v>
      </c>
      <c r="O381" s="3">
        <v>0</v>
      </c>
      <c r="P381" s="3">
        <v>0</v>
      </c>
      <c r="Q381" s="3">
        <v>300</v>
      </c>
      <c r="R381" s="3">
        <v>39</v>
      </c>
      <c r="S381" s="3">
        <v>0</v>
      </c>
      <c r="T381" s="3">
        <v>0</v>
      </c>
      <c r="U381" s="3">
        <v>339</v>
      </c>
      <c r="W381" t="s">
        <v>1</v>
      </c>
    </row>
    <row r="382" spans="5:23" hidden="1" x14ac:dyDescent="0.25">
      <c r="E382" t="s">
        <v>96</v>
      </c>
      <c r="F382" s="59" t="s">
        <v>560</v>
      </c>
      <c r="G382" t="s">
        <v>1</v>
      </c>
      <c r="H382" t="s">
        <v>0</v>
      </c>
      <c r="I382" t="s">
        <v>348</v>
      </c>
      <c r="J382" t="s">
        <v>349</v>
      </c>
      <c r="K382" s="52" t="s">
        <v>757</v>
      </c>
      <c r="L382" s="52" t="s">
        <v>757</v>
      </c>
      <c r="M382" t="s">
        <v>113</v>
      </c>
      <c r="N382" t="s">
        <v>114</v>
      </c>
      <c r="O382" s="3">
        <v>0</v>
      </c>
      <c r="P382" s="3">
        <v>0</v>
      </c>
      <c r="Q382" s="3">
        <v>25</v>
      </c>
      <c r="R382" s="3">
        <v>3.25</v>
      </c>
      <c r="S382" s="3">
        <v>0</v>
      </c>
      <c r="T382" s="3">
        <v>0</v>
      </c>
      <c r="U382" s="3">
        <v>28.25</v>
      </c>
      <c r="W382" t="s">
        <v>1</v>
      </c>
    </row>
    <row r="383" spans="5:23" hidden="1" x14ac:dyDescent="0.25">
      <c r="E383" t="s">
        <v>96</v>
      </c>
      <c r="F383" s="59" t="s">
        <v>560</v>
      </c>
      <c r="G383" t="s">
        <v>1</v>
      </c>
      <c r="H383" t="s">
        <v>0</v>
      </c>
      <c r="I383" t="s">
        <v>348</v>
      </c>
      <c r="J383" t="s">
        <v>349</v>
      </c>
      <c r="K383" s="52" t="s">
        <v>756</v>
      </c>
      <c r="L383" s="52" t="s">
        <v>756</v>
      </c>
      <c r="M383" t="s">
        <v>242</v>
      </c>
      <c r="N383" t="s">
        <v>243</v>
      </c>
      <c r="O383" s="3">
        <v>0</v>
      </c>
      <c r="P383" s="3">
        <v>0</v>
      </c>
      <c r="Q383" s="3">
        <v>10</v>
      </c>
      <c r="R383" s="3">
        <v>1.3</v>
      </c>
      <c r="S383" s="3">
        <v>0</v>
      </c>
      <c r="T383" s="3">
        <v>0</v>
      </c>
      <c r="U383" s="3">
        <v>11.3</v>
      </c>
      <c r="W383" t="s">
        <v>1</v>
      </c>
    </row>
    <row r="384" spans="5:23" hidden="1" x14ac:dyDescent="0.25">
      <c r="E384" t="s">
        <v>96</v>
      </c>
      <c r="F384" s="59" t="s">
        <v>559</v>
      </c>
      <c r="G384" t="s">
        <v>1</v>
      </c>
      <c r="H384" t="s">
        <v>0</v>
      </c>
      <c r="I384" t="s">
        <v>348</v>
      </c>
      <c r="J384" t="s">
        <v>349</v>
      </c>
      <c r="K384" s="52" t="s">
        <v>755</v>
      </c>
      <c r="L384" s="52" t="s">
        <v>755</v>
      </c>
      <c r="M384" t="s">
        <v>204</v>
      </c>
      <c r="N384" t="s">
        <v>205</v>
      </c>
      <c r="O384" s="3">
        <v>0</v>
      </c>
      <c r="P384" s="3">
        <v>0</v>
      </c>
      <c r="Q384" s="3">
        <v>41.43</v>
      </c>
      <c r="R384" s="3">
        <v>5.3859000000000004</v>
      </c>
      <c r="S384" s="3">
        <v>0</v>
      </c>
      <c r="T384" s="3">
        <v>0</v>
      </c>
      <c r="U384" s="3">
        <v>46.815899999999999</v>
      </c>
      <c r="W384" t="s">
        <v>1</v>
      </c>
    </row>
    <row r="385" spans="5:23" hidden="1" x14ac:dyDescent="0.25">
      <c r="E385" t="s">
        <v>96</v>
      </c>
      <c r="F385" s="59" t="s">
        <v>559</v>
      </c>
      <c r="G385" t="s">
        <v>1</v>
      </c>
      <c r="H385" t="s">
        <v>0</v>
      </c>
      <c r="I385" t="s">
        <v>348</v>
      </c>
      <c r="J385" t="s">
        <v>349</v>
      </c>
      <c r="K385" s="52" t="s">
        <v>754</v>
      </c>
      <c r="L385" s="52" t="s">
        <v>754</v>
      </c>
      <c r="M385" t="s">
        <v>195</v>
      </c>
      <c r="N385" t="s">
        <v>196</v>
      </c>
      <c r="O385" s="3">
        <v>0</v>
      </c>
      <c r="P385" s="3">
        <v>0</v>
      </c>
      <c r="Q385" s="3">
        <v>2.19</v>
      </c>
      <c r="R385" s="3">
        <v>0.28470000000000001</v>
      </c>
      <c r="S385" s="3">
        <v>0</v>
      </c>
      <c r="T385" s="3">
        <v>0</v>
      </c>
      <c r="U385" s="3">
        <v>2.4746999999999999</v>
      </c>
      <c r="W385" t="s">
        <v>1</v>
      </c>
    </row>
    <row r="386" spans="5:23" hidden="1" x14ac:dyDescent="0.25">
      <c r="E386" t="s">
        <v>96</v>
      </c>
      <c r="F386" s="59" t="s">
        <v>559</v>
      </c>
      <c r="G386" t="s">
        <v>1</v>
      </c>
      <c r="H386" t="s">
        <v>0</v>
      </c>
      <c r="I386" t="s">
        <v>348</v>
      </c>
      <c r="J386" t="s">
        <v>349</v>
      </c>
      <c r="K386" s="52" t="s">
        <v>753</v>
      </c>
      <c r="L386" s="52" t="s">
        <v>753</v>
      </c>
      <c r="M386" t="s">
        <v>176</v>
      </c>
      <c r="N386" t="s">
        <v>177</v>
      </c>
      <c r="O386" s="3">
        <v>0</v>
      </c>
      <c r="P386" s="3">
        <v>0</v>
      </c>
      <c r="Q386" s="3">
        <v>160</v>
      </c>
      <c r="R386" s="3">
        <v>20.8</v>
      </c>
      <c r="S386" s="3">
        <v>0</v>
      </c>
      <c r="T386" s="3">
        <v>0</v>
      </c>
      <c r="U386" s="3">
        <v>180.8</v>
      </c>
      <c r="W386" t="s">
        <v>1</v>
      </c>
    </row>
    <row r="387" spans="5:23" hidden="1" x14ac:dyDescent="0.25">
      <c r="E387" t="s">
        <v>96</v>
      </c>
      <c r="F387" s="59" t="s">
        <v>559</v>
      </c>
      <c r="G387" t="s">
        <v>1</v>
      </c>
      <c r="H387" t="s">
        <v>0</v>
      </c>
      <c r="I387" t="s">
        <v>348</v>
      </c>
      <c r="J387" t="s">
        <v>349</v>
      </c>
      <c r="K387" s="52" t="s">
        <v>752</v>
      </c>
      <c r="L387" s="52" t="s">
        <v>752</v>
      </c>
      <c r="M387" t="s">
        <v>113</v>
      </c>
      <c r="N387" t="s">
        <v>114</v>
      </c>
      <c r="O387" s="3">
        <v>0</v>
      </c>
      <c r="P387" s="3">
        <v>0</v>
      </c>
      <c r="Q387" s="3">
        <v>120</v>
      </c>
      <c r="R387" s="3">
        <v>15.600000000000001</v>
      </c>
      <c r="S387" s="3">
        <v>0</v>
      </c>
      <c r="T387" s="3">
        <v>0</v>
      </c>
      <c r="U387" s="3">
        <v>135.6</v>
      </c>
      <c r="W387" t="s">
        <v>1</v>
      </c>
    </row>
    <row r="388" spans="5:23" hidden="1" x14ac:dyDescent="0.25">
      <c r="E388" t="s">
        <v>96</v>
      </c>
      <c r="F388" s="59" t="s">
        <v>559</v>
      </c>
      <c r="G388" t="s">
        <v>1</v>
      </c>
      <c r="H388" t="s">
        <v>0</v>
      </c>
      <c r="I388" t="s">
        <v>348</v>
      </c>
      <c r="J388" t="s">
        <v>349</v>
      </c>
      <c r="K388" s="52" t="s">
        <v>751</v>
      </c>
      <c r="L388" s="52" t="s">
        <v>751</v>
      </c>
      <c r="M388" t="s">
        <v>328</v>
      </c>
      <c r="N388" t="s">
        <v>329</v>
      </c>
      <c r="O388" s="3">
        <v>0</v>
      </c>
      <c r="P388" s="3">
        <v>0</v>
      </c>
      <c r="Q388" s="3">
        <v>5</v>
      </c>
      <c r="R388" s="3">
        <v>0.65</v>
      </c>
      <c r="S388" s="3">
        <v>0</v>
      </c>
      <c r="T388" s="3">
        <v>0</v>
      </c>
      <c r="U388" s="3">
        <v>5.65</v>
      </c>
      <c r="W388" t="s">
        <v>1</v>
      </c>
    </row>
    <row r="389" spans="5:23" hidden="1" x14ac:dyDescent="0.25">
      <c r="E389" t="s">
        <v>96</v>
      </c>
      <c r="F389" s="59" t="s">
        <v>559</v>
      </c>
      <c r="G389" t="s">
        <v>1</v>
      </c>
      <c r="H389" t="s">
        <v>0</v>
      </c>
      <c r="I389" t="s">
        <v>348</v>
      </c>
      <c r="J389" t="s">
        <v>349</v>
      </c>
      <c r="K389" s="52" t="s">
        <v>750</v>
      </c>
      <c r="L389" s="52" t="s">
        <v>750</v>
      </c>
      <c r="M389" t="s">
        <v>283</v>
      </c>
      <c r="N389" t="s">
        <v>284</v>
      </c>
      <c r="O389" s="3">
        <v>0</v>
      </c>
      <c r="P389" s="3">
        <v>0</v>
      </c>
      <c r="Q389" s="3">
        <v>60</v>
      </c>
      <c r="R389" s="3">
        <v>7.8000000000000007</v>
      </c>
      <c r="S389" s="3">
        <v>0</v>
      </c>
      <c r="T389" s="3">
        <v>0</v>
      </c>
      <c r="U389" s="3">
        <v>67.8</v>
      </c>
      <c r="W389" t="s">
        <v>1</v>
      </c>
    </row>
    <row r="390" spans="5:23" hidden="1" x14ac:dyDescent="0.25">
      <c r="E390" t="s">
        <v>96</v>
      </c>
      <c r="F390" s="59" t="s">
        <v>559</v>
      </c>
      <c r="G390" t="s">
        <v>1</v>
      </c>
      <c r="H390" t="s">
        <v>0</v>
      </c>
      <c r="I390" t="s">
        <v>348</v>
      </c>
      <c r="J390" t="s">
        <v>349</v>
      </c>
      <c r="K390" s="52" t="s">
        <v>749</v>
      </c>
      <c r="L390" s="52" t="s">
        <v>749</v>
      </c>
      <c r="M390" t="s">
        <v>344</v>
      </c>
      <c r="N390" t="s">
        <v>345</v>
      </c>
      <c r="O390" s="3">
        <v>0</v>
      </c>
      <c r="P390" s="3">
        <v>0</v>
      </c>
      <c r="Q390" s="3">
        <v>113.94</v>
      </c>
      <c r="R390" s="3">
        <v>14.812200000000001</v>
      </c>
      <c r="S390" s="3">
        <v>0</v>
      </c>
      <c r="T390" s="3">
        <v>0</v>
      </c>
      <c r="U390" s="3">
        <v>128.75219999999999</v>
      </c>
      <c r="W390" t="s">
        <v>1</v>
      </c>
    </row>
    <row r="391" spans="5:23" hidden="1" x14ac:dyDescent="0.25">
      <c r="E391" t="s">
        <v>96</v>
      </c>
      <c r="F391" s="59" t="s">
        <v>559</v>
      </c>
      <c r="G391" t="s">
        <v>1</v>
      </c>
      <c r="H391" t="s">
        <v>0</v>
      </c>
      <c r="I391" t="s">
        <v>348</v>
      </c>
      <c r="J391" t="s">
        <v>349</v>
      </c>
      <c r="K391" s="52" t="s">
        <v>748</v>
      </c>
      <c r="L391" s="52" t="s">
        <v>748</v>
      </c>
      <c r="M391" t="s">
        <v>169</v>
      </c>
      <c r="N391" t="s">
        <v>170</v>
      </c>
      <c r="O391" s="3">
        <v>0</v>
      </c>
      <c r="P391" s="3">
        <v>0</v>
      </c>
      <c r="Q391" s="3">
        <v>68.099999999999994</v>
      </c>
      <c r="R391" s="3">
        <v>8.8529999999999998</v>
      </c>
      <c r="S391" s="3">
        <v>0</v>
      </c>
      <c r="T391" s="3">
        <v>0</v>
      </c>
      <c r="U391" s="3">
        <v>76.952999999999989</v>
      </c>
      <c r="W391" t="s">
        <v>1</v>
      </c>
    </row>
    <row r="392" spans="5:23" hidden="1" x14ac:dyDescent="0.25">
      <c r="E392" t="s">
        <v>96</v>
      </c>
      <c r="F392" s="2" t="s">
        <v>743</v>
      </c>
      <c r="G392" t="s">
        <v>1</v>
      </c>
      <c r="H392" t="s">
        <v>0</v>
      </c>
      <c r="I392" t="s">
        <v>348</v>
      </c>
      <c r="J392" t="s">
        <v>349</v>
      </c>
      <c r="K392" s="52" t="s">
        <v>747</v>
      </c>
      <c r="L392" s="52" t="s">
        <v>747</v>
      </c>
      <c r="M392" t="s">
        <v>169</v>
      </c>
      <c r="N392" t="s">
        <v>170</v>
      </c>
      <c r="O392" s="3">
        <v>0</v>
      </c>
      <c r="P392" s="3">
        <v>0</v>
      </c>
      <c r="Q392" s="3">
        <v>61.94</v>
      </c>
      <c r="R392" s="3">
        <v>8.0521999999999991</v>
      </c>
      <c r="S392" s="3">
        <v>0</v>
      </c>
      <c r="T392" s="3">
        <v>0</v>
      </c>
      <c r="U392" s="3">
        <v>69.992199999999997</v>
      </c>
      <c r="W392" t="s">
        <v>1</v>
      </c>
    </row>
    <row r="393" spans="5:23" hidden="1" x14ac:dyDescent="0.25">
      <c r="E393" t="s">
        <v>96</v>
      </c>
      <c r="F393" s="2" t="s">
        <v>743</v>
      </c>
      <c r="G393" t="s">
        <v>1</v>
      </c>
      <c r="H393" t="s">
        <v>0</v>
      </c>
      <c r="I393" t="s">
        <v>348</v>
      </c>
      <c r="J393" t="s">
        <v>349</v>
      </c>
      <c r="K393" s="52" t="s">
        <v>746</v>
      </c>
      <c r="L393" s="52" t="s">
        <v>746</v>
      </c>
      <c r="M393" t="s">
        <v>169</v>
      </c>
      <c r="N393" t="s">
        <v>170</v>
      </c>
      <c r="O393" s="3">
        <v>0</v>
      </c>
      <c r="P393" s="3">
        <v>0</v>
      </c>
      <c r="Q393" s="3">
        <v>24.78</v>
      </c>
      <c r="R393" s="3">
        <v>3.2214</v>
      </c>
      <c r="S393" s="3">
        <v>0</v>
      </c>
      <c r="T393" s="3">
        <v>0</v>
      </c>
      <c r="U393" s="3">
        <v>28.0014</v>
      </c>
      <c r="W393" t="s">
        <v>1</v>
      </c>
    </row>
    <row r="394" spans="5:23" hidden="1" x14ac:dyDescent="0.25">
      <c r="E394" t="s">
        <v>96</v>
      </c>
      <c r="F394" s="2" t="s">
        <v>743</v>
      </c>
      <c r="G394" t="s">
        <v>1</v>
      </c>
      <c r="H394" t="s">
        <v>0</v>
      </c>
      <c r="I394" t="s">
        <v>348</v>
      </c>
      <c r="J394" t="s">
        <v>349</v>
      </c>
      <c r="K394" s="52" t="s">
        <v>745</v>
      </c>
      <c r="L394" s="52" t="s">
        <v>745</v>
      </c>
      <c r="M394" t="s">
        <v>113</v>
      </c>
      <c r="N394" t="s">
        <v>114</v>
      </c>
      <c r="O394" s="3">
        <v>0</v>
      </c>
      <c r="P394" s="3">
        <v>0</v>
      </c>
      <c r="Q394" s="3">
        <v>95</v>
      </c>
      <c r="R394" s="3">
        <v>12.35</v>
      </c>
      <c r="S394" s="3">
        <v>0</v>
      </c>
      <c r="T394" s="3">
        <v>0</v>
      </c>
      <c r="U394" s="3">
        <v>107.35</v>
      </c>
      <c r="W394" t="s">
        <v>1</v>
      </c>
    </row>
    <row r="395" spans="5:23" hidden="1" x14ac:dyDescent="0.25">
      <c r="E395" t="s">
        <v>96</v>
      </c>
      <c r="F395" s="2" t="s">
        <v>743</v>
      </c>
      <c r="G395" t="s">
        <v>1</v>
      </c>
      <c r="H395" t="s">
        <v>0</v>
      </c>
      <c r="I395" t="s">
        <v>348</v>
      </c>
      <c r="J395" t="s">
        <v>349</v>
      </c>
      <c r="K395" s="52" t="s">
        <v>744</v>
      </c>
      <c r="L395" s="52" t="s">
        <v>744</v>
      </c>
      <c r="M395" t="s">
        <v>111</v>
      </c>
      <c r="N395" t="s">
        <v>112</v>
      </c>
      <c r="O395" s="3">
        <v>0</v>
      </c>
      <c r="P395" s="3">
        <v>0</v>
      </c>
      <c r="Q395" s="3">
        <v>80</v>
      </c>
      <c r="R395" s="3">
        <v>10.4</v>
      </c>
      <c r="S395" s="3">
        <v>0</v>
      </c>
      <c r="T395" s="3">
        <v>0</v>
      </c>
      <c r="U395" s="3">
        <v>90.4</v>
      </c>
      <c r="W395" t="s">
        <v>1</v>
      </c>
    </row>
    <row r="396" spans="5:23" hidden="1" x14ac:dyDescent="0.25">
      <c r="E396" t="s">
        <v>96</v>
      </c>
      <c r="F396" s="2" t="s">
        <v>732</v>
      </c>
      <c r="G396" t="s">
        <v>1</v>
      </c>
      <c r="H396" t="s">
        <v>0</v>
      </c>
      <c r="I396" t="s">
        <v>348</v>
      </c>
      <c r="J396" t="s">
        <v>349</v>
      </c>
      <c r="K396" s="52" t="s">
        <v>742</v>
      </c>
      <c r="L396" s="52" t="s">
        <v>742</v>
      </c>
      <c r="M396" t="s">
        <v>111</v>
      </c>
      <c r="N396" t="s">
        <v>112</v>
      </c>
      <c r="O396" s="3">
        <v>0</v>
      </c>
      <c r="P396" s="3">
        <v>0</v>
      </c>
      <c r="Q396" s="3">
        <v>150</v>
      </c>
      <c r="R396" s="3">
        <v>19.5</v>
      </c>
      <c r="S396" s="3">
        <v>0</v>
      </c>
      <c r="T396" s="3">
        <v>0</v>
      </c>
      <c r="U396" s="3">
        <v>169.5</v>
      </c>
      <c r="W396" t="s">
        <v>1</v>
      </c>
    </row>
    <row r="397" spans="5:23" hidden="1" x14ac:dyDescent="0.25">
      <c r="E397" t="s">
        <v>96</v>
      </c>
      <c r="F397" s="2" t="s">
        <v>732</v>
      </c>
      <c r="G397" t="s">
        <v>1</v>
      </c>
      <c r="H397" t="s">
        <v>0</v>
      </c>
      <c r="I397" t="s">
        <v>348</v>
      </c>
      <c r="J397" t="s">
        <v>349</v>
      </c>
      <c r="K397" s="52" t="s">
        <v>741</v>
      </c>
      <c r="L397" s="52" t="s">
        <v>741</v>
      </c>
      <c r="N397" t="s">
        <v>29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3">
        <v>0</v>
      </c>
      <c r="W397" t="s">
        <v>1</v>
      </c>
    </row>
    <row r="398" spans="5:23" hidden="1" x14ac:dyDescent="0.25">
      <c r="E398" t="s">
        <v>96</v>
      </c>
      <c r="F398" s="2" t="s">
        <v>732</v>
      </c>
      <c r="G398" t="s">
        <v>1</v>
      </c>
      <c r="H398" t="s">
        <v>0</v>
      </c>
      <c r="I398" t="s">
        <v>348</v>
      </c>
      <c r="J398" t="s">
        <v>349</v>
      </c>
      <c r="K398" s="52" t="s">
        <v>740</v>
      </c>
      <c r="L398" s="52" t="s">
        <v>740</v>
      </c>
      <c r="M398" t="s">
        <v>113</v>
      </c>
      <c r="N398" t="s">
        <v>114</v>
      </c>
      <c r="O398" s="3">
        <v>0</v>
      </c>
      <c r="P398" s="3">
        <v>0</v>
      </c>
      <c r="Q398" s="3">
        <v>25</v>
      </c>
      <c r="R398" s="3">
        <v>3.25</v>
      </c>
      <c r="S398" s="3">
        <v>0</v>
      </c>
      <c r="T398" s="3">
        <v>0</v>
      </c>
      <c r="U398" s="3">
        <v>28.25</v>
      </c>
      <c r="W398" t="s">
        <v>1</v>
      </c>
    </row>
    <row r="399" spans="5:23" hidden="1" x14ac:dyDescent="0.25">
      <c r="E399" t="s">
        <v>96</v>
      </c>
      <c r="F399" s="2" t="s">
        <v>732</v>
      </c>
      <c r="G399" t="s">
        <v>1</v>
      </c>
      <c r="H399" t="s">
        <v>0</v>
      </c>
      <c r="I399" t="s">
        <v>348</v>
      </c>
      <c r="J399" t="s">
        <v>349</v>
      </c>
      <c r="K399" s="52" t="s">
        <v>739</v>
      </c>
      <c r="L399" s="52" t="s">
        <v>739</v>
      </c>
      <c r="M399" t="s">
        <v>589</v>
      </c>
      <c r="N399" t="s">
        <v>590</v>
      </c>
      <c r="O399" s="3">
        <v>0</v>
      </c>
      <c r="P399" s="3">
        <v>0</v>
      </c>
      <c r="Q399" s="3">
        <v>45.79</v>
      </c>
      <c r="R399" s="3">
        <v>5.9527000000000001</v>
      </c>
      <c r="S399" s="3">
        <v>0</v>
      </c>
      <c r="T399" s="3">
        <v>0</v>
      </c>
      <c r="U399" s="3">
        <v>51.742699999999999</v>
      </c>
      <c r="W399" t="s">
        <v>1</v>
      </c>
    </row>
    <row r="400" spans="5:23" hidden="1" x14ac:dyDescent="0.25">
      <c r="E400" t="s">
        <v>96</v>
      </c>
      <c r="F400" s="2" t="s">
        <v>732</v>
      </c>
      <c r="G400" t="s">
        <v>1</v>
      </c>
      <c r="H400" t="s">
        <v>0</v>
      </c>
      <c r="I400" t="s">
        <v>348</v>
      </c>
      <c r="J400" t="s">
        <v>349</v>
      </c>
      <c r="K400" s="52" t="s">
        <v>738</v>
      </c>
      <c r="L400" s="52" t="s">
        <v>738</v>
      </c>
      <c r="M400" t="s">
        <v>589</v>
      </c>
      <c r="N400" t="s">
        <v>590</v>
      </c>
      <c r="O400" s="3">
        <v>0</v>
      </c>
      <c r="P400" s="3">
        <v>0</v>
      </c>
      <c r="Q400" s="3">
        <v>40</v>
      </c>
      <c r="R400" s="3">
        <v>5.2</v>
      </c>
      <c r="S400" s="3">
        <v>0</v>
      </c>
      <c r="T400" s="3">
        <v>0</v>
      </c>
      <c r="U400" s="3">
        <v>45.2</v>
      </c>
      <c r="W400" t="s">
        <v>1</v>
      </c>
    </row>
    <row r="401" spans="5:23" hidden="1" x14ac:dyDescent="0.25">
      <c r="E401" t="s">
        <v>96</v>
      </c>
      <c r="F401" s="2" t="s">
        <v>732</v>
      </c>
      <c r="G401" t="s">
        <v>1</v>
      </c>
      <c r="H401" t="s">
        <v>0</v>
      </c>
      <c r="I401" t="s">
        <v>348</v>
      </c>
      <c r="J401" t="s">
        <v>349</v>
      </c>
      <c r="K401" s="52" t="s">
        <v>737</v>
      </c>
      <c r="L401" s="52" t="s">
        <v>737</v>
      </c>
      <c r="N401" t="s">
        <v>29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3">
        <v>0</v>
      </c>
      <c r="W401" t="s">
        <v>1</v>
      </c>
    </row>
    <row r="402" spans="5:23" hidden="1" x14ac:dyDescent="0.25">
      <c r="E402" t="s">
        <v>96</v>
      </c>
      <c r="F402" s="2" t="s">
        <v>732</v>
      </c>
      <c r="G402" t="s">
        <v>1</v>
      </c>
      <c r="H402" t="s">
        <v>0</v>
      </c>
      <c r="I402" t="s">
        <v>348</v>
      </c>
      <c r="J402" t="s">
        <v>349</v>
      </c>
      <c r="K402" s="52" t="s">
        <v>736</v>
      </c>
      <c r="L402" s="52" t="s">
        <v>736</v>
      </c>
      <c r="M402" t="s">
        <v>202</v>
      </c>
      <c r="N402" t="s">
        <v>203</v>
      </c>
      <c r="O402" s="3">
        <v>0</v>
      </c>
      <c r="P402" s="3">
        <v>0</v>
      </c>
      <c r="Q402" s="3">
        <v>30</v>
      </c>
      <c r="R402" s="3">
        <v>3.9000000000000004</v>
      </c>
      <c r="S402" s="3">
        <v>0</v>
      </c>
      <c r="T402" s="3">
        <v>0</v>
      </c>
      <c r="U402" s="3">
        <v>33.9</v>
      </c>
      <c r="W402" t="s">
        <v>1</v>
      </c>
    </row>
    <row r="403" spans="5:23" hidden="1" x14ac:dyDescent="0.25">
      <c r="E403" t="s">
        <v>96</v>
      </c>
      <c r="F403" s="2" t="s">
        <v>732</v>
      </c>
      <c r="G403" t="s">
        <v>1</v>
      </c>
      <c r="H403" t="s">
        <v>0</v>
      </c>
      <c r="I403" t="s">
        <v>348</v>
      </c>
      <c r="J403" t="s">
        <v>349</v>
      </c>
      <c r="K403" s="52" t="s">
        <v>735</v>
      </c>
      <c r="L403" s="52" t="s">
        <v>735</v>
      </c>
      <c r="M403" t="s">
        <v>202</v>
      </c>
      <c r="N403" t="s">
        <v>203</v>
      </c>
      <c r="O403" s="3">
        <v>0</v>
      </c>
      <c r="P403" s="3">
        <v>0</v>
      </c>
      <c r="Q403" s="3">
        <v>48</v>
      </c>
      <c r="R403" s="3">
        <v>6.24</v>
      </c>
      <c r="S403" s="3">
        <v>0</v>
      </c>
      <c r="T403" s="3">
        <v>0</v>
      </c>
      <c r="U403" s="3">
        <v>54.24</v>
      </c>
      <c r="W403" t="s">
        <v>1</v>
      </c>
    </row>
    <row r="404" spans="5:23" hidden="1" x14ac:dyDescent="0.25">
      <c r="E404" t="s">
        <v>96</v>
      </c>
      <c r="F404" s="2" t="s">
        <v>732</v>
      </c>
      <c r="G404" t="s">
        <v>1</v>
      </c>
      <c r="H404" t="s">
        <v>0</v>
      </c>
      <c r="I404" t="s">
        <v>348</v>
      </c>
      <c r="J404" t="s">
        <v>349</v>
      </c>
      <c r="K404" s="52" t="s">
        <v>734</v>
      </c>
      <c r="L404" s="52" t="s">
        <v>734</v>
      </c>
      <c r="N404" t="s">
        <v>130</v>
      </c>
      <c r="O404" s="3">
        <v>0</v>
      </c>
      <c r="P404" s="3">
        <v>0</v>
      </c>
      <c r="Q404" s="3">
        <v>7.61</v>
      </c>
      <c r="R404" s="3">
        <v>0.98930000000000007</v>
      </c>
      <c r="S404" s="3">
        <v>0</v>
      </c>
      <c r="T404" s="3">
        <v>0</v>
      </c>
      <c r="U404" s="3">
        <v>8.5992999999999995</v>
      </c>
      <c r="V404" s="3" t="s">
        <v>383</v>
      </c>
      <c r="W404" t="s">
        <v>1</v>
      </c>
    </row>
    <row r="405" spans="5:23" hidden="1" x14ac:dyDescent="0.25">
      <c r="E405" t="s">
        <v>96</v>
      </c>
      <c r="F405" s="2" t="s">
        <v>732</v>
      </c>
      <c r="G405" t="s">
        <v>1</v>
      </c>
      <c r="H405" t="s">
        <v>0</v>
      </c>
      <c r="I405" t="s">
        <v>348</v>
      </c>
      <c r="J405" t="s">
        <v>349</v>
      </c>
      <c r="K405" s="52" t="s">
        <v>733</v>
      </c>
      <c r="L405" s="52" t="s">
        <v>733</v>
      </c>
      <c r="M405" t="s">
        <v>155</v>
      </c>
      <c r="N405" t="s">
        <v>156</v>
      </c>
      <c r="O405" s="3">
        <v>0</v>
      </c>
      <c r="P405" s="3">
        <v>0</v>
      </c>
      <c r="Q405" s="3">
        <v>80</v>
      </c>
      <c r="R405" s="3">
        <v>10.4</v>
      </c>
      <c r="S405" s="3">
        <v>0</v>
      </c>
      <c r="T405" s="3">
        <v>0</v>
      </c>
      <c r="U405" s="3">
        <v>90.4</v>
      </c>
      <c r="W405" t="s">
        <v>1</v>
      </c>
    </row>
    <row r="406" spans="5:23" hidden="1" x14ac:dyDescent="0.25">
      <c r="E406" t="s">
        <v>96</v>
      </c>
      <c r="F406" s="2" t="s">
        <v>558</v>
      </c>
      <c r="G406" t="s">
        <v>1</v>
      </c>
      <c r="H406" t="s">
        <v>0</v>
      </c>
      <c r="I406" t="s">
        <v>348</v>
      </c>
      <c r="J406" t="s">
        <v>349</v>
      </c>
      <c r="K406" s="52" t="s">
        <v>731</v>
      </c>
      <c r="L406" s="52" t="s">
        <v>731</v>
      </c>
      <c r="M406" t="s">
        <v>384</v>
      </c>
      <c r="N406" t="s">
        <v>385</v>
      </c>
      <c r="O406" s="3">
        <v>0</v>
      </c>
      <c r="P406" s="3">
        <v>0</v>
      </c>
      <c r="Q406" s="3">
        <v>6</v>
      </c>
      <c r="R406" s="3">
        <v>0.78</v>
      </c>
      <c r="S406" s="3">
        <v>0</v>
      </c>
      <c r="T406" s="3">
        <v>0</v>
      </c>
      <c r="U406" s="3">
        <v>6.78</v>
      </c>
      <c r="W406" t="s">
        <v>1</v>
      </c>
    </row>
    <row r="407" spans="5:23" hidden="1" x14ac:dyDescent="0.25">
      <c r="E407" t="s">
        <v>96</v>
      </c>
      <c r="F407" s="2" t="s">
        <v>558</v>
      </c>
      <c r="G407" t="s">
        <v>1</v>
      </c>
      <c r="H407" t="s">
        <v>0</v>
      </c>
      <c r="I407" t="s">
        <v>348</v>
      </c>
      <c r="J407" t="s">
        <v>349</v>
      </c>
      <c r="K407" s="52" t="s">
        <v>730</v>
      </c>
      <c r="L407" s="52" t="s">
        <v>730</v>
      </c>
      <c r="M407" t="s">
        <v>113</v>
      </c>
      <c r="N407" t="s">
        <v>114</v>
      </c>
      <c r="O407" s="3">
        <v>0</v>
      </c>
      <c r="P407" s="3">
        <v>0</v>
      </c>
      <c r="Q407" s="3">
        <v>20</v>
      </c>
      <c r="R407" s="3">
        <v>2.6</v>
      </c>
      <c r="S407" s="3">
        <v>0</v>
      </c>
      <c r="T407" s="3">
        <v>0</v>
      </c>
      <c r="U407" s="3">
        <v>22.6</v>
      </c>
      <c r="W407" t="s">
        <v>1</v>
      </c>
    </row>
    <row r="408" spans="5:23" hidden="1" x14ac:dyDescent="0.25">
      <c r="E408" t="s">
        <v>96</v>
      </c>
      <c r="F408" s="2" t="s">
        <v>558</v>
      </c>
      <c r="G408" t="s">
        <v>1</v>
      </c>
      <c r="H408" t="s">
        <v>0</v>
      </c>
      <c r="I408" t="s">
        <v>348</v>
      </c>
      <c r="J408" t="s">
        <v>349</v>
      </c>
      <c r="K408" s="52" t="s">
        <v>729</v>
      </c>
      <c r="L408" s="52" t="s">
        <v>729</v>
      </c>
      <c r="M408" t="s">
        <v>113</v>
      </c>
      <c r="N408" t="s">
        <v>114</v>
      </c>
      <c r="O408" s="3">
        <v>0</v>
      </c>
      <c r="P408" s="3">
        <v>0</v>
      </c>
      <c r="Q408" s="3">
        <v>60</v>
      </c>
      <c r="R408" s="3">
        <v>7.8000000000000007</v>
      </c>
      <c r="S408" s="3">
        <v>0</v>
      </c>
      <c r="T408" s="3">
        <v>0</v>
      </c>
      <c r="U408" s="3">
        <v>67.8</v>
      </c>
      <c r="W408" t="s">
        <v>1</v>
      </c>
    </row>
    <row r="409" spans="5:23" hidden="1" x14ac:dyDescent="0.25">
      <c r="E409" t="s">
        <v>96</v>
      </c>
      <c r="F409" s="2" t="s">
        <v>558</v>
      </c>
      <c r="G409" t="s">
        <v>1</v>
      </c>
      <c r="H409" t="s">
        <v>0</v>
      </c>
      <c r="I409" t="s">
        <v>348</v>
      </c>
      <c r="J409" t="s">
        <v>349</v>
      </c>
      <c r="K409" s="52" t="s">
        <v>728</v>
      </c>
      <c r="L409" s="52" t="s">
        <v>728</v>
      </c>
      <c r="M409" t="s">
        <v>113</v>
      </c>
      <c r="N409" t="s">
        <v>114</v>
      </c>
      <c r="O409" s="3">
        <v>0</v>
      </c>
      <c r="P409" s="3">
        <v>0</v>
      </c>
      <c r="Q409" s="3">
        <v>22</v>
      </c>
      <c r="R409" s="3">
        <v>2.8600000000000003</v>
      </c>
      <c r="S409" s="3">
        <v>0</v>
      </c>
      <c r="T409" s="3">
        <v>0</v>
      </c>
      <c r="U409" s="3">
        <v>24.86</v>
      </c>
      <c r="W409" t="s">
        <v>1</v>
      </c>
    </row>
    <row r="410" spans="5:23" hidden="1" x14ac:dyDescent="0.25">
      <c r="E410" t="s">
        <v>96</v>
      </c>
      <c r="F410" s="2" t="s">
        <v>558</v>
      </c>
      <c r="G410" t="s">
        <v>1</v>
      </c>
      <c r="H410" t="s">
        <v>0</v>
      </c>
      <c r="I410" t="s">
        <v>348</v>
      </c>
      <c r="J410" t="s">
        <v>349</v>
      </c>
      <c r="K410" s="52" t="s">
        <v>727</v>
      </c>
      <c r="L410" s="52" t="s">
        <v>727</v>
      </c>
      <c r="M410" t="s">
        <v>204</v>
      </c>
      <c r="N410" t="s">
        <v>205</v>
      </c>
      <c r="O410" s="3">
        <v>0</v>
      </c>
      <c r="P410" s="3">
        <v>0</v>
      </c>
      <c r="Q410" s="3">
        <v>53.1</v>
      </c>
      <c r="R410" s="3">
        <v>6.9030000000000005</v>
      </c>
      <c r="S410" s="3">
        <v>0</v>
      </c>
      <c r="T410" s="3">
        <v>0</v>
      </c>
      <c r="U410" s="3">
        <v>60.003</v>
      </c>
      <c r="W410" t="s">
        <v>1</v>
      </c>
    </row>
    <row r="411" spans="5:23" hidden="1" x14ac:dyDescent="0.25">
      <c r="E411" t="s">
        <v>96</v>
      </c>
      <c r="F411" s="2" t="s">
        <v>558</v>
      </c>
      <c r="G411" t="s">
        <v>1</v>
      </c>
      <c r="H411" t="s">
        <v>0</v>
      </c>
      <c r="I411" t="s">
        <v>348</v>
      </c>
      <c r="J411" t="s">
        <v>349</v>
      </c>
      <c r="K411" s="52" t="s">
        <v>726</v>
      </c>
      <c r="L411" s="52" t="s">
        <v>726</v>
      </c>
      <c r="M411" t="s">
        <v>384</v>
      </c>
      <c r="N411" t="s">
        <v>385</v>
      </c>
      <c r="O411" s="3">
        <v>0</v>
      </c>
      <c r="P411" s="3">
        <v>0</v>
      </c>
      <c r="Q411" s="3">
        <v>60</v>
      </c>
      <c r="R411" s="3">
        <v>7.8000000000000007</v>
      </c>
      <c r="S411" s="3">
        <v>0</v>
      </c>
      <c r="T411" s="3">
        <v>0</v>
      </c>
      <c r="U411" s="3">
        <v>67.8</v>
      </c>
      <c r="W411" t="s">
        <v>1</v>
      </c>
    </row>
    <row r="412" spans="5:23" hidden="1" x14ac:dyDescent="0.25">
      <c r="E412" t="s">
        <v>96</v>
      </c>
      <c r="F412" s="2" t="s">
        <v>558</v>
      </c>
      <c r="G412" t="s">
        <v>1</v>
      </c>
      <c r="H412" t="s">
        <v>0</v>
      </c>
      <c r="I412" t="s">
        <v>348</v>
      </c>
      <c r="J412" t="s">
        <v>349</v>
      </c>
      <c r="K412" s="52" t="s">
        <v>725</v>
      </c>
      <c r="L412" s="52" t="s">
        <v>725</v>
      </c>
      <c r="M412" t="s">
        <v>689</v>
      </c>
      <c r="N412" t="s">
        <v>690</v>
      </c>
      <c r="O412" s="3">
        <v>0</v>
      </c>
      <c r="P412" s="3">
        <v>0</v>
      </c>
      <c r="Q412" s="3">
        <v>135</v>
      </c>
      <c r="R412" s="3">
        <v>17.55</v>
      </c>
      <c r="S412" s="3">
        <v>0</v>
      </c>
      <c r="T412" s="3">
        <v>0</v>
      </c>
      <c r="U412" s="3">
        <v>152.55000000000001</v>
      </c>
      <c r="W412" t="s">
        <v>1</v>
      </c>
    </row>
    <row r="413" spans="5:23" hidden="1" x14ac:dyDescent="0.25">
      <c r="E413" t="s">
        <v>96</v>
      </c>
      <c r="F413" s="2" t="s">
        <v>558</v>
      </c>
      <c r="G413" t="s">
        <v>1</v>
      </c>
      <c r="H413" t="s">
        <v>0</v>
      </c>
      <c r="I413" t="s">
        <v>348</v>
      </c>
      <c r="J413" t="s">
        <v>349</v>
      </c>
      <c r="K413" s="52" t="s">
        <v>724</v>
      </c>
      <c r="L413" s="52" t="s">
        <v>724</v>
      </c>
      <c r="N413" t="s">
        <v>29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3">
        <v>0</v>
      </c>
      <c r="W413" t="s">
        <v>1</v>
      </c>
    </row>
    <row r="414" spans="5:23" hidden="1" x14ac:dyDescent="0.25">
      <c r="E414" t="s">
        <v>96</v>
      </c>
      <c r="F414" s="2" t="s">
        <v>558</v>
      </c>
      <c r="G414" t="s">
        <v>1</v>
      </c>
      <c r="H414" t="s">
        <v>0</v>
      </c>
      <c r="I414" t="s">
        <v>348</v>
      </c>
      <c r="J414" t="s">
        <v>349</v>
      </c>
      <c r="K414" s="52" t="s">
        <v>723</v>
      </c>
      <c r="L414" s="52" t="s">
        <v>723</v>
      </c>
      <c r="M414" t="s">
        <v>195</v>
      </c>
      <c r="N414" t="s">
        <v>196</v>
      </c>
      <c r="O414" s="3">
        <v>0</v>
      </c>
      <c r="P414" s="3">
        <v>0</v>
      </c>
      <c r="Q414" s="3">
        <v>10.62</v>
      </c>
      <c r="R414" s="3">
        <v>1.3806</v>
      </c>
      <c r="S414" s="3">
        <v>0</v>
      </c>
      <c r="T414" s="3">
        <v>0</v>
      </c>
      <c r="U414" s="3">
        <v>12.000599999999999</v>
      </c>
      <c r="W414" t="s">
        <v>1</v>
      </c>
    </row>
    <row r="415" spans="5:23" hidden="1" x14ac:dyDescent="0.25">
      <c r="E415" t="s">
        <v>96</v>
      </c>
      <c r="F415" s="2" t="s">
        <v>558</v>
      </c>
      <c r="G415" t="s">
        <v>1</v>
      </c>
      <c r="H415" t="s">
        <v>0</v>
      </c>
      <c r="I415" t="s">
        <v>348</v>
      </c>
      <c r="J415" t="s">
        <v>349</v>
      </c>
      <c r="K415" s="52" t="s">
        <v>722</v>
      </c>
      <c r="L415" s="52" t="s">
        <v>722</v>
      </c>
      <c r="M415" t="s">
        <v>477</v>
      </c>
      <c r="N415" t="s">
        <v>469</v>
      </c>
      <c r="O415" s="3">
        <v>0</v>
      </c>
      <c r="P415" s="3">
        <v>0</v>
      </c>
      <c r="Q415" s="3">
        <v>45</v>
      </c>
      <c r="R415" s="3">
        <v>5.8500000000000005</v>
      </c>
      <c r="S415" s="3">
        <v>0</v>
      </c>
      <c r="T415" s="3">
        <v>0</v>
      </c>
      <c r="U415" s="3">
        <v>50.85</v>
      </c>
      <c r="W415" t="s">
        <v>1</v>
      </c>
    </row>
    <row r="416" spans="5:23" hidden="1" x14ac:dyDescent="0.25">
      <c r="E416" t="s">
        <v>96</v>
      </c>
      <c r="F416" s="2" t="s">
        <v>558</v>
      </c>
      <c r="G416" t="s">
        <v>1</v>
      </c>
      <c r="H416" t="s">
        <v>0</v>
      </c>
      <c r="I416" t="s">
        <v>348</v>
      </c>
      <c r="J416" t="s">
        <v>349</v>
      </c>
      <c r="K416" s="52" t="s">
        <v>721</v>
      </c>
      <c r="L416" s="52" t="s">
        <v>721</v>
      </c>
      <c r="M416" t="s">
        <v>374</v>
      </c>
      <c r="N416" t="s">
        <v>375</v>
      </c>
      <c r="O416" s="3">
        <v>0</v>
      </c>
      <c r="P416" s="3">
        <v>0</v>
      </c>
      <c r="Q416" s="3">
        <v>45</v>
      </c>
      <c r="R416" s="3">
        <v>5.8500000000000005</v>
      </c>
      <c r="S416" s="3">
        <v>0</v>
      </c>
      <c r="T416" s="3">
        <v>0</v>
      </c>
      <c r="U416" s="3">
        <v>50.85</v>
      </c>
      <c r="W416" t="s">
        <v>1</v>
      </c>
    </row>
    <row r="417" spans="5:23" hidden="1" x14ac:dyDescent="0.25">
      <c r="E417" t="s">
        <v>96</v>
      </c>
      <c r="F417" s="2" t="s">
        <v>558</v>
      </c>
      <c r="G417" t="s">
        <v>1</v>
      </c>
      <c r="H417" t="s">
        <v>0</v>
      </c>
      <c r="I417" t="s">
        <v>348</v>
      </c>
      <c r="J417" t="s">
        <v>349</v>
      </c>
      <c r="K417" s="52" t="s">
        <v>720</v>
      </c>
      <c r="L417" s="52" t="s">
        <v>720</v>
      </c>
      <c r="M417" t="s">
        <v>374</v>
      </c>
      <c r="N417" t="s">
        <v>375</v>
      </c>
      <c r="O417" s="3">
        <v>0</v>
      </c>
      <c r="P417" s="3">
        <v>0</v>
      </c>
      <c r="Q417" s="3">
        <v>45</v>
      </c>
      <c r="R417" s="3">
        <v>5.8500000000000005</v>
      </c>
      <c r="S417" s="3">
        <v>0</v>
      </c>
      <c r="T417" s="3">
        <v>0</v>
      </c>
      <c r="U417" s="3">
        <v>50.85</v>
      </c>
      <c r="W417" t="s">
        <v>1</v>
      </c>
    </row>
    <row r="418" spans="5:23" hidden="1" x14ac:dyDescent="0.25">
      <c r="E418" t="s">
        <v>96</v>
      </c>
      <c r="F418" s="2" t="s">
        <v>558</v>
      </c>
      <c r="G418" t="s">
        <v>1</v>
      </c>
      <c r="H418" t="s">
        <v>0</v>
      </c>
      <c r="I418" t="s">
        <v>348</v>
      </c>
      <c r="J418" t="s">
        <v>349</v>
      </c>
      <c r="K418" s="52" t="s">
        <v>719</v>
      </c>
      <c r="L418" s="52" t="s">
        <v>719</v>
      </c>
      <c r="N418" t="s">
        <v>29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3">
        <v>0</v>
      </c>
      <c r="W418" t="s">
        <v>1</v>
      </c>
    </row>
    <row r="419" spans="5:23" hidden="1" x14ac:dyDescent="0.25">
      <c r="E419" t="s">
        <v>96</v>
      </c>
      <c r="F419" s="2" t="s">
        <v>558</v>
      </c>
      <c r="G419" t="s">
        <v>1</v>
      </c>
      <c r="H419" t="s">
        <v>0</v>
      </c>
      <c r="I419" t="s">
        <v>348</v>
      </c>
      <c r="J419" t="s">
        <v>349</v>
      </c>
      <c r="K419" s="52" t="s">
        <v>718</v>
      </c>
      <c r="L419" s="52" t="s">
        <v>718</v>
      </c>
      <c r="M419" t="s">
        <v>273</v>
      </c>
      <c r="N419" t="s">
        <v>274</v>
      </c>
      <c r="O419" s="3">
        <v>0</v>
      </c>
      <c r="P419" s="3">
        <v>0</v>
      </c>
      <c r="Q419" s="3">
        <v>130</v>
      </c>
      <c r="R419" s="3">
        <v>16.900000000000002</v>
      </c>
      <c r="S419" s="3">
        <v>0</v>
      </c>
      <c r="T419" s="3">
        <v>0</v>
      </c>
      <c r="U419" s="3">
        <v>146.9</v>
      </c>
      <c r="W419" t="s">
        <v>1</v>
      </c>
    </row>
    <row r="420" spans="5:23" hidden="1" x14ac:dyDescent="0.25">
      <c r="E420" t="s">
        <v>96</v>
      </c>
      <c r="F420" s="2" t="s">
        <v>558</v>
      </c>
      <c r="G420" t="s">
        <v>1</v>
      </c>
      <c r="H420" t="s">
        <v>0</v>
      </c>
      <c r="I420" t="s">
        <v>348</v>
      </c>
      <c r="J420" t="s">
        <v>349</v>
      </c>
      <c r="K420" s="52" t="s">
        <v>717</v>
      </c>
      <c r="L420" s="52" t="s">
        <v>717</v>
      </c>
      <c r="M420" t="s">
        <v>161</v>
      </c>
      <c r="N420" t="s">
        <v>162</v>
      </c>
      <c r="O420" s="3">
        <v>0</v>
      </c>
      <c r="P420" s="3">
        <v>0</v>
      </c>
      <c r="Q420" s="3">
        <v>135</v>
      </c>
      <c r="R420" s="3">
        <v>17.55</v>
      </c>
      <c r="S420" s="3">
        <v>0</v>
      </c>
      <c r="T420" s="3">
        <v>0</v>
      </c>
      <c r="U420" s="3">
        <v>152.55000000000001</v>
      </c>
      <c r="W420" t="s">
        <v>1</v>
      </c>
    </row>
    <row r="421" spans="5:23" hidden="1" x14ac:dyDescent="0.25">
      <c r="E421" t="s">
        <v>96</v>
      </c>
      <c r="F421" s="2" t="s">
        <v>558</v>
      </c>
      <c r="G421" t="s">
        <v>1</v>
      </c>
      <c r="H421" t="s">
        <v>0</v>
      </c>
      <c r="I421" t="s">
        <v>348</v>
      </c>
      <c r="J421" t="s">
        <v>349</v>
      </c>
      <c r="K421" s="52" t="s">
        <v>716</v>
      </c>
      <c r="L421" s="52" t="s">
        <v>716</v>
      </c>
      <c r="M421" t="s">
        <v>98</v>
      </c>
      <c r="N421" t="s">
        <v>99</v>
      </c>
      <c r="O421" s="3">
        <v>0</v>
      </c>
      <c r="P421" s="3">
        <v>0</v>
      </c>
      <c r="Q421" s="3">
        <v>600</v>
      </c>
      <c r="R421" s="3">
        <v>78</v>
      </c>
      <c r="S421" s="3">
        <v>0</v>
      </c>
      <c r="T421" s="3">
        <v>0</v>
      </c>
      <c r="U421" s="3">
        <v>678</v>
      </c>
      <c r="W421" t="s">
        <v>1</v>
      </c>
    </row>
    <row r="422" spans="5:23" hidden="1" x14ac:dyDescent="0.25">
      <c r="E422" t="s">
        <v>96</v>
      </c>
      <c r="F422" s="2" t="s">
        <v>709</v>
      </c>
      <c r="G422" t="s">
        <v>1</v>
      </c>
      <c r="H422" t="s">
        <v>0</v>
      </c>
      <c r="I422" t="s">
        <v>348</v>
      </c>
      <c r="J422" t="s">
        <v>349</v>
      </c>
      <c r="K422" s="52" t="s">
        <v>715</v>
      </c>
      <c r="L422" s="52" t="s">
        <v>715</v>
      </c>
      <c r="M422" t="s">
        <v>202</v>
      </c>
      <c r="N422" t="s">
        <v>203</v>
      </c>
      <c r="O422" s="3">
        <v>0</v>
      </c>
      <c r="P422" s="3">
        <v>0</v>
      </c>
      <c r="Q422" s="3">
        <v>160</v>
      </c>
      <c r="R422" s="3">
        <v>20.8</v>
      </c>
      <c r="S422" s="3">
        <v>0</v>
      </c>
      <c r="T422" s="3">
        <v>0</v>
      </c>
      <c r="U422" s="3">
        <v>180.8</v>
      </c>
      <c r="W422" t="s">
        <v>1</v>
      </c>
    </row>
    <row r="423" spans="5:23" hidden="1" x14ac:dyDescent="0.25">
      <c r="E423" t="s">
        <v>96</v>
      </c>
      <c r="F423" s="2" t="s">
        <v>709</v>
      </c>
      <c r="G423" t="s">
        <v>1</v>
      </c>
      <c r="H423" t="s">
        <v>0</v>
      </c>
      <c r="I423" t="s">
        <v>348</v>
      </c>
      <c r="J423" t="s">
        <v>349</v>
      </c>
      <c r="K423" s="52" t="s">
        <v>714</v>
      </c>
      <c r="L423" s="52" t="s">
        <v>714</v>
      </c>
      <c r="N423" t="s">
        <v>392</v>
      </c>
      <c r="O423" s="3">
        <v>0</v>
      </c>
      <c r="P423" s="3">
        <v>0</v>
      </c>
      <c r="Q423" s="3">
        <v>305.31</v>
      </c>
      <c r="R423" s="3">
        <v>39.690300000000001</v>
      </c>
      <c r="S423" s="3">
        <v>0</v>
      </c>
      <c r="T423" s="3">
        <v>0</v>
      </c>
      <c r="U423" s="3">
        <v>345.00029999999998</v>
      </c>
      <c r="V423" s="3" t="s">
        <v>391</v>
      </c>
      <c r="W423" t="s">
        <v>1</v>
      </c>
    </row>
    <row r="424" spans="5:23" hidden="1" x14ac:dyDescent="0.25">
      <c r="E424" t="s">
        <v>96</v>
      </c>
      <c r="F424" s="2" t="s">
        <v>709</v>
      </c>
      <c r="G424" t="s">
        <v>1</v>
      </c>
      <c r="H424" t="s">
        <v>0</v>
      </c>
      <c r="I424" t="s">
        <v>348</v>
      </c>
      <c r="J424" t="s">
        <v>349</v>
      </c>
      <c r="K424" s="52" t="s">
        <v>713</v>
      </c>
      <c r="L424" s="52" t="s">
        <v>713</v>
      </c>
      <c r="M424" t="s">
        <v>202</v>
      </c>
      <c r="N424" t="s">
        <v>203</v>
      </c>
      <c r="O424" s="3">
        <v>0</v>
      </c>
      <c r="P424" s="3">
        <v>0</v>
      </c>
      <c r="Q424" s="3">
        <v>26.55</v>
      </c>
      <c r="R424" s="3">
        <v>3.4515000000000002</v>
      </c>
      <c r="S424" s="3">
        <v>0</v>
      </c>
      <c r="T424" s="3">
        <v>0</v>
      </c>
      <c r="U424" s="3">
        <v>30.0015</v>
      </c>
      <c r="W424" t="s">
        <v>1</v>
      </c>
    </row>
    <row r="425" spans="5:23" hidden="1" x14ac:dyDescent="0.25">
      <c r="E425" t="s">
        <v>96</v>
      </c>
      <c r="F425" s="2" t="s">
        <v>709</v>
      </c>
      <c r="G425" t="s">
        <v>1</v>
      </c>
      <c r="H425" t="s">
        <v>0</v>
      </c>
      <c r="I425" t="s">
        <v>348</v>
      </c>
      <c r="J425" t="s">
        <v>349</v>
      </c>
      <c r="K425" s="52" t="s">
        <v>712</v>
      </c>
      <c r="L425" s="52" t="s">
        <v>712</v>
      </c>
      <c r="M425" t="s">
        <v>202</v>
      </c>
      <c r="N425" t="s">
        <v>203</v>
      </c>
      <c r="O425" s="3">
        <v>0</v>
      </c>
      <c r="P425" s="3">
        <v>0</v>
      </c>
      <c r="Q425" s="3">
        <v>80</v>
      </c>
      <c r="R425" s="3">
        <v>10.4</v>
      </c>
      <c r="S425" s="3">
        <v>0</v>
      </c>
      <c r="T425" s="3">
        <v>0</v>
      </c>
      <c r="U425" s="3">
        <v>90.4</v>
      </c>
      <c r="W425" t="s">
        <v>1</v>
      </c>
    </row>
    <row r="426" spans="5:23" hidden="1" x14ac:dyDescent="0.25">
      <c r="E426" t="s">
        <v>96</v>
      </c>
      <c r="F426" s="2" t="s">
        <v>709</v>
      </c>
      <c r="G426" t="s">
        <v>1</v>
      </c>
      <c r="H426" t="s">
        <v>0</v>
      </c>
      <c r="I426" t="s">
        <v>348</v>
      </c>
      <c r="J426" t="s">
        <v>349</v>
      </c>
      <c r="K426" s="52" t="s">
        <v>711</v>
      </c>
      <c r="L426" s="52" t="s">
        <v>711</v>
      </c>
      <c r="M426" t="s">
        <v>397</v>
      </c>
      <c r="N426" t="s">
        <v>398</v>
      </c>
      <c r="O426" s="3">
        <v>0</v>
      </c>
      <c r="P426" s="3">
        <v>0</v>
      </c>
      <c r="Q426" s="3">
        <v>175</v>
      </c>
      <c r="R426" s="3">
        <v>22.75</v>
      </c>
      <c r="S426" s="3">
        <v>0</v>
      </c>
      <c r="T426" s="3">
        <v>0</v>
      </c>
      <c r="U426" s="3">
        <v>197.75</v>
      </c>
      <c r="W426" t="s">
        <v>1</v>
      </c>
    </row>
    <row r="427" spans="5:23" hidden="1" x14ac:dyDescent="0.25">
      <c r="E427" t="s">
        <v>96</v>
      </c>
      <c r="F427" s="2" t="s">
        <v>709</v>
      </c>
      <c r="G427" t="s">
        <v>1</v>
      </c>
      <c r="H427" t="s">
        <v>0</v>
      </c>
      <c r="I427" t="s">
        <v>348</v>
      </c>
      <c r="J427" t="s">
        <v>349</v>
      </c>
      <c r="K427" s="52" t="s">
        <v>710</v>
      </c>
      <c r="L427" s="52" t="s">
        <v>710</v>
      </c>
      <c r="N427" t="s">
        <v>29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W427" t="s">
        <v>1</v>
      </c>
    </row>
    <row r="428" spans="5:23" hidden="1" x14ac:dyDescent="0.25">
      <c r="E428" t="s">
        <v>96</v>
      </c>
      <c r="F428" s="2" t="s">
        <v>700</v>
      </c>
      <c r="G428" t="s">
        <v>1</v>
      </c>
      <c r="H428" t="s">
        <v>0</v>
      </c>
      <c r="I428" t="s">
        <v>348</v>
      </c>
      <c r="J428" t="s">
        <v>349</v>
      </c>
      <c r="K428" s="52" t="s">
        <v>708</v>
      </c>
      <c r="L428" s="52" t="s">
        <v>708</v>
      </c>
      <c r="M428" t="s">
        <v>165</v>
      </c>
      <c r="N428" t="s">
        <v>166</v>
      </c>
      <c r="O428" s="3">
        <v>0</v>
      </c>
      <c r="P428" s="3">
        <v>0</v>
      </c>
      <c r="Q428" s="3">
        <v>44.25</v>
      </c>
      <c r="R428" s="3">
        <v>5.7525000000000004</v>
      </c>
      <c r="S428" s="3">
        <v>0</v>
      </c>
      <c r="T428" s="3">
        <v>0</v>
      </c>
      <c r="U428" s="3">
        <v>50.002499999999998</v>
      </c>
      <c r="W428" t="s">
        <v>1</v>
      </c>
    </row>
    <row r="429" spans="5:23" hidden="1" x14ac:dyDescent="0.25">
      <c r="E429" t="s">
        <v>96</v>
      </c>
      <c r="F429" s="2" t="s">
        <v>700</v>
      </c>
      <c r="G429" t="s">
        <v>1</v>
      </c>
      <c r="H429" t="s">
        <v>0</v>
      </c>
      <c r="I429" t="s">
        <v>348</v>
      </c>
      <c r="J429" t="s">
        <v>349</v>
      </c>
      <c r="K429" s="52" t="s">
        <v>707</v>
      </c>
      <c r="L429" s="52" t="s">
        <v>707</v>
      </c>
      <c r="M429" t="s">
        <v>273</v>
      </c>
      <c r="N429" t="s">
        <v>274</v>
      </c>
      <c r="O429" s="3">
        <v>0</v>
      </c>
      <c r="P429" s="3">
        <v>0</v>
      </c>
      <c r="Q429" s="3">
        <v>189.87</v>
      </c>
      <c r="R429" s="3">
        <v>24.683100000000003</v>
      </c>
      <c r="S429" s="3">
        <v>0</v>
      </c>
      <c r="T429" s="3">
        <v>0</v>
      </c>
      <c r="U429" s="3">
        <v>214.5531</v>
      </c>
      <c r="W429" t="s">
        <v>1</v>
      </c>
    </row>
    <row r="430" spans="5:23" hidden="1" x14ac:dyDescent="0.25">
      <c r="E430" t="s">
        <v>96</v>
      </c>
      <c r="F430" s="2" t="s">
        <v>700</v>
      </c>
      <c r="G430" t="s">
        <v>1</v>
      </c>
      <c r="H430" t="s">
        <v>0</v>
      </c>
      <c r="I430" t="s">
        <v>348</v>
      </c>
      <c r="J430" t="s">
        <v>349</v>
      </c>
      <c r="K430" s="52" t="s">
        <v>706</v>
      </c>
      <c r="L430" s="52" t="s">
        <v>706</v>
      </c>
      <c r="M430" t="s">
        <v>465</v>
      </c>
      <c r="N430" t="s">
        <v>466</v>
      </c>
      <c r="O430" s="3">
        <v>0</v>
      </c>
      <c r="P430" s="3">
        <v>0</v>
      </c>
      <c r="Q430" s="3">
        <v>25</v>
      </c>
      <c r="R430" s="3">
        <v>3.25</v>
      </c>
      <c r="S430" s="3">
        <v>0</v>
      </c>
      <c r="T430" s="3">
        <v>0</v>
      </c>
      <c r="U430" s="3">
        <v>28.25</v>
      </c>
      <c r="W430" t="s">
        <v>1</v>
      </c>
    </row>
    <row r="431" spans="5:23" hidden="1" x14ac:dyDescent="0.25">
      <c r="E431" t="s">
        <v>96</v>
      </c>
      <c r="F431" s="2" t="s">
        <v>700</v>
      </c>
      <c r="G431" t="s">
        <v>1</v>
      </c>
      <c r="H431" t="s">
        <v>0</v>
      </c>
      <c r="I431" t="s">
        <v>348</v>
      </c>
      <c r="J431" t="s">
        <v>349</v>
      </c>
      <c r="K431" s="52" t="s">
        <v>705</v>
      </c>
      <c r="L431" s="52" t="s">
        <v>705</v>
      </c>
      <c r="M431" t="s">
        <v>113</v>
      </c>
      <c r="N431" t="s">
        <v>114</v>
      </c>
      <c r="O431" s="3">
        <v>0</v>
      </c>
      <c r="P431" s="3">
        <v>0</v>
      </c>
      <c r="Q431" s="3">
        <v>40</v>
      </c>
      <c r="R431" s="3">
        <v>5.2</v>
      </c>
      <c r="S431" s="3">
        <v>0</v>
      </c>
      <c r="T431" s="3">
        <v>0</v>
      </c>
      <c r="U431" s="3">
        <v>45.2</v>
      </c>
      <c r="W431" t="s">
        <v>1</v>
      </c>
    </row>
    <row r="432" spans="5:23" hidden="1" x14ac:dyDescent="0.25">
      <c r="E432" t="s">
        <v>96</v>
      </c>
      <c r="F432" s="2" t="s">
        <v>700</v>
      </c>
      <c r="G432" t="s">
        <v>1</v>
      </c>
      <c r="H432" t="s">
        <v>0</v>
      </c>
      <c r="I432" t="s">
        <v>348</v>
      </c>
      <c r="J432" t="s">
        <v>349</v>
      </c>
      <c r="K432" s="52" t="s">
        <v>704</v>
      </c>
      <c r="L432" s="52" t="s">
        <v>704</v>
      </c>
      <c r="N432" t="s">
        <v>29</v>
      </c>
      <c r="O432" s="3">
        <v>0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3">
        <v>0</v>
      </c>
      <c r="W432" t="s">
        <v>1</v>
      </c>
    </row>
    <row r="433" spans="5:23" hidden="1" x14ac:dyDescent="0.25">
      <c r="E433" t="s">
        <v>96</v>
      </c>
      <c r="F433" s="2" t="s">
        <v>700</v>
      </c>
      <c r="G433" t="s">
        <v>1</v>
      </c>
      <c r="H433" t="s">
        <v>0</v>
      </c>
      <c r="I433" t="s">
        <v>348</v>
      </c>
      <c r="J433" t="s">
        <v>349</v>
      </c>
      <c r="K433" s="52" t="s">
        <v>703</v>
      </c>
      <c r="L433" s="52" t="s">
        <v>703</v>
      </c>
      <c r="M433" t="s">
        <v>384</v>
      </c>
      <c r="N433" t="s">
        <v>385</v>
      </c>
      <c r="O433" s="3">
        <v>0</v>
      </c>
      <c r="P433" s="3">
        <v>0</v>
      </c>
      <c r="Q433" s="3">
        <v>45.92</v>
      </c>
      <c r="R433" s="3">
        <v>5.9696000000000007</v>
      </c>
      <c r="S433" s="3">
        <v>0</v>
      </c>
      <c r="T433" s="3">
        <v>0</v>
      </c>
      <c r="U433" s="3">
        <v>51.889600000000002</v>
      </c>
      <c r="W433" t="s">
        <v>1</v>
      </c>
    </row>
    <row r="434" spans="5:23" hidden="1" x14ac:dyDescent="0.25">
      <c r="E434" t="s">
        <v>96</v>
      </c>
      <c r="F434" s="2" t="s">
        <v>700</v>
      </c>
      <c r="G434" t="s">
        <v>1</v>
      </c>
      <c r="H434" t="s">
        <v>0</v>
      </c>
      <c r="I434" t="s">
        <v>348</v>
      </c>
      <c r="J434" t="s">
        <v>349</v>
      </c>
      <c r="K434" s="52" t="s">
        <v>702</v>
      </c>
      <c r="L434" s="52" t="s">
        <v>702</v>
      </c>
      <c r="N434" t="s">
        <v>197</v>
      </c>
      <c r="O434" s="3">
        <v>0</v>
      </c>
      <c r="P434" s="3">
        <v>0</v>
      </c>
      <c r="Q434" s="3">
        <v>32.119999999999997</v>
      </c>
      <c r="R434" s="3">
        <v>4.1756000000000002</v>
      </c>
      <c r="S434" s="3">
        <v>0</v>
      </c>
      <c r="T434" s="3">
        <v>0</v>
      </c>
      <c r="U434" s="3">
        <v>36.2956</v>
      </c>
      <c r="V434" s="3" t="s">
        <v>444</v>
      </c>
      <c r="W434" t="s">
        <v>1</v>
      </c>
    </row>
    <row r="435" spans="5:23" hidden="1" x14ac:dyDescent="0.25">
      <c r="E435" t="s">
        <v>96</v>
      </c>
      <c r="F435" s="2" t="s">
        <v>700</v>
      </c>
      <c r="G435" t="s">
        <v>1</v>
      </c>
      <c r="H435" t="s">
        <v>0</v>
      </c>
      <c r="I435" t="s">
        <v>348</v>
      </c>
      <c r="J435" t="s">
        <v>349</v>
      </c>
      <c r="K435" s="52" t="s">
        <v>701</v>
      </c>
      <c r="L435" s="52" t="s">
        <v>701</v>
      </c>
      <c r="M435" t="s">
        <v>98</v>
      </c>
      <c r="N435" t="s">
        <v>99</v>
      </c>
      <c r="O435" s="3">
        <v>0</v>
      </c>
      <c r="P435" s="3">
        <v>0</v>
      </c>
      <c r="Q435" s="3">
        <v>74</v>
      </c>
      <c r="R435" s="3">
        <v>9.620000000000001</v>
      </c>
      <c r="S435" s="3">
        <v>0</v>
      </c>
      <c r="T435" s="3">
        <v>0</v>
      </c>
      <c r="U435" s="3">
        <v>83.62</v>
      </c>
      <c r="W435" t="s">
        <v>1</v>
      </c>
    </row>
    <row r="436" spans="5:23" hidden="1" x14ac:dyDescent="0.25">
      <c r="E436" t="s">
        <v>96</v>
      </c>
      <c r="F436" s="2" t="s">
        <v>557</v>
      </c>
      <c r="G436" t="s">
        <v>1</v>
      </c>
      <c r="H436" t="s">
        <v>0</v>
      </c>
      <c r="I436" t="s">
        <v>348</v>
      </c>
      <c r="J436" t="s">
        <v>349</v>
      </c>
      <c r="K436" s="52" t="s">
        <v>699</v>
      </c>
      <c r="L436" s="52" t="s">
        <v>699</v>
      </c>
      <c r="M436" t="s">
        <v>113</v>
      </c>
      <c r="N436" t="s">
        <v>114</v>
      </c>
      <c r="O436" s="3">
        <v>0</v>
      </c>
      <c r="P436" s="3">
        <v>0</v>
      </c>
      <c r="Q436" s="3">
        <v>156</v>
      </c>
      <c r="R436" s="3">
        <v>20.28</v>
      </c>
      <c r="S436" s="3">
        <v>0</v>
      </c>
      <c r="T436" s="3">
        <v>0</v>
      </c>
      <c r="U436" s="3">
        <v>176.28</v>
      </c>
      <c r="W436" t="s">
        <v>1</v>
      </c>
    </row>
    <row r="437" spans="5:23" hidden="1" x14ac:dyDescent="0.25">
      <c r="E437" t="s">
        <v>96</v>
      </c>
      <c r="F437" s="2" t="s">
        <v>557</v>
      </c>
      <c r="G437" t="s">
        <v>1</v>
      </c>
      <c r="H437" t="s">
        <v>0</v>
      </c>
      <c r="I437" t="s">
        <v>348</v>
      </c>
      <c r="J437" t="s">
        <v>349</v>
      </c>
      <c r="K437" s="52" t="s">
        <v>698</v>
      </c>
      <c r="L437" s="52" t="s">
        <v>698</v>
      </c>
      <c r="M437" t="s">
        <v>98</v>
      </c>
      <c r="N437" t="s">
        <v>99</v>
      </c>
      <c r="O437" s="3">
        <v>0</v>
      </c>
      <c r="P437" s="3">
        <v>0</v>
      </c>
      <c r="Q437" s="3">
        <v>21.24</v>
      </c>
      <c r="R437" s="3">
        <v>2.7612000000000001</v>
      </c>
      <c r="S437" s="3">
        <v>0</v>
      </c>
      <c r="T437" s="3">
        <v>0</v>
      </c>
      <c r="U437" s="3">
        <v>24.001199999999997</v>
      </c>
      <c r="W437" t="s">
        <v>1</v>
      </c>
    </row>
    <row r="438" spans="5:23" hidden="1" x14ac:dyDescent="0.25">
      <c r="E438" t="s">
        <v>96</v>
      </c>
      <c r="F438" s="2" t="s">
        <v>557</v>
      </c>
      <c r="G438" t="s">
        <v>1</v>
      </c>
      <c r="H438" t="s">
        <v>0</v>
      </c>
      <c r="I438" t="s">
        <v>348</v>
      </c>
      <c r="J438" t="s">
        <v>349</v>
      </c>
      <c r="K438" s="52" t="s">
        <v>697</v>
      </c>
      <c r="L438" s="52" t="s">
        <v>697</v>
      </c>
      <c r="M438" t="s">
        <v>98</v>
      </c>
      <c r="N438" t="s">
        <v>99</v>
      </c>
      <c r="O438" s="3">
        <v>0</v>
      </c>
      <c r="P438" s="3">
        <v>0</v>
      </c>
      <c r="Q438" s="3">
        <v>250</v>
      </c>
      <c r="R438" s="3">
        <v>32.5</v>
      </c>
      <c r="S438" s="3">
        <v>0</v>
      </c>
      <c r="T438" s="3">
        <v>0</v>
      </c>
      <c r="U438" s="3">
        <v>282.5</v>
      </c>
      <c r="W438" t="s">
        <v>1</v>
      </c>
    </row>
    <row r="439" spans="5:23" hidden="1" x14ac:dyDescent="0.25">
      <c r="E439" t="s">
        <v>96</v>
      </c>
      <c r="F439" s="2" t="s">
        <v>557</v>
      </c>
      <c r="G439" t="s">
        <v>1</v>
      </c>
      <c r="H439" t="s">
        <v>0</v>
      </c>
      <c r="I439" t="s">
        <v>348</v>
      </c>
      <c r="J439" t="s">
        <v>349</v>
      </c>
      <c r="K439" s="52" t="s">
        <v>696</v>
      </c>
      <c r="L439" s="52" t="s">
        <v>696</v>
      </c>
      <c r="M439" t="s">
        <v>226</v>
      </c>
      <c r="N439" t="s">
        <v>227</v>
      </c>
      <c r="O439" s="3">
        <v>0</v>
      </c>
      <c r="P439" s="3">
        <v>0</v>
      </c>
      <c r="Q439" s="3">
        <v>250</v>
      </c>
      <c r="R439" s="3">
        <v>32.5</v>
      </c>
      <c r="S439" s="3">
        <v>0</v>
      </c>
      <c r="T439" s="3">
        <v>0</v>
      </c>
      <c r="U439" s="3">
        <v>282.5</v>
      </c>
      <c r="W439" t="s">
        <v>1</v>
      </c>
    </row>
    <row r="440" spans="5:23" hidden="1" x14ac:dyDescent="0.25">
      <c r="E440" t="s">
        <v>96</v>
      </c>
      <c r="F440" s="2" t="s">
        <v>556</v>
      </c>
      <c r="G440" t="s">
        <v>1</v>
      </c>
      <c r="H440" t="s">
        <v>0</v>
      </c>
      <c r="I440" t="s">
        <v>348</v>
      </c>
      <c r="J440" t="s">
        <v>349</v>
      </c>
      <c r="K440" s="52" t="s">
        <v>695</v>
      </c>
      <c r="L440" s="52" t="s">
        <v>695</v>
      </c>
      <c r="M440" t="s">
        <v>226</v>
      </c>
      <c r="N440" t="s">
        <v>227</v>
      </c>
      <c r="O440" s="3">
        <v>0</v>
      </c>
      <c r="P440" s="3">
        <v>0</v>
      </c>
      <c r="Q440" s="3">
        <v>35</v>
      </c>
      <c r="R440" s="3">
        <v>4.55</v>
      </c>
      <c r="S440" s="3">
        <v>0</v>
      </c>
      <c r="T440" s="3">
        <v>0</v>
      </c>
      <c r="U440" s="3">
        <v>39.549999999999997</v>
      </c>
      <c r="W440" t="s">
        <v>1</v>
      </c>
    </row>
    <row r="441" spans="5:23" hidden="1" x14ac:dyDescent="0.25">
      <c r="E441" t="s">
        <v>96</v>
      </c>
      <c r="F441" s="2" t="s">
        <v>556</v>
      </c>
      <c r="G441" t="s">
        <v>1</v>
      </c>
      <c r="H441" t="s">
        <v>0</v>
      </c>
      <c r="I441" t="s">
        <v>348</v>
      </c>
      <c r="J441" t="s">
        <v>349</v>
      </c>
      <c r="K441" s="52" t="s">
        <v>694</v>
      </c>
      <c r="L441" s="52" t="s">
        <v>694</v>
      </c>
      <c r="M441" t="s">
        <v>226</v>
      </c>
      <c r="N441" t="s">
        <v>227</v>
      </c>
      <c r="O441" s="3">
        <v>0</v>
      </c>
      <c r="P441" s="3">
        <v>0</v>
      </c>
      <c r="Q441" s="3">
        <v>190</v>
      </c>
      <c r="R441" s="3">
        <v>24.7</v>
      </c>
      <c r="S441" s="3">
        <v>0</v>
      </c>
      <c r="T441" s="3">
        <v>0</v>
      </c>
      <c r="U441" s="3">
        <v>214.7</v>
      </c>
      <c r="W441" t="s">
        <v>1</v>
      </c>
    </row>
    <row r="442" spans="5:23" hidden="1" x14ac:dyDescent="0.25">
      <c r="E442" t="s">
        <v>96</v>
      </c>
      <c r="F442" s="2" t="s">
        <v>556</v>
      </c>
      <c r="G442" t="s">
        <v>1</v>
      </c>
      <c r="H442" t="s">
        <v>0</v>
      </c>
      <c r="I442" t="s">
        <v>348</v>
      </c>
      <c r="J442" t="s">
        <v>349</v>
      </c>
      <c r="K442" s="52" t="s">
        <v>692</v>
      </c>
      <c r="L442" s="52" t="s">
        <v>692</v>
      </c>
      <c r="N442" t="s">
        <v>29</v>
      </c>
      <c r="O442" s="3">
        <v>0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3">
        <v>0</v>
      </c>
      <c r="W442" t="s">
        <v>1</v>
      </c>
    </row>
    <row r="443" spans="5:23" hidden="1" x14ac:dyDescent="0.25">
      <c r="E443" t="s">
        <v>96</v>
      </c>
      <c r="F443" s="2" t="s">
        <v>556</v>
      </c>
      <c r="G443" t="s">
        <v>1</v>
      </c>
      <c r="H443" t="s">
        <v>0</v>
      </c>
      <c r="I443" t="s">
        <v>348</v>
      </c>
      <c r="J443" t="s">
        <v>349</v>
      </c>
      <c r="K443" s="52" t="s">
        <v>691</v>
      </c>
      <c r="L443" s="52" t="s">
        <v>691</v>
      </c>
      <c r="N443" t="s">
        <v>228</v>
      </c>
      <c r="O443" s="3">
        <v>0</v>
      </c>
      <c r="P443" s="3">
        <v>0</v>
      </c>
      <c r="Q443" s="3">
        <v>148</v>
      </c>
      <c r="R443" s="3">
        <v>19.240000000000002</v>
      </c>
      <c r="S443" s="3">
        <v>0</v>
      </c>
      <c r="T443" s="3">
        <v>0</v>
      </c>
      <c r="U443" s="3">
        <v>167.24</v>
      </c>
      <c r="V443" s="3" t="s">
        <v>450</v>
      </c>
      <c r="W443" t="s">
        <v>1</v>
      </c>
    </row>
    <row r="444" spans="5:23" hidden="1" x14ac:dyDescent="0.25">
      <c r="E444" t="s">
        <v>96</v>
      </c>
      <c r="F444" s="2" t="s">
        <v>555</v>
      </c>
      <c r="G444" t="s">
        <v>1</v>
      </c>
      <c r="H444" t="s">
        <v>0</v>
      </c>
      <c r="I444" t="s">
        <v>348</v>
      </c>
      <c r="J444" t="s">
        <v>349</v>
      </c>
      <c r="K444" s="52" t="s">
        <v>688</v>
      </c>
      <c r="L444" s="52" t="s">
        <v>688</v>
      </c>
      <c r="M444" t="s">
        <v>689</v>
      </c>
      <c r="N444" t="s">
        <v>690</v>
      </c>
      <c r="O444" s="3">
        <v>0</v>
      </c>
      <c r="P444" s="3">
        <v>0</v>
      </c>
      <c r="Q444" s="3">
        <v>24</v>
      </c>
      <c r="R444" s="3">
        <v>3.12</v>
      </c>
      <c r="S444" s="3">
        <v>0</v>
      </c>
      <c r="T444" s="3">
        <v>0</v>
      </c>
      <c r="U444" s="3">
        <v>27.12</v>
      </c>
      <c r="W444" t="s">
        <v>1</v>
      </c>
    </row>
    <row r="445" spans="5:23" hidden="1" x14ac:dyDescent="0.25">
      <c r="E445" t="s">
        <v>96</v>
      </c>
      <c r="F445" s="2" t="s">
        <v>555</v>
      </c>
      <c r="G445" t="s">
        <v>1</v>
      </c>
      <c r="H445" t="s">
        <v>0</v>
      </c>
      <c r="I445" t="s">
        <v>348</v>
      </c>
      <c r="J445" t="s">
        <v>349</v>
      </c>
      <c r="K445" s="52" t="s">
        <v>687</v>
      </c>
      <c r="L445" s="52" t="s">
        <v>687</v>
      </c>
      <c r="M445" t="s">
        <v>242</v>
      </c>
      <c r="N445" t="s">
        <v>243</v>
      </c>
      <c r="O445" s="3">
        <v>0</v>
      </c>
      <c r="P445" s="3">
        <v>0</v>
      </c>
      <c r="Q445" s="3">
        <v>35</v>
      </c>
      <c r="R445" s="3">
        <v>4.55</v>
      </c>
      <c r="S445" s="3">
        <v>0</v>
      </c>
      <c r="T445" s="3">
        <v>0</v>
      </c>
      <c r="U445" s="3">
        <v>39.549999999999997</v>
      </c>
      <c r="W445" t="s">
        <v>1</v>
      </c>
    </row>
    <row r="446" spans="5:23" hidden="1" x14ac:dyDescent="0.25">
      <c r="E446" t="s">
        <v>96</v>
      </c>
      <c r="F446" s="2" t="s">
        <v>555</v>
      </c>
      <c r="G446" t="s">
        <v>1</v>
      </c>
      <c r="H446" t="s">
        <v>0</v>
      </c>
      <c r="I446" t="s">
        <v>348</v>
      </c>
      <c r="J446" t="s">
        <v>349</v>
      </c>
      <c r="K446" s="52" t="s">
        <v>686</v>
      </c>
      <c r="L446" s="52" t="s">
        <v>686</v>
      </c>
      <c r="N446" t="s">
        <v>29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3">
        <v>0</v>
      </c>
      <c r="W446" t="s">
        <v>1</v>
      </c>
    </row>
    <row r="447" spans="5:23" hidden="1" x14ac:dyDescent="0.25">
      <c r="E447" t="s">
        <v>96</v>
      </c>
      <c r="F447" s="2" t="s">
        <v>555</v>
      </c>
      <c r="G447" t="s">
        <v>1</v>
      </c>
      <c r="H447" t="s">
        <v>0</v>
      </c>
      <c r="I447" t="s">
        <v>348</v>
      </c>
      <c r="J447" t="s">
        <v>349</v>
      </c>
      <c r="K447" s="52" t="s">
        <v>685</v>
      </c>
      <c r="L447" s="52" t="s">
        <v>685</v>
      </c>
      <c r="M447" t="s">
        <v>98</v>
      </c>
      <c r="N447" t="s">
        <v>99</v>
      </c>
      <c r="O447" s="3">
        <v>0</v>
      </c>
      <c r="P447" s="3">
        <v>0</v>
      </c>
      <c r="Q447" s="3">
        <v>75</v>
      </c>
      <c r="R447" s="3">
        <v>9.75</v>
      </c>
      <c r="S447" s="3">
        <v>0</v>
      </c>
      <c r="T447" s="3">
        <v>0</v>
      </c>
      <c r="U447" s="3">
        <v>84.75</v>
      </c>
      <c r="W447" t="s">
        <v>1</v>
      </c>
    </row>
    <row r="448" spans="5:23" hidden="1" x14ac:dyDescent="0.25">
      <c r="E448" t="s">
        <v>96</v>
      </c>
      <c r="F448" s="2" t="s">
        <v>555</v>
      </c>
      <c r="G448" t="s">
        <v>1</v>
      </c>
      <c r="H448" t="s">
        <v>0</v>
      </c>
      <c r="I448" t="s">
        <v>348</v>
      </c>
      <c r="J448" t="s">
        <v>349</v>
      </c>
      <c r="K448" s="52" t="s">
        <v>684</v>
      </c>
      <c r="L448" s="52" t="s">
        <v>684</v>
      </c>
      <c r="M448" t="s">
        <v>98</v>
      </c>
      <c r="N448" t="s">
        <v>99</v>
      </c>
      <c r="O448" s="3">
        <v>0</v>
      </c>
      <c r="P448" s="3">
        <v>0</v>
      </c>
      <c r="Q448" s="3">
        <v>210</v>
      </c>
      <c r="R448" s="3">
        <v>27.3</v>
      </c>
      <c r="S448" s="3">
        <v>0</v>
      </c>
      <c r="T448" s="3">
        <v>0</v>
      </c>
      <c r="U448" s="3">
        <v>237.3</v>
      </c>
      <c r="W448" t="s">
        <v>1</v>
      </c>
    </row>
    <row r="449" spans="5:23" hidden="1" x14ac:dyDescent="0.25">
      <c r="E449" t="s">
        <v>96</v>
      </c>
      <c r="F449" s="2" t="s">
        <v>555</v>
      </c>
      <c r="G449" t="s">
        <v>1</v>
      </c>
      <c r="H449" t="s">
        <v>0</v>
      </c>
      <c r="I449" t="s">
        <v>348</v>
      </c>
      <c r="J449" t="s">
        <v>349</v>
      </c>
      <c r="K449" s="52" t="s">
        <v>683</v>
      </c>
      <c r="L449" s="52" t="s">
        <v>683</v>
      </c>
      <c r="M449" t="s">
        <v>98</v>
      </c>
      <c r="N449" t="s">
        <v>99</v>
      </c>
      <c r="O449" s="3">
        <v>0</v>
      </c>
      <c r="P449" s="3">
        <v>0</v>
      </c>
      <c r="Q449" s="3">
        <v>750</v>
      </c>
      <c r="R449" s="3">
        <v>97.5</v>
      </c>
      <c r="S449" s="3">
        <v>0</v>
      </c>
      <c r="T449" s="3">
        <v>0</v>
      </c>
      <c r="U449" s="3">
        <v>847.5</v>
      </c>
      <c r="W449" t="s">
        <v>1</v>
      </c>
    </row>
    <row r="450" spans="5:23" hidden="1" x14ac:dyDescent="0.25">
      <c r="E450" t="s">
        <v>96</v>
      </c>
      <c r="F450" s="2" t="s">
        <v>555</v>
      </c>
      <c r="G450" t="s">
        <v>1</v>
      </c>
      <c r="H450" t="s">
        <v>0</v>
      </c>
      <c r="I450" t="s">
        <v>348</v>
      </c>
      <c r="J450" t="s">
        <v>349</v>
      </c>
      <c r="K450" s="52" t="s">
        <v>682</v>
      </c>
      <c r="L450" s="52" t="s">
        <v>682</v>
      </c>
      <c r="M450" t="s">
        <v>98</v>
      </c>
      <c r="N450" t="s">
        <v>99</v>
      </c>
      <c r="O450" s="3">
        <v>0</v>
      </c>
      <c r="P450" s="3">
        <v>0</v>
      </c>
      <c r="Q450" s="3">
        <v>540</v>
      </c>
      <c r="R450" s="3">
        <v>70.2</v>
      </c>
      <c r="S450" s="3">
        <v>0</v>
      </c>
      <c r="T450" s="3">
        <v>0</v>
      </c>
      <c r="U450" s="3">
        <v>610.20000000000005</v>
      </c>
      <c r="W450" t="s">
        <v>1</v>
      </c>
    </row>
    <row r="451" spans="5:23" hidden="1" x14ac:dyDescent="0.25">
      <c r="E451" t="s">
        <v>96</v>
      </c>
      <c r="F451" s="2" t="s">
        <v>555</v>
      </c>
      <c r="G451" t="s">
        <v>1</v>
      </c>
      <c r="H451" t="s">
        <v>0</v>
      </c>
      <c r="I451" t="s">
        <v>348</v>
      </c>
      <c r="J451" t="s">
        <v>349</v>
      </c>
      <c r="K451" s="52" t="s">
        <v>681</v>
      </c>
      <c r="L451" s="52" t="s">
        <v>681</v>
      </c>
      <c r="M451" t="s">
        <v>98</v>
      </c>
      <c r="N451" t="s">
        <v>99</v>
      </c>
      <c r="O451" s="3">
        <v>0</v>
      </c>
      <c r="P451" s="3">
        <v>0</v>
      </c>
      <c r="Q451" s="3">
        <v>987</v>
      </c>
      <c r="R451" s="3">
        <v>128.31</v>
      </c>
      <c r="S451" s="3">
        <v>0</v>
      </c>
      <c r="T451" s="3">
        <v>0</v>
      </c>
      <c r="U451" s="3">
        <v>1115.31</v>
      </c>
      <c r="W451" t="s">
        <v>1</v>
      </c>
    </row>
    <row r="452" spans="5:23" hidden="1" x14ac:dyDescent="0.25">
      <c r="E452" t="s">
        <v>96</v>
      </c>
      <c r="F452" s="2" t="s">
        <v>554</v>
      </c>
      <c r="G452" t="s">
        <v>1</v>
      </c>
      <c r="H452" t="s">
        <v>0</v>
      </c>
      <c r="I452" t="s">
        <v>348</v>
      </c>
      <c r="J452" t="s">
        <v>349</v>
      </c>
      <c r="K452" s="52" t="s">
        <v>680</v>
      </c>
      <c r="L452" s="52" t="s">
        <v>680</v>
      </c>
      <c r="M452" t="s">
        <v>573</v>
      </c>
      <c r="N452" t="s">
        <v>574</v>
      </c>
      <c r="O452" s="3">
        <v>0</v>
      </c>
      <c r="P452" s="3">
        <v>0</v>
      </c>
      <c r="Q452" s="3">
        <v>12.48</v>
      </c>
      <c r="R452" s="3">
        <v>1.6224000000000001</v>
      </c>
      <c r="S452" s="3">
        <v>0</v>
      </c>
      <c r="T452" s="3">
        <v>0</v>
      </c>
      <c r="U452" s="3">
        <v>14.102400000000001</v>
      </c>
      <c r="W452" t="s">
        <v>1</v>
      </c>
    </row>
    <row r="453" spans="5:23" hidden="1" x14ac:dyDescent="0.25">
      <c r="E453" t="s">
        <v>96</v>
      </c>
      <c r="F453" s="2" t="s">
        <v>554</v>
      </c>
      <c r="G453" t="s">
        <v>1</v>
      </c>
      <c r="H453" t="s">
        <v>0</v>
      </c>
      <c r="I453" t="s">
        <v>348</v>
      </c>
      <c r="J453" t="s">
        <v>349</v>
      </c>
      <c r="K453" s="52" t="s">
        <v>679</v>
      </c>
      <c r="L453" s="52" t="s">
        <v>679</v>
      </c>
      <c r="M453" t="s">
        <v>573</v>
      </c>
      <c r="N453" t="s">
        <v>574</v>
      </c>
      <c r="O453" s="3">
        <v>0</v>
      </c>
      <c r="P453" s="3">
        <v>0</v>
      </c>
      <c r="Q453" s="3">
        <v>40</v>
      </c>
      <c r="R453" s="3">
        <v>5.2</v>
      </c>
      <c r="S453" s="3">
        <v>0</v>
      </c>
      <c r="T453" s="3">
        <v>0</v>
      </c>
      <c r="U453" s="3">
        <v>45.2</v>
      </c>
      <c r="W453" t="s">
        <v>1</v>
      </c>
    </row>
    <row r="454" spans="5:23" hidden="1" x14ac:dyDescent="0.25">
      <c r="E454" t="s">
        <v>96</v>
      </c>
      <c r="F454" s="2" t="s">
        <v>554</v>
      </c>
      <c r="G454" t="s">
        <v>1</v>
      </c>
      <c r="H454" t="s">
        <v>0</v>
      </c>
      <c r="I454" t="s">
        <v>348</v>
      </c>
      <c r="J454" t="s">
        <v>349</v>
      </c>
      <c r="K454" s="52" t="s">
        <v>678</v>
      </c>
      <c r="L454" s="52" t="s">
        <v>678</v>
      </c>
      <c r="M454" t="s">
        <v>113</v>
      </c>
      <c r="N454" t="s">
        <v>114</v>
      </c>
      <c r="O454" s="3">
        <v>0</v>
      </c>
      <c r="P454" s="3">
        <v>0</v>
      </c>
      <c r="Q454" s="3">
        <v>120</v>
      </c>
      <c r="R454" s="3">
        <v>15.600000000000001</v>
      </c>
      <c r="S454" s="3">
        <v>0</v>
      </c>
      <c r="T454" s="3">
        <v>0</v>
      </c>
      <c r="U454" s="3">
        <v>135.6</v>
      </c>
      <c r="W454" t="s">
        <v>1</v>
      </c>
    </row>
    <row r="455" spans="5:23" hidden="1" x14ac:dyDescent="0.25">
      <c r="E455" t="s">
        <v>96</v>
      </c>
      <c r="F455" s="2" t="s">
        <v>554</v>
      </c>
      <c r="G455" t="s">
        <v>1</v>
      </c>
      <c r="H455" t="s">
        <v>0</v>
      </c>
      <c r="I455" t="s">
        <v>348</v>
      </c>
      <c r="J455" t="s">
        <v>349</v>
      </c>
      <c r="K455" s="52" t="s">
        <v>677</v>
      </c>
      <c r="L455" s="52" t="s">
        <v>677</v>
      </c>
      <c r="M455" t="s">
        <v>202</v>
      </c>
      <c r="N455" t="s">
        <v>203</v>
      </c>
      <c r="O455" s="3">
        <v>0</v>
      </c>
      <c r="P455" s="3">
        <v>0</v>
      </c>
      <c r="Q455" s="3">
        <v>240</v>
      </c>
      <c r="R455" s="3">
        <v>31.200000000000003</v>
      </c>
      <c r="S455" s="3">
        <v>0</v>
      </c>
      <c r="T455" s="3">
        <v>0</v>
      </c>
      <c r="U455" s="3">
        <v>271.2</v>
      </c>
      <c r="W455" t="s">
        <v>1</v>
      </c>
    </row>
    <row r="456" spans="5:23" hidden="1" x14ac:dyDescent="0.25">
      <c r="E456" t="s">
        <v>96</v>
      </c>
      <c r="F456" s="2" t="s">
        <v>554</v>
      </c>
      <c r="G456" t="s">
        <v>1</v>
      </c>
      <c r="H456" t="s">
        <v>0</v>
      </c>
      <c r="I456" t="s">
        <v>348</v>
      </c>
      <c r="J456" t="s">
        <v>349</v>
      </c>
      <c r="K456" s="52" t="s">
        <v>676</v>
      </c>
      <c r="L456" s="52" t="s">
        <v>676</v>
      </c>
      <c r="M456" t="s">
        <v>314</v>
      </c>
      <c r="N456" t="s">
        <v>315</v>
      </c>
      <c r="O456" s="3">
        <v>0</v>
      </c>
      <c r="P456" s="3">
        <v>0</v>
      </c>
      <c r="Q456" s="3">
        <v>45</v>
      </c>
      <c r="R456" s="3">
        <v>5.8500000000000005</v>
      </c>
      <c r="S456" s="3">
        <v>0</v>
      </c>
      <c r="T456" s="3">
        <v>0</v>
      </c>
      <c r="U456" s="3">
        <v>50.85</v>
      </c>
      <c r="W456" t="s">
        <v>1</v>
      </c>
    </row>
    <row r="457" spans="5:23" hidden="1" x14ac:dyDescent="0.25">
      <c r="E457" t="s">
        <v>96</v>
      </c>
      <c r="F457" s="2" t="s">
        <v>554</v>
      </c>
      <c r="G457" t="s">
        <v>1</v>
      </c>
      <c r="H457" t="s">
        <v>0</v>
      </c>
      <c r="I457" t="s">
        <v>348</v>
      </c>
      <c r="J457" t="s">
        <v>349</v>
      </c>
      <c r="K457" s="52" t="s">
        <v>675</v>
      </c>
      <c r="L457" s="52" t="s">
        <v>675</v>
      </c>
      <c r="M457" t="s">
        <v>377</v>
      </c>
      <c r="N457" t="s">
        <v>378</v>
      </c>
      <c r="O457" s="3">
        <v>0</v>
      </c>
      <c r="P457" s="3">
        <v>0</v>
      </c>
      <c r="Q457" s="3">
        <v>375</v>
      </c>
      <c r="R457" s="3">
        <v>48.75</v>
      </c>
      <c r="S457" s="3">
        <v>0</v>
      </c>
      <c r="T457" s="3">
        <v>0</v>
      </c>
      <c r="U457" s="3">
        <v>423.75</v>
      </c>
      <c r="W457" t="s">
        <v>1</v>
      </c>
    </row>
    <row r="458" spans="5:23" hidden="1" x14ac:dyDescent="0.25">
      <c r="E458" t="s">
        <v>96</v>
      </c>
      <c r="F458" s="2" t="s">
        <v>554</v>
      </c>
      <c r="G458" t="s">
        <v>1</v>
      </c>
      <c r="H458" t="s">
        <v>0</v>
      </c>
      <c r="I458" t="s">
        <v>348</v>
      </c>
      <c r="J458" t="s">
        <v>349</v>
      </c>
      <c r="K458" s="52" t="s">
        <v>674</v>
      </c>
      <c r="L458" s="52" t="s">
        <v>674</v>
      </c>
      <c r="M458" t="s">
        <v>377</v>
      </c>
      <c r="N458" t="s">
        <v>378</v>
      </c>
      <c r="O458" s="3">
        <v>0</v>
      </c>
      <c r="P458" s="3">
        <v>0</v>
      </c>
      <c r="Q458" s="3">
        <v>8.2899999999999991</v>
      </c>
      <c r="R458" s="3">
        <v>1.0776999999999999</v>
      </c>
      <c r="S458" s="3">
        <v>0</v>
      </c>
      <c r="T458" s="3">
        <v>0</v>
      </c>
      <c r="U458" s="3">
        <v>9.3676999999999992</v>
      </c>
      <c r="W458" t="s">
        <v>1</v>
      </c>
    </row>
    <row r="459" spans="5:23" hidden="1" x14ac:dyDescent="0.25">
      <c r="E459" t="s">
        <v>96</v>
      </c>
      <c r="F459" s="2" t="s">
        <v>554</v>
      </c>
      <c r="G459" t="s">
        <v>1</v>
      </c>
      <c r="H459" t="s">
        <v>0</v>
      </c>
      <c r="I459" t="s">
        <v>348</v>
      </c>
      <c r="J459" t="s">
        <v>349</v>
      </c>
      <c r="K459" s="52" t="s">
        <v>673</v>
      </c>
      <c r="L459" s="52" t="s">
        <v>673</v>
      </c>
      <c r="M459" t="s">
        <v>104</v>
      </c>
      <c r="N459" t="s">
        <v>105</v>
      </c>
      <c r="O459" s="3">
        <v>0</v>
      </c>
      <c r="P459" s="3">
        <v>0</v>
      </c>
      <c r="Q459" s="3">
        <v>107.36</v>
      </c>
      <c r="R459" s="3">
        <v>13.956800000000001</v>
      </c>
      <c r="S459" s="3">
        <v>0</v>
      </c>
      <c r="T459" s="3">
        <v>0</v>
      </c>
      <c r="U459" s="3">
        <v>121.3168</v>
      </c>
      <c r="W459" t="s">
        <v>1</v>
      </c>
    </row>
    <row r="460" spans="5:23" hidden="1" x14ac:dyDescent="0.25">
      <c r="E460" t="s">
        <v>96</v>
      </c>
      <c r="F460" s="2" t="s">
        <v>554</v>
      </c>
      <c r="G460" t="s">
        <v>1</v>
      </c>
      <c r="H460" t="s">
        <v>0</v>
      </c>
      <c r="I460" t="s">
        <v>348</v>
      </c>
      <c r="J460" t="s">
        <v>349</v>
      </c>
      <c r="K460" s="52" t="s">
        <v>672</v>
      </c>
      <c r="L460" s="52" t="s">
        <v>672</v>
      </c>
      <c r="M460" t="s">
        <v>104</v>
      </c>
      <c r="N460" t="s">
        <v>105</v>
      </c>
      <c r="O460" s="3">
        <v>0</v>
      </c>
      <c r="P460" s="3">
        <v>0</v>
      </c>
      <c r="Q460" s="3">
        <v>300</v>
      </c>
      <c r="R460" s="3">
        <v>39</v>
      </c>
      <c r="S460" s="3">
        <v>0</v>
      </c>
      <c r="T460" s="3">
        <v>0</v>
      </c>
      <c r="U460" s="3">
        <v>339</v>
      </c>
      <c r="W460" t="s">
        <v>1</v>
      </c>
    </row>
    <row r="461" spans="5:23" hidden="1" x14ac:dyDescent="0.25">
      <c r="E461" t="s">
        <v>96</v>
      </c>
      <c r="F461" s="2" t="s">
        <v>554</v>
      </c>
      <c r="G461" t="s">
        <v>1</v>
      </c>
      <c r="H461" t="s">
        <v>0</v>
      </c>
      <c r="I461" t="s">
        <v>348</v>
      </c>
      <c r="J461" t="s">
        <v>349</v>
      </c>
      <c r="K461" s="52" t="s">
        <v>671</v>
      </c>
      <c r="L461" s="52" t="s">
        <v>671</v>
      </c>
      <c r="M461" t="s">
        <v>104</v>
      </c>
      <c r="N461" t="s">
        <v>105</v>
      </c>
      <c r="O461" s="3">
        <v>0</v>
      </c>
      <c r="P461" s="3">
        <v>0</v>
      </c>
      <c r="Q461" s="3">
        <v>50</v>
      </c>
      <c r="R461" s="3">
        <v>6.5</v>
      </c>
      <c r="S461" s="3">
        <v>0</v>
      </c>
      <c r="T461" s="3">
        <v>0</v>
      </c>
      <c r="U461" s="3">
        <v>56.5</v>
      </c>
      <c r="W461" t="s">
        <v>1</v>
      </c>
    </row>
    <row r="462" spans="5:23" hidden="1" x14ac:dyDescent="0.25">
      <c r="E462" t="s">
        <v>96</v>
      </c>
      <c r="F462" s="2" t="s">
        <v>554</v>
      </c>
      <c r="G462" t="s">
        <v>1</v>
      </c>
      <c r="H462" t="s">
        <v>0</v>
      </c>
      <c r="I462" t="s">
        <v>348</v>
      </c>
      <c r="J462" t="s">
        <v>349</v>
      </c>
      <c r="K462" s="52" t="s">
        <v>670</v>
      </c>
      <c r="L462" s="52" t="s">
        <v>670</v>
      </c>
      <c r="N462" t="s">
        <v>29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3">
        <v>0</v>
      </c>
      <c r="W462" t="s">
        <v>1</v>
      </c>
    </row>
    <row r="463" spans="5:23" hidden="1" x14ac:dyDescent="0.25">
      <c r="E463" t="s">
        <v>96</v>
      </c>
      <c r="F463" s="2" t="s">
        <v>554</v>
      </c>
      <c r="G463" t="s">
        <v>1</v>
      </c>
      <c r="H463" t="s">
        <v>0</v>
      </c>
      <c r="I463" t="s">
        <v>348</v>
      </c>
      <c r="J463" t="s">
        <v>349</v>
      </c>
      <c r="K463" s="52" t="s">
        <v>669</v>
      </c>
      <c r="L463" s="52" t="s">
        <v>669</v>
      </c>
      <c r="M463" t="s">
        <v>104</v>
      </c>
      <c r="N463" t="s">
        <v>105</v>
      </c>
      <c r="O463" s="3">
        <v>0</v>
      </c>
      <c r="P463" s="3">
        <v>0</v>
      </c>
      <c r="Q463" s="3">
        <v>215</v>
      </c>
      <c r="R463" s="3">
        <v>27.95</v>
      </c>
      <c r="S463" s="3">
        <v>0</v>
      </c>
      <c r="T463" s="3">
        <v>0</v>
      </c>
      <c r="U463" s="3">
        <v>242.95</v>
      </c>
      <c r="W463" t="s">
        <v>1</v>
      </c>
    </row>
    <row r="464" spans="5:23" hidden="1" x14ac:dyDescent="0.25">
      <c r="E464" t="s">
        <v>96</v>
      </c>
      <c r="F464" s="2" t="s">
        <v>554</v>
      </c>
      <c r="G464" t="s">
        <v>1</v>
      </c>
      <c r="H464" t="s">
        <v>0</v>
      </c>
      <c r="I464" t="s">
        <v>348</v>
      </c>
      <c r="J464" t="s">
        <v>349</v>
      </c>
      <c r="K464" s="52" t="s">
        <v>668</v>
      </c>
      <c r="L464" s="52" t="s">
        <v>668</v>
      </c>
      <c r="M464" t="s">
        <v>104</v>
      </c>
      <c r="N464" t="s">
        <v>105</v>
      </c>
      <c r="O464" s="3">
        <v>0</v>
      </c>
      <c r="P464" s="3">
        <v>0</v>
      </c>
      <c r="Q464" s="3">
        <v>150</v>
      </c>
      <c r="R464" s="3">
        <v>19.5</v>
      </c>
      <c r="S464" s="3">
        <v>0</v>
      </c>
      <c r="T464" s="3">
        <v>0</v>
      </c>
      <c r="U464" s="3">
        <v>169.5</v>
      </c>
      <c r="W464" t="s">
        <v>1</v>
      </c>
    </row>
    <row r="465" spans="5:23" hidden="1" x14ac:dyDescent="0.25">
      <c r="E465" t="s">
        <v>96</v>
      </c>
      <c r="F465" s="2" t="s">
        <v>554</v>
      </c>
      <c r="G465" t="s">
        <v>1</v>
      </c>
      <c r="H465" t="s">
        <v>0</v>
      </c>
      <c r="I465" t="s">
        <v>348</v>
      </c>
      <c r="J465" t="s">
        <v>349</v>
      </c>
      <c r="K465" s="52" t="s">
        <v>667</v>
      </c>
      <c r="L465" s="52" t="s">
        <v>667</v>
      </c>
      <c r="M465" t="s">
        <v>195</v>
      </c>
      <c r="N465" t="s">
        <v>196</v>
      </c>
      <c r="O465" s="3">
        <v>0</v>
      </c>
      <c r="P465" s="3">
        <v>0</v>
      </c>
      <c r="Q465" s="3">
        <v>3.1</v>
      </c>
      <c r="R465" s="3">
        <v>0.40300000000000002</v>
      </c>
      <c r="S465" s="3">
        <v>0</v>
      </c>
      <c r="T465" s="3">
        <v>0</v>
      </c>
      <c r="U465" s="3">
        <v>3.5030000000000001</v>
      </c>
      <c r="W465" t="s">
        <v>1</v>
      </c>
    </row>
    <row r="466" spans="5:23" hidden="1" x14ac:dyDescent="0.25">
      <c r="E466" t="s">
        <v>96</v>
      </c>
      <c r="F466" s="2" t="s">
        <v>554</v>
      </c>
      <c r="G466" t="s">
        <v>1</v>
      </c>
      <c r="H466" t="s">
        <v>0</v>
      </c>
      <c r="I466" t="s">
        <v>348</v>
      </c>
      <c r="J466" t="s">
        <v>349</v>
      </c>
      <c r="K466" s="52" t="s">
        <v>666</v>
      </c>
      <c r="L466" s="52" t="s">
        <v>666</v>
      </c>
      <c r="M466" t="s">
        <v>273</v>
      </c>
      <c r="N466" t="s">
        <v>274</v>
      </c>
      <c r="O466" s="3">
        <v>0</v>
      </c>
      <c r="P466" s="3">
        <v>0</v>
      </c>
      <c r="Q466" s="3">
        <v>100</v>
      </c>
      <c r="R466" s="3">
        <v>13</v>
      </c>
      <c r="S466" s="3">
        <v>0</v>
      </c>
      <c r="T466" s="3">
        <v>0</v>
      </c>
      <c r="U466" s="3">
        <v>113</v>
      </c>
      <c r="W466" t="s">
        <v>1</v>
      </c>
    </row>
    <row r="467" spans="5:23" hidden="1" x14ac:dyDescent="0.25">
      <c r="E467" t="s">
        <v>96</v>
      </c>
      <c r="F467" s="2" t="s">
        <v>554</v>
      </c>
      <c r="G467" t="s">
        <v>1</v>
      </c>
      <c r="H467" t="s">
        <v>0</v>
      </c>
      <c r="I467" t="s">
        <v>348</v>
      </c>
      <c r="J467" t="s">
        <v>349</v>
      </c>
      <c r="K467" s="52" t="s">
        <v>665</v>
      </c>
      <c r="L467" s="52" t="s">
        <v>665</v>
      </c>
      <c r="M467" t="s">
        <v>98</v>
      </c>
      <c r="N467" t="s">
        <v>99</v>
      </c>
      <c r="O467" s="3">
        <v>0</v>
      </c>
      <c r="P467" s="3">
        <v>0</v>
      </c>
      <c r="Q467" s="3">
        <v>80</v>
      </c>
      <c r="R467" s="3">
        <v>10.4</v>
      </c>
      <c r="S467" s="3">
        <v>0</v>
      </c>
      <c r="T467" s="3">
        <v>0</v>
      </c>
      <c r="U467" s="3">
        <v>90.4</v>
      </c>
      <c r="W467" t="s">
        <v>1</v>
      </c>
    </row>
    <row r="468" spans="5:23" hidden="1" x14ac:dyDescent="0.25">
      <c r="E468" t="s">
        <v>96</v>
      </c>
      <c r="F468" s="2" t="s">
        <v>554</v>
      </c>
      <c r="G468" t="s">
        <v>1</v>
      </c>
      <c r="H468" t="s">
        <v>0</v>
      </c>
      <c r="I468" t="s">
        <v>348</v>
      </c>
      <c r="J468" t="s">
        <v>349</v>
      </c>
      <c r="K468" s="52" t="s">
        <v>664</v>
      </c>
      <c r="L468" s="52" t="s">
        <v>664</v>
      </c>
      <c r="M468" t="s">
        <v>98</v>
      </c>
      <c r="N468" t="s">
        <v>99</v>
      </c>
      <c r="O468" s="3">
        <v>0</v>
      </c>
      <c r="P468" s="3">
        <v>0</v>
      </c>
      <c r="Q468" s="3">
        <v>45</v>
      </c>
      <c r="R468" s="3">
        <v>5.8500000000000005</v>
      </c>
      <c r="S468" s="3">
        <v>0</v>
      </c>
      <c r="T468" s="3">
        <v>0</v>
      </c>
      <c r="U468" s="3">
        <v>50.85</v>
      </c>
      <c r="W468" t="s">
        <v>1</v>
      </c>
    </row>
    <row r="469" spans="5:23" hidden="1" x14ac:dyDescent="0.25">
      <c r="E469" t="s">
        <v>96</v>
      </c>
      <c r="F469" s="2" t="s">
        <v>655</v>
      </c>
      <c r="G469" t="s">
        <v>1</v>
      </c>
      <c r="H469" t="s">
        <v>0</v>
      </c>
      <c r="I469" t="s">
        <v>348</v>
      </c>
      <c r="J469" t="s">
        <v>349</v>
      </c>
      <c r="K469" s="52" t="s">
        <v>663</v>
      </c>
      <c r="L469" s="52" t="s">
        <v>663</v>
      </c>
      <c r="M469" t="s">
        <v>314</v>
      </c>
      <c r="N469" t="s">
        <v>315</v>
      </c>
      <c r="O469" s="3">
        <v>0</v>
      </c>
      <c r="P469" s="3">
        <v>0</v>
      </c>
      <c r="Q469" s="3">
        <v>10</v>
      </c>
      <c r="R469" s="3">
        <v>1.3</v>
      </c>
      <c r="S469" s="3">
        <v>0</v>
      </c>
      <c r="T469" s="3">
        <v>0</v>
      </c>
      <c r="U469" s="3">
        <v>11.3</v>
      </c>
      <c r="W469" t="s">
        <v>1</v>
      </c>
    </row>
    <row r="470" spans="5:23" hidden="1" x14ac:dyDescent="0.25">
      <c r="E470" t="s">
        <v>96</v>
      </c>
      <c r="F470" s="2" t="s">
        <v>655</v>
      </c>
      <c r="G470" t="s">
        <v>1</v>
      </c>
      <c r="H470" t="s">
        <v>0</v>
      </c>
      <c r="I470" t="s">
        <v>348</v>
      </c>
      <c r="J470" t="s">
        <v>349</v>
      </c>
      <c r="K470" s="52" t="s">
        <v>662</v>
      </c>
      <c r="L470" s="52" t="s">
        <v>662</v>
      </c>
      <c r="M470" t="s">
        <v>195</v>
      </c>
      <c r="N470" t="s">
        <v>196</v>
      </c>
      <c r="O470" s="3">
        <v>0</v>
      </c>
      <c r="P470" s="3">
        <v>0</v>
      </c>
      <c r="Q470" s="3">
        <v>15.04</v>
      </c>
      <c r="R470" s="3">
        <v>1.9552</v>
      </c>
      <c r="S470" s="3">
        <v>0</v>
      </c>
      <c r="T470" s="3">
        <v>0</v>
      </c>
      <c r="U470" s="3">
        <v>16.995200000000001</v>
      </c>
      <c r="W470" t="s">
        <v>1</v>
      </c>
    </row>
    <row r="471" spans="5:23" hidden="1" x14ac:dyDescent="0.25">
      <c r="E471" t="s">
        <v>96</v>
      </c>
      <c r="F471" s="2" t="s">
        <v>655</v>
      </c>
      <c r="G471" t="s">
        <v>1</v>
      </c>
      <c r="H471" t="s">
        <v>0</v>
      </c>
      <c r="I471" t="s">
        <v>348</v>
      </c>
      <c r="J471" t="s">
        <v>349</v>
      </c>
      <c r="K471" s="52" t="s">
        <v>661</v>
      </c>
      <c r="L471" s="52" t="s">
        <v>661</v>
      </c>
      <c r="M471" t="s">
        <v>384</v>
      </c>
      <c r="N471" t="s">
        <v>385</v>
      </c>
      <c r="O471" s="3">
        <v>0</v>
      </c>
      <c r="P471" s="3">
        <v>0</v>
      </c>
      <c r="Q471" s="3">
        <v>135.55000000000001</v>
      </c>
      <c r="R471" s="3">
        <v>17.621500000000001</v>
      </c>
      <c r="S471" s="3">
        <v>0</v>
      </c>
      <c r="T471" s="3">
        <v>0</v>
      </c>
      <c r="U471" s="3">
        <v>153.17150000000001</v>
      </c>
      <c r="W471" t="s">
        <v>1</v>
      </c>
    </row>
    <row r="472" spans="5:23" hidden="1" x14ac:dyDescent="0.25">
      <c r="E472" t="s">
        <v>96</v>
      </c>
      <c r="F472" s="2" t="s">
        <v>655</v>
      </c>
      <c r="G472" t="s">
        <v>1</v>
      </c>
      <c r="H472" t="s">
        <v>0</v>
      </c>
      <c r="I472" t="s">
        <v>348</v>
      </c>
      <c r="J472" t="s">
        <v>349</v>
      </c>
      <c r="K472" s="52" t="s">
        <v>660</v>
      </c>
      <c r="L472" s="52" t="s">
        <v>660</v>
      </c>
      <c r="N472" t="s">
        <v>135</v>
      </c>
      <c r="O472" s="3">
        <v>0</v>
      </c>
      <c r="P472" s="3">
        <v>0</v>
      </c>
      <c r="Q472" s="3">
        <v>23.94</v>
      </c>
      <c r="R472" s="3">
        <v>3.1122000000000001</v>
      </c>
      <c r="S472" s="3">
        <v>0</v>
      </c>
      <c r="T472" s="3">
        <v>0</v>
      </c>
      <c r="U472" s="3">
        <v>27.052200000000003</v>
      </c>
      <c r="V472" s="3" t="s">
        <v>426</v>
      </c>
      <c r="W472" t="s">
        <v>1</v>
      </c>
    </row>
    <row r="473" spans="5:23" hidden="1" x14ac:dyDescent="0.25">
      <c r="E473" t="s">
        <v>96</v>
      </c>
      <c r="F473" s="2" t="s">
        <v>655</v>
      </c>
      <c r="G473" t="s">
        <v>1</v>
      </c>
      <c r="H473" t="s">
        <v>0</v>
      </c>
      <c r="I473" t="s">
        <v>348</v>
      </c>
      <c r="J473" t="s">
        <v>349</v>
      </c>
      <c r="K473" s="52" t="s">
        <v>659</v>
      </c>
      <c r="L473" s="52" t="s">
        <v>659</v>
      </c>
      <c r="M473" t="s">
        <v>113</v>
      </c>
      <c r="N473" t="s">
        <v>114</v>
      </c>
      <c r="O473" s="3">
        <v>0</v>
      </c>
      <c r="P473" s="3">
        <v>0</v>
      </c>
      <c r="Q473" s="3">
        <v>180</v>
      </c>
      <c r="R473" s="3">
        <v>23.400000000000002</v>
      </c>
      <c r="S473" s="3">
        <v>0</v>
      </c>
      <c r="T473" s="3">
        <v>0</v>
      </c>
      <c r="U473" s="3">
        <v>203.4</v>
      </c>
      <c r="W473" t="s">
        <v>1</v>
      </c>
    </row>
    <row r="474" spans="5:23" hidden="1" x14ac:dyDescent="0.25">
      <c r="E474" t="s">
        <v>96</v>
      </c>
      <c r="F474" s="2" t="s">
        <v>655</v>
      </c>
      <c r="G474" t="s">
        <v>1</v>
      </c>
      <c r="H474" t="s">
        <v>0</v>
      </c>
      <c r="I474" t="s">
        <v>348</v>
      </c>
      <c r="J474" t="s">
        <v>349</v>
      </c>
      <c r="K474" s="52" t="s">
        <v>658</v>
      </c>
      <c r="L474" s="52" t="s">
        <v>658</v>
      </c>
      <c r="M474" t="s">
        <v>169</v>
      </c>
      <c r="N474" t="s">
        <v>170</v>
      </c>
      <c r="O474" s="3">
        <v>0</v>
      </c>
      <c r="P474" s="3">
        <v>0</v>
      </c>
      <c r="Q474" s="3">
        <v>25</v>
      </c>
      <c r="R474" s="3">
        <v>3.25</v>
      </c>
      <c r="S474" s="3">
        <v>0</v>
      </c>
      <c r="T474" s="3">
        <v>0</v>
      </c>
      <c r="U474" s="3">
        <v>28.25</v>
      </c>
      <c r="W474" t="s">
        <v>1</v>
      </c>
    </row>
    <row r="475" spans="5:23" hidden="1" x14ac:dyDescent="0.25">
      <c r="E475" t="s">
        <v>96</v>
      </c>
      <c r="F475" s="2" t="s">
        <v>655</v>
      </c>
      <c r="G475" t="s">
        <v>1</v>
      </c>
      <c r="H475" t="s">
        <v>0</v>
      </c>
      <c r="I475" t="s">
        <v>348</v>
      </c>
      <c r="J475" t="s">
        <v>349</v>
      </c>
      <c r="K475" s="52" t="s">
        <v>657</v>
      </c>
      <c r="L475" s="52" t="s">
        <v>657</v>
      </c>
      <c r="M475" t="s">
        <v>169</v>
      </c>
      <c r="N475" t="s">
        <v>170</v>
      </c>
      <c r="O475" s="3">
        <v>0</v>
      </c>
      <c r="P475" s="3">
        <v>0</v>
      </c>
      <c r="Q475" s="3">
        <v>140</v>
      </c>
      <c r="R475" s="3">
        <v>18.2</v>
      </c>
      <c r="S475" s="3">
        <v>0</v>
      </c>
      <c r="T475" s="3">
        <v>0</v>
      </c>
      <c r="U475" s="3">
        <v>158.19999999999999</v>
      </c>
      <c r="W475" t="s">
        <v>1</v>
      </c>
    </row>
    <row r="476" spans="5:23" hidden="1" x14ac:dyDescent="0.25">
      <c r="E476" t="s">
        <v>96</v>
      </c>
      <c r="F476" s="2" t="s">
        <v>655</v>
      </c>
      <c r="G476" t="s">
        <v>1</v>
      </c>
      <c r="H476" t="s">
        <v>0</v>
      </c>
      <c r="I476" t="s">
        <v>348</v>
      </c>
      <c r="J476" t="s">
        <v>349</v>
      </c>
      <c r="K476" s="52" t="s">
        <v>656</v>
      </c>
      <c r="L476" s="52" t="s">
        <v>656</v>
      </c>
      <c r="M476" t="s">
        <v>113</v>
      </c>
      <c r="N476" t="s">
        <v>114</v>
      </c>
      <c r="O476" s="3">
        <v>0</v>
      </c>
      <c r="P476" s="3">
        <v>0</v>
      </c>
      <c r="Q476" s="3">
        <v>250</v>
      </c>
      <c r="R476" s="3">
        <v>32.5</v>
      </c>
      <c r="S476" s="3">
        <v>0</v>
      </c>
      <c r="T476" s="3">
        <v>0</v>
      </c>
      <c r="U476" s="3">
        <v>282.5</v>
      </c>
      <c r="W476" t="s">
        <v>1</v>
      </c>
    </row>
    <row r="477" spans="5:23" hidden="1" x14ac:dyDescent="0.25">
      <c r="E477" t="s">
        <v>96</v>
      </c>
      <c r="F477" s="2" t="s">
        <v>553</v>
      </c>
      <c r="G477" t="s">
        <v>1</v>
      </c>
      <c r="H477" t="s">
        <v>0</v>
      </c>
      <c r="I477" t="s">
        <v>348</v>
      </c>
      <c r="J477" t="s">
        <v>349</v>
      </c>
      <c r="K477" s="52" t="s">
        <v>654</v>
      </c>
      <c r="L477" s="52" t="s">
        <v>654</v>
      </c>
      <c r="N477" t="s">
        <v>189</v>
      </c>
      <c r="O477" s="3">
        <v>0</v>
      </c>
      <c r="P477" s="3">
        <v>0</v>
      </c>
      <c r="Q477" s="3">
        <v>35</v>
      </c>
      <c r="R477" s="3">
        <v>4.55</v>
      </c>
      <c r="S477" s="3">
        <v>0</v>
      </c>
      <c r="T477" s="3">
        <v>0</v>
      </c>
      <c r="U477" s="3">
        <v>39.549999999999997</v>
      </c>
      <c r="V477" s="3" t="s">
        <v>366</v>
      </c>
      <c r="W477" t="s">
        <v>1</v>
      </c>
    </row>
    <row r="478" spans="5:23" hidden="1" x14ac:dyDescent="0.25">
      <c r="E478" t="s">
        <v>96</v>
      </c>
      <c r="F478" s="2" t="s">
        <v>553</v>
      </c>
      <c r="G478" t="s">
        <v>1</v>
      </c>
      <c r="H478" t="s">
        <v>0</v>
      </c>
      <c r="I478" t="s">
        <v>348</v>
      </c>
      <c r="J478" t="s">
        <v>349</v>
      </c>
      <c r="K478" s="52" t="s">
        <v>653</v>
      </c>
      <c r="L478" s="52" t="s">
        <v>653</v>
      </c>
      <c r="M478" t="s">
        <v>573</v>
      </c>
      <c r="N478" t="s">
        <v>574</v>
      </c>
      <c r="O478" s="3">
        <v>0</v>
      </c>
      <c r="P478" s="3">
        <v>0</v>
      </c>
      <c r="Q478" s="3">
        <v>40</v>
      </c>
      <c r="R478" s="3">
        <v>5.2</v>
      </c>
      <c r="S478" s="3">
        <v>0</v>
      </c>
      <c r="T478" s="3">
        <v>0</v>
      </c>
      <c r="U478" s="3">
        <v>45.2</v>
      </c>
      <c r="W478" t="s">
        <v>1</v>
      </c>
    </row>
    <row r="479" spans="5:23" hidden="1" x14ac:dyDescent="0.25">
      <c r="E479" t="s">
        <v>96</v>
      </c>
      <c r="F479" s="2" t="s">
        <v>552</v>
      </c>
      <c r="G479" t="s">
        <v>1</v>
      </c>
      <c r="H479" t="s">
        <v>0</v>
      </c>
      <c r="I479" t="s">
        <v>348</v>
      </c>
      <c r="J479" t="s">
        <v>349</v>
      </c>
      <c r="K479" s="52" t="s">
        <v>652</v>
      </c>
      <c r="L479" s="52" t="s">
        <v>652</v>
      </c>
      <c r="N479" t="s">
        <v>135</v>
      </c>
      <c r="O479" s="3">
        <v>0</v>
      </c>
      <c r="P479" s="3">
        <v>0</v>
      </c>
      <c r="Q479" s="3">
        <v>40</v>
      </c>
      <c r="R479" s="3">
        <v>5.2</v>
      </c>
      <c r="S479" s="3">
        <v>0</v>
      </c>
      <c r="T479" s="3">
        <v>0</v>
      </c>
      <c r="U479" s="3">
        <v>45.2</v>
      </c>
      <c r="V479" s="3" t="s">
        <v>426</v>
      </c>
      <c r="W479" t="s">
        <v>1</v>
      </c>
    </row>
    <row r="480" spans="5:23" hidden="1" x14ac:dyDescent="0.25">
      <c r="E480" t="s">
        <v>96</v>
      </c>
      <c r="F480" s="2" t="s">
        <v>552</v>
      </c>
      <c r="G480" t="s">
        <v>1</v>
      </c>
      <c r="H480" t="s">
        <v>0</v>
      </c>
      <c r="I480" t="s">
        <v>348</v>
      </c>
      <c r="J480" t="s">
        <v>349</v>
      </c>
      <c r="K480" s="52" t="s">
        <v>651</v>
      </c>
      <c r="L480" s="52" t="s">
        <v>651</v>
      </c>
      <c r="N480" t="s">
        <v>135</v>
      </c>
      <c r="O480" s="3">
        <v>0</v>
      </c>
      <c r="P480" s="3">
        <v>0</v>
      </c>
      <c r="Q480" s="3">
        <v>17.7</v>
      </c>
      <c r="R480" s="3">
        <v>2.3010000000000002</v>
      </c>
      <c r="S480" s="3">
        <v>0</v>
      </c>
      <c r="T480" s="3">
        <v>0</v>
      </c>
      <c r="U480" s="3">
        <v>20.000999999999998</v>
      </c>
      <c r="V480" s="3" t="s">
        <v>426</v>
      </c>
      <c r="W480" t="s">
        <v>1</v>
      </c>
    </row>
    <row r="481" spans="5:23" hidden="1" x14ac:dyDescent="0.25">
      <c r="E481" t="s">
        <v>96</v>
      </c>
      <c r="F481" s="2" t="s">
        <v>552</v>
      </c>
      <c r="G481" t="s">
        <v>1</v>
      </c>
      <c r="H481" t="s">
        <v>0</v>
      </c>
      <c r="I481" t="s">
        <v>348</v>
      </c>
      <c r="J481" t="s">
        <v>349</v>
      </c>
      <c r="K481" s="52" t="s">
        <v>650</v>
      </c>
      <c r="L481" s="52" t="s">
        <v>650</v>
      </c>
      <c r="M481" t="s">
        <v>477</v>
      </c>
      <c r="N481" t="s">
        <v>469</v>
      </c>
      <c r="O481" s="3">
        <v>0</v>
      </c>
      <c r="P481" s="3">
        <v>0</v>
      </c>
      <c r="Q481" s="3">
        <v>7.96</v>
      </c>
      <c r="R481" s="3">
        <v>1.0347999999999999</v>
      </c>
      <c r="S481" s="3">
        <v>0</v>
      </c>
      <c r="T481" s="3">
        <v>0</v>
      </c>
      <c r="U481" s="3">
        <v>8.9947999999999997</v>
      </c>
      <c r="W481" t="s">
        <v>1</v>
      </c>
    </row>
    <row r="482" spans="5:23" hidden="1" x14ac:dyDescent="0.25">
      <c r="E482" t="s">
        <v>96</v>
      </c>
      <c r="F482" s="2" t="s">
        <v>552</v>
      </c>
      <c r="G482" t="s">
        <v>1</v>
      </c>
      <c r="H482" t="s">
        <v>0</v>
      </c>
      <c r="I482" t="s">
        <v>348</v>
      </c>
      <c r="J482" t="s">
        <v>349</v>
      </c>
      <c r="K482" s="52" t="s">
        <v>649</v>
      </c>
      <c r="L482" s="52" t="s">
        <v>649</v>
      </c>
      <c r="M482" t="s">
        <v>589</v>
      </c>
      <c r="N482" t="s">
        <v>590</v>
      </c>
      <c r="O482" s="3">
        <v>0</v>
      </c>
      <c r="P482" s="3">
        <v>0</v>
      </c>
      <c r="Q482" s="3">
        <v>9.9600000000000009</v>
      </c>
      <c r="R482" s="3">
        <v>1.2948000000000002</v>
      </c>
      <c r="S482" s="3">
        <v>0</v>
      </c>
      <c r="T482" s="3">
        <v>0</v>
      </c>
      <c r="U482" s="3">
        <v>11.254800000000001</v>
      </c>
      <c r="W482" t="s">
        <v>1</v>
      </c>
    </row>
    <row r="483" spans="5:23" hidden="1" x14ac:dyDescent="0.25">
      <c r="E483" t="s">
        <v>96</v>
      </c>
      <c r="F483" s="2" t="s">
        <v>633</v>
      </c>
      <c r="G483" t="s">
        <v>1</v>
      </c>
      <c r="H483" t="s">
        <v>0</v>
      </c>
      <c r="I483" t="s">
        <v>348</v>
      </c>
      <c r="J483" t="s">
        <v>349</v>
      </c>
      <c r="K483" s="52" t="s">
        <v>648</v>
      </c>
      <c r="L483" s="52" t="s">
        <v>648</v>
      </c>
      <c r="M483" t="s">
        <v>589</v>
      </c>
      <c r="N483" t="s">
        <v>590</v>
      </c>
      <c r="O483" s="3">
        <v>0</v>
      </c>
      <c r="P483" s="3">
        <v>0</v>
      </c>
      <c r="Q483" s="3">
        <v>20</v>
      </c>
      <c r="R483" s="3">
        <v>2.6</v>
      </c>
      <c r="S483" s="3">
        <v>0</v>
      </c>
      <c r="T483" s="3">
        <v>0</v>
      </c>
      <c r="U483" s="3">
        <v>22.6</v>
      </c>
      <c r="W483" t="s">
        <v>1</v>
      </c>
    </row>
    <row r="484" spans="5:23" hidden="1" x14ac:dyDescent="0.25">
      <c r="E484" t="s">
        <v>96</v>
      </c>
      <c r="F484" s="2" t="s">
        <v>633</v>
      </c>
      <c r="G484" t="s">
        <v>1</v>
      </c>
      <c r="H484" t="s">
        <v>0</v>
      </c>
      <c r="I484" t="s">
        <v>348</v>
      </c>
      <c r="J484" t="s">
        <v>349</v>
      </c>
      <c r="K484" s="52" t="s">
        <v>647</v>
      </c>
      <c r="L484" s="52" t="s">
        <v>647</v>
      </c>
      <c r="N484" t="s">
        <v>190</v>
      </c>
      <c r="O484" s="3">
        <v>0</v>
      </c>
      <c r="P484" s="3">
        <v>0</v>
      </c>
      <c r="Q484" s="3">
        <v>84.16</v>
      </c>
      <c r="R484" s="3">
        <v>10.940799999999999</v>
      </c>
      <c r="S484" s="3">
        <v>0</v>
      </c>
      <c r="T484" s="3">
        <v>0</v>
      </c>
      <c r="U484" s="3">
        <v>95.100799999999992</v>
      </c>
      <c r="V484" s="3" t="s">
        <v>488</v>
      </c>
      <c r="W484" t="s">
        <v>1</v>
      </c>
    </row>
    <row r="485" spans="5:23" hidden="1" x14ac:dyDescent="0.25">
      <c r="E485" t="s">
        <v>96</v>
      </c>
      <c r="F485" s="2" t="s">
        <v>633</v>
      </c>
      <c r="G485" t="s">
        <v>1</v>
      </c>
      <c r="H485" t="s">
        <v>0</v>
      </c>
      <c r="I485" t="s">
        <v>348</v>
      </c>
      <c r="J485" t="s">
        <v>349</v>
      </c>
      <c r="K485" s="52" t="s">
        <v>646</v>
      </c>
      <c r="L485" s="52" t="s">
        <v>646</v>
      </c>
      <c r="N485" t="s">
        <v>29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3">
        <v>0</v>
      </c>
      <c r="W485" t="s">
        <v>1</v>
      </c>
    </row>
    <row r="486" spans="5:23" hidden="1" x14ac:dyDescent="0.25">
      <c r="E486" t="s">
        <v>96</v>
      </c>
      <c r="F486" s="2" t="s">
        <v>633</v>
      </c>
      <c r="G486" t="s">
        <v>1</v>
      </c>
      <c r="H486" t="s">
        <v>0</v>
      </c>
      <c r="I486" t="s">
        <v>348</v>
      </c>
      <c r="J486" t="s">
        <v>349</v>
      </c>
      <c r="K486" s="52" t="s">
        <v>645</v>
      </c>
      <c r="L486" s="52" t="s">
        <v>645</v>
      </c>
      <c r="M486" t="s">
        <v>374</v>
      </c>
      <c r="N486" t="s">
        <v>375</v>
      </c>
      <c r="O486" s="3">
        <v>0</v>
      </c>
      <c r="P486" s="3">
        <v>0</v>
      </c>
      <c r="Q486" s="3">
        <v>45</v>
      </c>
      <c r="R486" s="3">
        <v>5.8500000000000005</v>
      </c>
      <c r="S486" s="3">
        <v>0</v>
      </c>
      <c r="T486" s="3">
        <v>0</v>
      </c>
      <c r="U486" s="3">
        <v>50.85</v>
      </c>
      <c r="W486" t="s">
        <v>1</v>
      </c>
    </row>
    <row r="487" spans="5:23" hidden="1" x14ac:dyDescent="0.25">
      <c r="E487" t="s">
        <v>96</v>
      </c>
      <c r="F487" s="2" t="s">
        <v>633</v>
      </c>
      <c r="G487" t="s">
        <v>1</v>
      </c>
      <c r="H487" t="s">
        <v>0</v>
      </c>
      <c r="I487" t="s">
        <v>348</v>
      </c>
      <c r="J487" t="s">
        <v>349</v>
      </c>
      <c r="K487" s="52" t="s">
        <v>644</v>
      </c>
      <c r="L487" s="52" t="s">
        <v>644</v>
      </c>
      <c r="M487" t="s">
        <v>642</v>
      </c>
      <c r="N487" t="s">
        <v>643</v>
      </c>
      <c r="O487" s="3">
        <v>0</v>
      </c>
      <c r="P487" s="3">
        <v>0</v>
      </c>
      <c r="Q487" s="3">
        <v>12.89</v>
      </c>
      <c r="R487" s="3">
        <v>1.6757000000000002</v>
      </c>
      <c r="S487" s="3">
        <v>0</v>
      </c>
      <c r="T487" s="3">
        <v>0</v>
      </c>
      <c r="U487" s="3">
        <v>14.565700000000001</v>
      </c>
      <c r="W487" t="s">
        <v>1</v>
      </c>
    </row>
    <row r="488" spans="5:23" hidden="1" x14ac:dyDescent="0.25">
      <c r="E488" t="s">
        <v>96</v>
      </c>
      <c r="F488" s="2" t="s">
        <v>633</v>
      </c>
      <c r="G488" t="s">
        <v>1</v>
      </c>
      <c r="H488" t="s">
        <v>0</v>
      </c>
      <c r="I488" t="s">
        <v>348</v>
      </c>
      <c r="J488" t="s">
        <v>349</v>
      </c>
      <c r="K488" s="52" t="s">
        <v>641</v>
      </c>
      <c r="L488" s="52" t="s">
        <v>641</v>
      </c>
      <c r="N488" t="s">
        <v>29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3">
        <v>0</v>
      </c>
      <c r="W488" t="s">
        <v>1</v>
      </c>
    </row>
    <row r="489" spans="5:23" hidden="1" x14ac:dyDescent="0.25">
      <c r="E489" t="s">
        <v>96</v>
      </c>
      <c r="F489" s="2" t="s">
        <v>633</v>
      </c>
      <c r="G489" t="s">
        <v>1</v>
      </c>
      <c r="H489" t="s">
        <v>0</v>
      </c>
      <c r="I489" t="s">
        <v>348</v>
      </c>
      <c r="J489" t="s">
        <v>349</v>
      </c>
      <c r="K489" s="52" t="s">
        <v>640</v>
      </c>
      <c r="L489" s="52" t="s">
        <v>640</v>
      </c>
      <c r="M489" t="s">
        <v>283</v>
      </c>
      <c r="N489" t="s">
        <v>284</v>
      </c>
      <c r="O489" s="3">
        <v>0</v>
      </c>
      <c r="P489" s="3">
        <v>0</v>
      </c>
      <c r="Q489" s="3">
        <v>23.89</v>
      </c>
      <c r="R489" s="3">
        <v>3.1057000000000001</v>
      </c>
      <c r="S489" s="3">
        <v>0</v>
      </c>
      <c r="T489" s="3">
        <v>0</v>
      </c>
      <c r="U489" s="3">
        <v>26.995699999999999</v>
      </c>
      <c r="W489" t="s">
        <v>1</v>
      </c>
    </row>
    <row r="490" spans="5:23" hidden="1" x14ac:dyDescent="0.25">
      <c r="E490" t="s">
        <v>96</v>
      </c>
      <c r="F490" s="2" t="s">
        <v>633</v>
      </c>
      <c r="G490" t="s">
        <v>1</v>
      </c>
      <c r="H490" t="s">
        <v>0</v>
      </c>
      <c r="I490" t="s">
        <v>348</v>
      </c>
      <c r="J490" t="s">
        <v>349</v>
      </c>
      <c r="K490" s="52" t="s">
        <v>639</v>
      </c>
      <c r="L490" s="52" t="s">
        <v>639</v>
      </c>
      <c r="M490" t="s">
        <v>283</v>
      </c>
      <c r="N490" t="s">
        <v>284</v>
      </c>
      <c r="O490" s="3">
        <v>0</v>
      </c>
      <c r="P490" s="3">
        <v>0</v>
      </c>
      <c r="Q490" s="3">
        <v>190</v>
      </c>
      <c r="R490" s="3">
        <v>24.7</v>
      </c>
      <c r="S490" s="3">
        <v>0</v>
      </c>
      <c r="T490" s="3">
        <v>0</v>
      </c>
      <c r="U490" s="3">
        <v>214.7</v>
      </c>
      <c r="W490" t="s">
        <v>1</v>
      </c>
    </row>
    <row r="491" spans="5:23" hidden="1" x14ac:dyDescent="0.25">
      <c r="E491" t="s">
        <v>96</v>
      </c>
      <c r="F491" s="2" t="s">
        <v>633</v>
      </c>
      <c r="G491" t="s">
        <v>1</v>
      </c>
      <c r="H491" t="s">
        <v>0</v>
      </c>
      <c r="I491" t="s">
        <v>348</v>
      </c>
      <c r="J491" t="s">
        <v>349</v>
      </c>
      <c r="K491" s="52" t="s">
        <v>638</v>
      </c>
      <c r="L491" s="52" t="s">
        <v>638</v>
      </c>
      <c r="N491" t="s">
        <v>586</v>
      </c>
      <c r="O491" s="3">
        <v>0</v>
      </c>
      <c r="P491" s="3">
        <v>0</v>
      </c>
      <c r="Q491" s="3">
        <v>345.04</v>
      </c>
      <c r="R491" s="3">
        <v>44.855200000000004</v>
      </c>
      <c r="S491" s="3">
        <v>0</v>
      </c>
      <c r="T491" s="3">
        <v>0</v>
      </c>
      <c r="U491" s="3">
        <v>389.89520000000005</v>
      </c>
      <c r="V491" s="3" t="s">
        <v>585</v>
      </c>
      <c r="W491" t="s">
        <v>1</v>
      </c>
    </row>
    <row r="492" spans="5:23" hidden="1" x14ac:dyDescent="0.25">
      <c r="E492" t="s">
        <v>96</v>
      </c>
      <c r="F492" s="2" t="s">
        <v>633</v>
      </c>
      <c r="G492" t="s">
        <v>1</v>
      </c>
      <c r="H492" t="s">
        <v>0</v>
      </c>
      <c r="I492" t="s">
        <v>348</v>
      </c>
      <c r="J492" t="s">
        <v>349</v>
      </c>
      <c r="K492" s="52" t="s">
        <v>637</v>
      </c>
      <c r="L492" s="52" t="s">
        <v>637</v>
      </c>
      <c r="N492" t="s">
        <v>586</v>
      </c>
      <c r="O492" s="3">
        <v>0</v>
      </c>
      <c r="P492" s="3">
        <v>0</v>
      </c>
      <c r="Q492" s="3">
        <v>45</v>
      </c>
      <c r="R492" s="3">
        <v>5.8500000000000005</v>
      </c>
      <c r="S492" s="3">
        <v>0</v>
      </c>
      <c r="T492" s="3">
        <v>0</v>
      </c>
      <c r="U492" s="3">
        <v>50.85</v>
      </c>
      <c r="V492" s="3" t="s">
        <v>585</v>
      </c>
      <c r="W492" t="s">
        <v>1</v>
      </c>
    </row>
    <row r="493" spans="5:23" hidden="1" x14ac:dyDescent="0.25">
      <c r="E493" t="s">
        <v>96</v>
      </c>
      <c r="F493" s="2" t="s">
        <v>633</v>
      </c>
      <c r="G493" t="s">
        <v>1</v>
      </c>
      <c r="H493" t="s">
        <v>0</v>
      </c>
      <c r="I493" t="s">
        <v>348</v>
      </c>
      <c r="J493" t="s">
        <v>349</v>
      </c>
      <c r="K493" s="52" t="s">
        <v>636</v>
      </c>
      <c r="L493" s="52" t="s">
        <v>636</v>
      </c>
      <c r="N493" t="s">
        <v>392</v>
      </c>
      <c r="O493" s="3">
        <v>0</v>
      </c>
      <c r="P493" s="3">
        <v>0</v>
      </c>
      <c r="Q493" s="3">
        <v>92.92</v>
      </c>
      <c r="R493" s="3">
        <v>12.079600000000001</v>
      </c>
      <c r="S493" s="3">
        <v>0</v>
      </c>
      <c r="T493" s="3">
        <v>0</v>
      </c>
      <c r="U493" s="3">
        <v>104.9996</v>
      </c>
      <c r="V493" s="3" t="s">
        <v>391</v>
      </c>
      <c r="W493" t="s">
        <v>1</v>
      </c>
    </row>
    <row r="494" spans="5:23" hidden="1" x14ac:dyDescent="0.25">
      <c r="E494" t="s">
        <v>96</v>
      </c>
      <c r="F494" s="2" t="s">
        <v>633</v>
      </c>
      <c r="G494" t="s">
        <v>1</v>
      </c>
      <c r="H494" t="s">
        <v>0</v>
      </c>
      <c r="I494" t="s">
        <v>348</v>
      </c>
      <c r="J494" t="s">
        <v>349</v>
      </c>
      <c r="K494" s="52" t="s">
        <v>635</v>
      </c>
      <c r="L494" s="52" t="s">
        <v>635</v>
      </c>
      <c r="N494" t="s">
        <v>130</v>
      </c>
      <c r="O494" s="3">
        <v>0</v>
      </c>
      <c r="P494" s="3">
        <v>0</v>
      </c>
      <c r="Q494" s="3">
        <v>7.61</v>
      </c>
      <c r="R494" s="3">
        <v>0.98930000000000007</v>
      </c>
      <c r="S494" s="3">
        <v>0</v>
      </c>
      <c r="T494" s="3">
        <v>0</v>
      </c>
      <c r="U494" s="3">
        <v>8.5992999999999995</v>
      </c>
      <c r="V494" s="3" t="s">
        <v>383</v>
      </c>
      <c r="W494" t="s">
        <v>1</v>
      </c>
    </row>
    <row r="495" spans="5:23" hidden="1" x14ac:dyDescent="0.25">
      <c r="E495" t="s">
        <v>96</v>
      </c>
      <c r="F495" s="2" t="s">
        <v>633</v>
      </c>
      <c r="G495" t="s">
        <v>1</v>
      </c>
      <c r="H495" t="s">
        <v>0</v>
      </c>
      <c r="I495" t="s">
        <v>348</v>
      </c>
      <c r="J495" t="s">
        <v>349</v>
      </c>
      <c r="K495" s="52" t="s">
        <v>634</v>
      </c>
      <c r="L495" s="52" t="s">
        <v>634</v>
      </c>
      <c r="M495" t="s">
        <v>113</v>
      </c>
      <c r="N495" t="s">
        <v>114</v>
      </c>
      <c r="O495" s="3">
        <v>0</v>
      </c>
      <c r="P495" s="3">
        <v>0</v>
      </c>
      <c r="Q495" s="3">
        <v>6.19</v>
      </c>
      <c r="R495" s="3">
        <v>0.80470000000000008</v>
      </c>
      <c r="S495" s="3">
        <v>0</v>
      </c>
      <c r="T495" s="3">
        <v>0</v>
      </c>
      <c r="U495" s="3">
        <v>6.9947000000000008</v>
      </c>
      <c r="W495" t="s">
        <v>1</v>
      </c>
    </row>
    <row r="496" spans="5:23" hidden="1" x14ac:dyDescent="0.25">
      <c r="E496" t="s">
        <v>96</v>
      </c>
      <c r="F496" s="2" t="s">
        <v>551</v>
      </c>
      <c r="G496" t="s">
        <v>1</v>
      </c>
      <c r="H496" t="s">
        <v>0</v>
      </c>
      <c r="I496" t="s">
        <v>348</v>
      </c>
      <c r="J496" t="s">
        <v>349</v>
      </c>
      <c r="K496" s="52" t="s">
        <v>632</v>
      </c>
      <c r="L496" s="52" t="s">
        <v>632</v>
      </c>
      <c r="M496" t="s">
        <v>113</v>
      </c>
      <c r="N496" t="s">
        <v>114</v>
      </c>
      <c r="O496" s="3">
        <v>0</v>
      </c>
      <c r="P496" s="3">
        <v>0</v>
      </c>
      <c r="Q496" s="3">
        <v>20</v>
      </c>
      <c r="R496" s="3">
        <v>2.6</v>
      </c>
      <c r="S496" s="3">
        <v>0</v>
      </c>
      <c r="T496" s="3">
        <v>0</v>
      </c>
      <c r="U496" s="3">
        <v>22.6</v>
      </c>
      <c r="W496" t="s">
        <v>1</v>
      </c>
    </row>
    <row r="497" spans="5:23" hidden="1" x14ac:dyDescent="0.25">
      <c r="E497" t="s">
        <v>96</v>
      </c>
      <c r="F497" s="2" t="s">
        <v>551</v>
      </c>
      <c r="G497" t="s">
        <v>1</v>
      </c>
      <c r="H497" t="s">
        <v>0</v>
      </c>
      <c r="I497" t="s">
        <v>348</v>
      </c>
      <c r="J497" t="s">
        <v>349</v>
      </c>
      <c r="K497" s="52" t="s">
        <v>631</v>
      </c>
      <c r="L497" s="52" t="s">
        <v>631</v>
      </c>
      <c r="M497" t="s">
        <v>113</v>
      </c>
      <c r="N497" t="s">
        <v>114</v>
      </c>
      <c r="O497" s="3">
        <v>0</v>
      </c>
      <c r="P497" s="3">
        <v>0</v>
      </c>
      <c r="Q497" s="3">
        <v>12</v>
      </c>
      <c r="R497" s="3">
        <v>1.56</v>
      </c>
      <c r="S497" s="3">
        <v>0</v>
      </c>
      <c r="T497" s="3">
        <v>0</v>
      </c>
      <c r="U497" s="3">
        <v>13.56</v>
      </c>
      <c r="W497" t="s">
        <v>1</v>
      </c>
    </row>
    <row r="498" spans="5:23" hidden="1" x14ac:dyDescent="0.25">
      <c r="E498" t="s">
        <v>96</v>
      </c>
      <c r="F498" s="2" t="s">
        <v>551</v>
      </c>
      <c r="G498" t="s">
        <v>1</v>
      </c>
      <c r="H498" t="s">
        <v>0</v>
      </c>
      <c r="I498" t="s">
        <v>348</v>
      </c>
      <c r="J498" t="s">
        <v>349</v>
      </c>
      <c r="K498" s="52" t="s">
        <v>630</v>
      </c>
      <c r="L498" s="52" t="s">
        <v>630</v>
      </c>
      <c r="M498" t="s">
        <v>242</v>
      </c>
      <c r="N498" t="s">
        <v>243</v>
      </c>
      <c r="O498" s="3">
        <v>0</v>
      </c>
      <c r="P498" s="3">
        <v>0</v>
      </c>
      <c r="Q498" s="3">
        <v>36</v>
      </c>
      <c r="R498" s="3">
        <v>4.68</v>
      </c>
      <c r="S498" s="3">
        <v>0</v>
      </c>
      <c r="T498" s="3">
        <v>0</v>
      </c>
      <c r="U498" s="3">
        <v>40.68</v>
      </c>
      <c r="W498" t="s">
        <v>1</v>
      </c>
    </row>
    <row r="499" spans="5:23" hidden="1" x14ac:dyDescent="0.25">
      <c r="E499" t="s">
        <v>96</v>
      </c>
      <c r="F499" s="2" t="s">
        <v>551</v>
      </c>
      <c r="G499" t="s">
        <v>1</v>
      </c>
      <c r="H499" t="s">
        <v>0</v>
      </c>
      <c r="I499" t="s">
        <v>348</v>
      </c>
      <c r="J499" t="s">
        <v>349</v>
      </c>
      <c r="K499" s="52" t="s">
        <v>629</v>
      </c>
      <c r="L499" s="52" t="s">
        <v>629</v>
      </c>
      <c r="M499" t="s">
        <v>242</v>
      </c>
      <c r="N499" t="s">
        <v>243</v>
      </c>
      <c r="O499" s="3">
        <v>0</v>
      </c>
      <c r="P499" s="3">
        <v>0</v>
      </c>
      <c r="Q499" s="3">
        <v>30</v>
      </c>
      <c r="R499" s="3">
        <v>3.9000000000000004</v>
      </c>
      <c r="S499" s="3">
        <v>0</v>
      </c>
      <c r="T499" s="3">
        <v>0</v>
      </c>
      <c r="U499" s="3">
        <v>33.9</v>
      </c>
      <c r="W499" t="s">
        <v>1</v>
      </c>
    </row>
    <row r="500" spans="5:23" hidden="1" x14ac:dyDescent="0.25">
      <c r="E500" t="s">
        <v>96</v>
      </c>
      <c r="F500" s="2" t="s">
        <v>551</v>
      </c>
      <c r="G500" t="s">
        <v>1</v>
      </c>
      <c r="H500" t="s">
        <v>0</v>
      </c>
      <c r="I500" t="s">
        <v>348</v>
      </c>
      <c r="J500" t="s">
        <v>349</v>
      </c>
      <c r="K500" s="52" t="s">
        <v>628</v>
      </c>
      <c r="L500" s="52" t="s">
        <v>628</v>
      </c>
      <c r="M500" t="s">
        <v>113</v>
      </c>
      <c r="N500" t="s">
        <v>114</v>
      </c>
      <c r="O500" s="3">
        <v>0</v>
      </c>
      <c r="P500" s="3">
        <v>0</v>
      </c>
      <c r="Q500" s="3">
        <v>75</v>
      </c>
      <c r="R500" s="3">
        <v>9.75</v>
      </c>
      <c r="S500" s="3">
        <v>0</v>
      </c>
      <c r="T500" s="3">
        <v>0</v>
      </c>
      <c r="U500" s="3">
        <v>84.75</v>
      </c>
      <c r="W500" t="s">
        <v>1</v>
      </c>
    </row>
    <row r="501" spans="5:23" hidden="1" x14ac:dyDescent="0.25">
      <c r="E501" t="s">
        <v>96</v>
      </c>
      <c r="F501" s="2" t="s">
        <v>551</v>
      </c>
      <c r="G501" t="s">
        <v>1</v>
      </c>
      <c r="H501" t="s">
        <v>0</v>
      </c>
      <c r="I501" t="s">
        <v>348</v>
      </c>
      <c r="J501" t="s">
        <v>349</v>
      </c>
      <c r="K501" s="52" t="s">
        <v>627</v>
      </c>
      <c r="L501" s="52" t="s">
        <v>627</v>
      </c>
      <c r="M501" t="s">
        <v>113</v>
      </c>
      <c r="N501" t="s">
        <v>114</v>
      </c>
      <c r="O501" s="3">
        <v>0</v>
      </c>
      <c r="P501" s="3">
        <v>0</v>
      </c>
      <c r="Q501" s="3">
        <v>20</v>
      </c>
      <c r="R501" s="3">
        <v>2.6</v>
      </c>
      <c r="S501" s="3">
        <v>0</v>
      </c>
      <c r="T501" s="3">
        <v>0</v>
      </c>
      <c r="U501" s="3">
        <v>22.6</v>
      </c>
      <c r="W501" t="s">
        <v>1</v>
      </c>
    </row>
    <row r="502" spans="5:23" hidden="1" x14ac:dyDescent="0.25">
      <c r="E502" t="s">
        <v>96</v>
      </c>
      <c r="F502" s="2" t="s">
        <v>550</v>
      </c>
      <c r="G502" t="s">
        <v>1</v>
      </c>
      <c r="H502" t="s">
        <v>0</v>
      </c>
      <c r="I502" t="s">
        <v>348</v>
      </c>
      <c r="J502" t="s">
        <v>349</v>
      </c>
      <c r="K502" s="52" t="s">
        <v>626</v>
      </c>
      <c r="L502" s="52" t="s">
        <v>626</v>
      </c>
      <c r="M502" t="s">
        <v>143</v>
      </c>
      <c r="N502" t="s">
        <v>144</v>
      </c>
      <c r="O502" s="3">
        <v>0</v>
      </c>
      <c r="P502" s="3">
        <v>0</v>
      </c>
      <c r="Q502" s="3">
        <v>40</v>
      </c>
      <c r="R502" s="3">
        <v>5.2</v>
      </c>
      <c r="S502" s="3">
        <v>0</v>
      </c>
      <c r="T502" s="3">
        <v>0</v>
      </c>
      <c r="U502" s="3">
        <v>45.2</v>
      </c>
      <c r="W502" t="s">
        <v>1</v>
      </c>
    </row>
    <row r="503" spans="5:23" hidden="1" x14ac:dyDescent="0.25">
      <c r="E503" t="s">
        <v>96</v>
      </c>
      <c r="F503" s="2" t="s">
        <v>550</v>
      </c>
      <c r="G503" t="s">
        <v>1</v>
      </c>
      <c r="H503" t="s">
        <v>0</v>
      </c>
      <c r="I503" t="s">
        <v>348</v>
      </c>
      <c r="J503" t="s">
        <v>349</v>
      </c>
      <c r="K503" s="52" t="s">
        <v>625</v>
      </c>
      <c r="L503" s="52" t="s">
        <v>625</v>
      </c>
      <c r="N503" t="s">
        <v>586</v>
      </c>
      <c r="O503" s="3">
        <v>0</v>
      </c>
      <c r="P503" s="3">
        <v>0</v>
      </c>
      <c r="Q503" s="3">
        <v>10</v>
      </c>
      <c r="R503" s="3">
        <v>1.3</v>
      </c>
      <c r="S503" s="3">
        <v>0</v>
      </c>
      <c r="T503" s="3">
        <v>0</v>
      </c>
      <c r="U503" s="3">
        <v>11.3</v>
      </c>
      <c r="V503" s="3" t="s">
        <v>585</v>
      </c>
      <c r="W503" t="s">
        <v>1</v>
      </c>
    </row>
    <row r="504" spans="5:23" hidden="1" x14ac:dyDescent="0.25">
      <c r="E504" t="s">
        <v>96</v>
      </c>
      <c r="F504" s="2" t="s">
        <v>550</v>
      </c>
      <c r="G504" t="s">
        <v>1</v>
      </c>
      <c r="H504" t="s">
        <v>0</v>
      </c>
      <c r="I504" t="s">
        <v>348</v>
      </c>
      <c r="J504" t="s">
        <v>349</v>
      </c>
      <c r="K504" s="52" t="s">
        <v>624</v>
      </c>
      <c r="L504" s="52" t="s">
        <v>624</v>
      </c>
      <c r="M504" t="s">
        <v>113</v>
      </c>
      <c r="N504" t="s">
        <v>114</v>
      </c>
      <c r="O504" s="3">
        <v>0</v>
      </c>
      <c r="P504" s="3">
        <v>0</v>
      </c>
      <c r="Q504" s="3">
        <v>35</v>
      </c>
      <c r="R504" s="3">
        <v>4.55</v>
      </c>
      <c r="S504" s="3">
        <v>0</v>
      </c>
      <c r="T504" s="3">
        <v>0</v>
      </c>
      <c r="U504" s="3">
        <v>39.549999999999997</v>
      </c>
      <c r="W504" t="s">
        <v>1</v>
      </c>
    </row>
    <row r="505" spans="5:23" hidden="1" x14ac:dyDescent="0.25">
      <c r="E505" t="s">
        <v>96</v>
      </c>
      <c r="F505" s="2" t="s">
        <v>550</v>
      </c>
      <c r="G505" t="s">
        <v>1</v>
      </c>
      <c r="H505" t="s">
        <v>0</v>
      </c>
      <c r="I505" t="s">
        <v>348</v>
      </c>
      <c r="J505" t="s">
        <v>349</v>
      </c>
      <c r="K505" s="52" t="s">
        <v>623</v>
      </c>
      <c r="L505" s="52" t="s">
        <v>623</v>
      </c>
      <c r="M505" t="s">
        <v>113</v>
      </c>
      <c r="N505" t="s">
        <v>114</v>
      </c>
      <c r="O505" s="3">
        <v>0</v>
      </c>
      <c r="P505" s="3">
        <v>0</v>
      </c>
      <c r="Q505" s="3">
        <v>25</v>
      </c>
      <c r="R505" s="3">
        <v>3.25</v>
      </c>
      <c r="S505" s="3">
        <v>0</v>
      </c>
      <c r="T505" s="3">
        <v>0</v>
      </c>
      <c r="U505" s="3">
        <v>28.25</v>
      </c>
      <c r="W505" t="s">
        <v>1</v>
      </c>
    </row>
    <row r="506" spans="5:23" hidden="1" x14ac:dyDescent="0.25">
      <c r="E506" t="s">
        <v>96</v>
      </c>
      <c r="F506" s="2" t="s">
        <v>550</v>
      </c>
      <c r="G506" t="s">
        <v>1</v>
      </c>
      <c r="H506" t="s">
        <v>0</v>
      </c>
      <c r="I506" t="s">
        <v>348</v>
      </c>
      <c r="J506" t="s">
        <v>349</v>
      </c>
      <c r="K506" s="52" t="s">
        <v>622</v>
      </c>
      <c r="L506" s="52" t="s">
        <v>622</v>
      </c>
      <c r="N506" t="s">
        <v>197</v>
      </c>
      <c r="O506" s="3">
        <v>0</v>
      </c>
      <c r="P506" s="3">
        <v>0</v>
      </c>
      <c r="Q506" s="3">
        <v>75.22</v>
      </c>
      <c r="R506" s="3">
        <v>9.7786000000000008</v>
      </c>
      <c r="S506" s="3">
        <v>0</v>
      </c>
      <c r="T506" s="3">
        <v>0</v>
      </c>
      <c r="U506" s="3">
        <v>84.998599999999996</v>
      </c>
      <c r="V506" s="3" t="s">
        <v>444</v>
      </c>
      <c r="W506" t="s">
        <v>1</v>
      </c>
    </row>
    <row r="507" spans="5:23" hidden="1" x14ac:dyDescent="0.25">
      <c r="E507" t="s">
        <v>96</v>
      </c>
      <c r="F507" s="2" t="s">
        <v>550</v>
      </c>
      <c r="G507" t="s">
        <v>1</v>
      </c>
      <c r="H507" t="s">
        <v>0</v>
      </c>
      <c r="I507" t="s">
        <v>348</v>
      </c>
      <c r="J507" t="s">
        <v>349</v>
      </c>
      <c r="K507" s="52" t="s">
        <v>621</v>
      </c>
      <c r="L507" s="52" t="s">
        <v>621</v>
      </c>
      <c r="N507" t="s">
        <v>130</v>
      </c>
      <c r="O507" s="3">
        <v>0</v>
      </c>
      <c r="P507" s="3">
        <v>0</v>
      </c>
      <c r="Q507" s="3">
        <v>80.010000000000005</v>
      </c>
      <c r="R507" s="3">
        <v>10.401300000000001</v>
      </c>
      <c r="S507" s="3">
        <v>0</v>
      </c>
      <c r="T507" s="3">
        <v>0</v>
      </c>
      <c r="U507" s="3">
        <v>90.411300000000011</v>
      </c>
      <c r="V507" s="3" t="s">
        <v>383</v>
      </c>
      <c r="W507" t="s">
        <v>1</v>
      </c>
    </row>
    <row r="508" spans="5:23" hidden="1" x14ac:dyDescent="0.25">
      <c r="E508" t="s">
        <v>96</v>
      </c>
      <c r="F508" s="2" t="s">
        <v>550</v>
      </c>
      <c r="G508" t="s">
        <v>1</v>
      </c>
      <c r="H508" t="s">
        <v>0</v>
      </c>
      <c r="I508" t="s">
        <v>348</v>
      </c>
      <c r="J508" t="s">
        <v>349</v>
      </c>
      <c r="K508" s="52" t="s">
        <v>620</v>
      </c>
      <c r="L508" s="52" t="s">
        <v>620</v>
      </c>
      <c r="N508" t="s">
        <v>130</v>
      </c>
      <c r="O508" s="3">
        <v>0</v>
      </c>
      <c r="P508" s="3">
        <v>0</v>
      </c>
      <c r="Q508" s="3">
        <v>6.67</v>
      </c>
      <c r="R508" s="3">
        <v>0.86709999999999998</v>
      </c>
      <c r="S508" s="3">
        <v>0</v>
      </c>
      <c r="T508" s="3">
        <v>0</v>
      </c>
      <c r="U508" s="3">
        <v>7.5370999999999997</v>
      </c>
      <c r="V508" s="3" t="s">
        <v>383</v>
      </c>
      <c r="W508" t="s">
        <v>1</v>
      </c>
    </row>
    <row r="509" spans="5:23" hidden="1" x14ac:dyDescent="0.25">
      <c r="E509" t="s">
        <v>96</v>
      </c>
      <c r="F509" s="2" t="s">
        <v>612</v>
      </c>
      <c r="G509" t="s">
        <v>1</v>
      </c>
      <c r="H509" t="s">
        <v>0</v>
      </c>
      <c r="I509" t="s">
        <v>348</v>
      </c>
      <c r="J509" t="s">
        <v>349</v>
      </c>
      <c r="K509" s="52" t="s">
        <v>619</v>
      </c>
      <c r="L509" s="52" t="s">
        <v>619</v>
      </c>
      <c r="M509" t="s">
        <v>165</v>
      </c>
      <c r="N509" t="s">
        <v>166</v>
      </c>
      <c r="O509" s="3">
        <v>0</v>
      </c>
      <c r="P509" s="3">
        <v>0</v>
      </c>
      <c r="Q509" s="3">
        <v>60</v>
      </c>
      <c r="R509" s="3">
        <v>7.8000000000000007</v>
      </c>
      <c r="S509" s="3">
        <v>0</v>
      </c>
      <c r="T509" s="3">
        <v>0</v>
      </c>
      <c r="U509" s="3">
        <v>67.8</v>
      </c>
      <c r="W509" t="s">
        <v>1</v>
      </c>
    </row>
    <row r="510" spans="5:23" hidden="1" x14ac:dyDescent="0.25">
      <c r="E510" t="s">
        <v>96</v>
      </c>
      <c r="F510" s="2" t="s">
        <v>612</v>
      </c>
      <c r="G510" t="s">
        <v>1</v>
      </c>
      <c r="H510" t="s">
        <v>0</v>
      </c>
      <c r="I510" t="s">
        <v>348</v>
      </c>
      <c r="J510" t="s">
        <v>349</v>
      </c>
      <c r="K510" s="52" t="s">
        <v>618</v>
      </c>
      <c r="L510" s="52" t="s">
        <v>618</v>
      </c>
      <c r="M510" t="s">
        <v>165</v>
      </c>
      <c r="N510" t="s">
        <v>166</v>
      </c>
      <c r="O510" s="3">
        <v>0</v>
      </c>
      <c r="P510" s="3">
        <v>0</v>
      </c>
      <c r="Q510" s="3">
        <v>60</v>
      </c>
      <c r="R510" s="3">
        <v>7.8000000000000007</v>
      </c>
      <c r="S510" s="3">
        <v>0</v>
      </c>
      <c r="T510" s="3">
        <v>0</v>
      </c>
      <c r="U510" s="3">
        <v>67.8</v>
      </c>
      <c r="W510" t="s">
        <v>1</v>
      </c>
    </row>
    <row r="511" spans="5:23" hidden="1" x14ac:dyDescent="0.25">
      <c r="E511" t="s">
        <v>96</v>
      </c>
      <c r="F511" s="2" t="s">
        <v>612</v>
      </c>
      <c r="G511" t="s">
        <v>1</v>
      </c>
      <c r="H511" t="s">
        <v>0</v>
      </c>
      <c r="I511" t="s">
        <v>348</v>
      </c>
      <c r="J511" t="s">
        <v>349</v>
      </c>
      <c r="K511" s="52" t="s">
        <v>617</v>
      </c>
      <c r="L511" s="52" t="s">
        <v>617</v>
      </c>
      <c r="M511" t="s">
        <v>113</v>
      </c>
      <c r="N511" t="s">
        <v>114</v>
      </c>
      <c r="O511" s="3">
        <v>0</v>
      </c>
      <c r="P511" s="3">
        <v>0</v>
      </c>
      <c r="Q511" s="3">
        <v>110</v>
      </c>
      <c r="R511" s="3">
        <v>14.3</v>
      </c>
      <c r="S511" s="3">
        <v>0</v>
      </c>
      <c r="T511" s="3">
        <v>0</v>
      </c>
      <c r="U511" s="3">
        <v>124.3</v>
      </c>
      <c r="W511" t="s">
        <v>1</v>
      </c>
    </row>
    <row r="512" spans="5:23" hidden="1" x14ac:dyDescent="0.25">
      <c r="E512" t="s">
        <v>96</v>
      </c>
      <c r="F512" s="2" t="s">
        <v>612</v>
      </c>
      <c r="G512" t="s">
        <v>1</v>
      </c>
      <c r="H512" t="s">
        <v>0</v>
      </c>
      <c r="I512" t="s">
        <v>348</v>
      </c>
      <c r="J512" t="s">
        <v>349</v>
      </c>
      <c r="K512" s="52" t="s">
        <v>616</v>
      </c>
      <c r="L512" s="52" t="s">
        <v>616</v>
      </c>
      <c r="M512" t="s">
        <v>283</v>
      </c>
      <c r="N512" t="s">
        <v>284</v>
      </c>
      <c r="O512" s="3">
        <v>0</v>
      </c>
      <c r="P512" s="3">
        <v>0</v>
      </c>
      <c r="Q512" s="3">
        <v>30.4</v>
      </c>
      <c r="R512" s="3">
        <v>3.952</v>
      </c>
      <c r="S512" s="3">
        <v>0</v>
      </c>
      <c r="T512" s="3">
        <v>0</v>
      </c>
      <c r="U512" s="3">
        <v>34.351999999999997</v>
      </c>
      <c r="W512" t="s">
        <v>1</v>
      </c>
    </row>
    <row r="513" spans="5:23" hidden="1" x14ac:dyDescent="0.25">
      <c r="E513" t="s">
        <v>96</v>
      </c>
      <c r="F513" s="2" t="s">
        <v>612</v>
      </c>
      <c r="G513" t="s">
        <v>1</v>
      </c>
      <c r="H513" t="s">
        <v>0</v>
      </c>
      <c r="I513" t="s">
        <v>348</v>
      </c>
      <c r="J513" t="s">
        <v>349</v>
      </c>
      <c r="K513" s="52" t="s">
        <v>615</v>
      </c>
      <c r="L513" s="52" t="s">
        <v>615</v>
      </c>
      <c r="M513" t="s">
        <v>283</v>
      </c>
      <c r="N513" t="s">
        <v>284</v>
      </c>
      <c r="O513" s="3">
        <v>0</v>
      </c>
      <c r="P513" s="3">
        <v>0</v>
      </c>
      <c r="Q513" s="3">
        <v>80</v>
      </c>
      <c r="R513" s="3">
        <v>10.4</v>
      </c>
      <c r="S513" s="3">
        <v>0</v>
      </c>
      <c r="T513" s="3">
        <v>0</v>
      </c>
      <c r="U513" s="3">
        <v>90.4</v>
      </c>
      <c r="W513" t="s">
        <v>1</v>
      </c>
    </row>
    <row r="514" spans="5:23" hidden="1" x14ac:dyDescent="0.25">
      <c r="E514" t="s">
        <v>96</v>
      </c>
      <c r="F514" s="2" t="s">
        <v>612</v>
      </c>
      <c r="G514" t="s">
        <v>1</v>
      </c>
      <c r="H514" t="s">
        <v>0</v>
      </c>
      <c r="I514" t="s">
        <v>348</v>
      </c>
      <c r="J514" t="s">
        <v>349</v>
      </c>
      <c r="K514" s="52" t="s">
        <v>614</v>
      </c>
      <c r="L514" s="52" t="s">
        <v>614</v>
      </c>
      <c r="M514" t="s">
        <v>98</v>
      </c>
      <c r="N514" t="s">
        <v>99</v>
      </c>
      <c r="O514" s="3">
        <v>0</v>
      </c>
      <c r="P514" s="3">
        <v>0</v>
      </c>
      <c r="Q514" s="3">
        <v>77.5</v>
      </c>
      <c r="R514" s="3">
        <v>10.075000000000001</v>
      </c>
      <c r="S514" s="3">
        <v>0</v>
      </c>
      <c r="T514" s="3">
        <v>0</v>
      </c>
      <c r="U514" s="3">
        <v>87.575000000000003</v>
      </c>
      <c r="W514" t="s">
        <v>1</v>
      </c>
    </row>
    <row r="515" spans="5:23" hidden="1" x14ac:dyDescent="0.25">
      <c r="E515" t="s">
        <v>96</v>
      </c>
      <c r="F515" s="2" t="s">
        <v>612</v>
      </c>
      <c r="G515" t="s">
        <v>1</v>
      </c>
      <c r="H515" t="s">
        <v>0</v>
      </c>
      <c r="I515" t="s">
        <v>348</v>
      </c>
      <c r="J515" t="s">
        <v>349</v>
      </c>
      <c r="K515" s="52" t="s">
        <v>613</v>
      </c>
      <c r="L515" s="52" t="s">
        <v>613</v>
      </c>
      <c r="N515" t="s">
        <v>29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3">
        <v>0</v>
      </c>
      <c r="W515" t="s">
        <v>1</v>
      </c>
    </row>
    <row r="516" spans="5:23" hidden="1" x14ac:dyDescent="0.25">
      <c r="E516" t="s">
        <v>96</v>
      </c>
      <c r="F516" s="2" t="s">
        <v>549</v>
      </c>
      <c r="G516" t="s">
        <v>1</v>
      </c>
      <c r="H516" t="s">
        <v>0</v>
      </c>
      <c r="I516" t="s">
        <v>348</v>
      </c>
      <c r="J516" t="s">
        <v>349</v>
      </c>
      <c r="K516" s="52" t="s">
        <v>609</v>
      </c>
      <c r="L516" s="52" t="s">
        <v>609</v>
      </c>
      <c r="M516" t="s">
        <v>610</v>
      </c>
      <c r="N516" t="s">
        <v>611</v>
      </c>
      <c r="O516" s="3">
        <v>0</v>
      </c>
      <c r="P516" s="3">
        <v>0</v>
      </c>
      <c r="Q516" s="3">
        <v>125</v>
      </c>
      <c r="R516" s="3">
        <v>16.25</v>
      </c>
      <c r="S516" s="3">
        <v>0</v>
      </c>
      <c r="T516" s="3">
        <v>0</v>
      </c>
      <c r="U516" s="3">
        <v>141.25</v>
      </c>
      <c r="W516" t="s">
        <v>1</v>
      </c>
    </row>
    <row r="517" spans="5:23" hidden="1" x14ac:dyDescent="0.25">
      <c r="E517" t="s">
        <v>96</v>
      </c>
      <c r="F517" s="2" t="s">
        <v>549</v>
      </c>
      <c r="G517" t="s">
        <v>1</v>
      </c>
      <c r="H517" t="s">
        <v>0</v>
      </c>
      <c r="I517" t="s">
        <v>348</v>
      </c>
      <c r="J517" t="s">
        <v>349</v>
      </c>
      <c r="K517" s="52" t="s">
        <v>608</v>
      </c>
      <c r="L517" s="52" t="s">
        <v>608</v>
      </c>
      <c r="M517" t="s">
        <v>570</v>
      </c>
      <c r="N517" t="s">
        <v>571</v>
      </c>
      <c r="O517" s="3">
        <v>0</v>
      </c>
      <c r="P517" s="3">
        <v>0</v>
      </c>
      <c r="Q517" s="3">
        <v>30</v>
      </c>
      <c r="R517" s="3">
        <v>3.9000000000000004</v>
      </c>
      <c r="S517" s="3">
        <v>0</v>
      </c>
      <c r="T517" s="3">
        <v>0</v>
      </c>
      <c r="U517" s="3">
        <v>33.9</v>
      </c>
      <c r="W517" t="s">
        <v>1</v>
      </c>
    </row>
    <row r="518" spans="5:23" hidden="1" x14ac:dyDescent="0.25">
      <c r="E518" t="s">
        <v>96</v>
      </c>
      <c r="F518" s="2" t="s">
        <v>549</v>
      </c>
      <c r="G518" t="s">
        <v>1</v>
      </c>
      <c r="H518" t="s">
        <v>0</v>
      </c>
      <c r="I518" t="s">
        <v>348</v>
      </c>
      <c r="J518" t="s">
        <v>349</v>
      </c>
      <c r="K518" s="52" t="s">
        <v>607</v>
      </c>
      <c r="L518" s="52" t="s">
        <v>607</v>
      </c>
      <c r="N518" t="s">
        <v>130</v>
      </c>
      <c r="O518" s="3">
        <v>0</v>
      </c>
      <c r="P518" s="3">
        <v>0</v>
      </c>
      <c r="Q518" s="3">
        <v>216.81</v>
      </c>
      <c r="R518" s="3">
        <v>28.185300000000002</v>
      </c>
      <c r="S518" s="3">
        <v>0</v>
      </c>
      <c r="T518" s="3">
        <v>0</v>
      </c>
      <c r="U518" s="3">
        <v>244.99530000000001</v>
      </c>
      <c r="V518" s="3" t="s">
        <v>383</v>
      </c>
      <c r="W518" t="s">
        <v>1</v>
      </c>
    </row>
    <row r="519" spans="5:23" hidden="1" x14ac:dyDescent="0.25">
      <c r="E519" t="s">
        <v>96</v>
      </c>
      <c r="F519" s="2" t="s">
        <v>549</v>
      </c>
      <c r="G519" t="s">
        <v>1</v>
      </c>
      <c r="H519" t="s">
        <v>0</v>
      </c>
      <c r="I519" t="s">
        <v>348</v>
      </c>
      <c r="J519" t="s">
        <v>349</v>
      </c>
      <c r="K519" s="52" t="s">
        <v>606</v>
      </c>
      <c r="L519" s="52" t="s">
        <v>606</v>
      </c>
      <c r="M519" t="s">
        <v>283</v>
      </c>
      <c r="N519" t="s">
        <v>284</v>
      </c>
      <c r="O519" s="3">
        <v>0</v>
      </c>
      <c r="P519" s="3">
        <v>0</v>
      </c>
      <c r="Q519" s="3">
        <v>40</v>
      </c>
      <c r="R519" s="3">
        <v>5.2</v>
      </c>
      <c r="S519" s="3">
        <v>0</v>
      </c>
      <c r="T519" s="3">
        <v>0</v>
      </c>
      <c r="U519" s="3">
        <v>45.2</v>
      </c>
      <c r="W519" t="s">
        <v>1</v>
      </c>
    </row>
    <row r="520" spans="5:23" hidden="1" x14ac:dyDescent="0.25">
      <c r="E520" t="s">
        <v>96</v>
      </c>
      <c r="F520" s="2" t="s">
        <v>549</v>
      </c>
      <c r="G520" t="s">
        <v>1</v>
      </c>
      <c r="H520" t="s">
        <v>0</v>
      </c>
      <c r="I520" t="s">
        <v>348</v>
      </c>
      <c r="J520" t="s">
        <v>349</v>
      </c>
      <c r="K520" s="52" t="s">
        <v>605</v>
      </c>
      <c r="L520" s="52" t="s">
        <v>605</v>
      </c>
      <c r="N520" t="s">
        <v>29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3">
        <v>0</v>
      </c>
      <c r="W520" t="s">
        <v>1</v>
      </c>
    </row>
    <row r="521" spans="5:23" hidden="1" x14ac:dyDescent="0.25">
      <c r="E521" t="s">
        <v>96</v>
      </c>
      <c r="F521" s="2" t="s">
        <v>549</v>
      </c>
      <c r="G521" t="s">
        <v>1</v>
      </c>
      <c r="H521" t="s">
        <v>0</v>
      </c>
      <c r="I521" t="s">
        <v>348</v>
      </c>
      <c r="J521" t="s">
        <v>349</v>
      </c>
      <c r="K521" s="52" t="s">
        <v>604</v>
      </c>
      <c r="L521" s="52" t="s">
        <v>604</v>
      </c>
      <c r="M521" t="s">
        <v>113</v>
      </c>
      <c r="N521" t="s">
        <v>114</v>
      </c>
      <c r="O521" s="3">
        <v>0</v>
      </c>
      <c r="P521" s="3">
        <v>0</v>
      </c>
      <c r="Q521" s="3">
        <v>24</v>
      </c>
      <c r="R521" s="3">
        <v>3.12</v>
      </c>
      <c r="S521" s="3">
        <v>0</v>
      </c>
      <c r="T521" s="3">
        <v>0</v>
      </c>
      <c r="U521" s="3">
        <v>27.12</v>
      </c>
      <c r="W521" t="s">
        <v>1</v>
      </c>
    </row>
    <row r="522" spans="5:23" hidden="1" x14ac:dyDescent="0.25">
      <c r="E522" t="s">
        <v>96</v>
      </c>
      <c r="F522" s="2" t="s">
        <v>548</v>
      </c>
      <c r="G522" t="s">
        <v>1</v>
      </c>
      <c r="H522" t="s">
        <v>0</v>
      </c>
      <c r="I522" t="s">
        <v>348</v>
      </c>
      <c r="J522" t="s">
        <v>349</v>
      </c>
      <c r="K522" s="52" t="s">
        <v>603</v>
      </c>
      <c r="L522" s="52" t="s">
        <v>603</v>
      </c>
      <c r="M522" t="s">
        <v>176</v>
      </c>
      <c r="N522" t="s">
        <v>177</v>
      </c>
      <c r="O522" s="3">
        <v>0</v>
      </c>
      <c r="P522" s="3">
        <v>0</v>
      </c>
      <c r="Q522" s="3">
        <v>40.869999999999997</v>
      </c>
      <c r="R522" s="3">
        <v>5.3130999999999995</v>
      </c>
      <c r="S522" s="3">
        <v>0</v>
      </c>
      <c r="T522" s="3">
        <v>0</v>
      </c>
      <c r="U522" s="3">
        <v>46.183099999999996</v>
      </c>
      <c r="W522" t="s">
        <v>1</v>
      </c>
    </row>
    <row r="523" spans="5:23" hidden="1" x14ac:dyDescent="0.25">
      <c r="E523" t="s">
        <v>96</v>
      </c>
      <c r="F523" s="2" t="s">
        <v>548</v>
      </c>
      <c r="G523" t="s">
        <v>1</v>
      </c>
      <c r="H523" t="s">
        <v>0</v>
      </c>
      <c r="I523" t="s">
        <v>348</v>
      </c>
      <c r="J523" t="s">
        <v>349</v>
      </c>
      <c r="K523" s="52" t="s">
        <v>600</v>
      </c>
      <c r="L523" s="52" t="s">
        <v>600</v>
      </c>
      <c r="N523" t="s">
        <v>602</v>
      </c>
      <c r="O523" s="3">
        <v>0</v>
      </c>
      <c r="P523" s="3">
        <v>0</v>
      </c>
      <c r="Q523" s="3">
        <v>50</v>
      </c>
      <c r="R523" s="3">
        <v>6.5</v>
      </c>
      <c r="S523" s="3">
        <v>0</v>
      </c>
      <c r="T523" s="3">
        <v>0</v>
      </c>
      <c r="U523" s="3">
        <v>56.5</v>
      </c>
      <c r="V523" s="3" t="s">
        <v>601</v>
      </c>
      <c r="W523" t="s">
        <v>1</v>
      </c>
    </row>
    <row r="524" spans="5:23" hidden="1" x14ac:dyDescent="0.25">
      <c r="E524" t="s">
        <v>96</v>
      </c>
      <c r="F524" s="2" t="s">
        <v>548</v>
      </c>
      <c r="G524" t="s">
        <v>1</v>
      </c>
      <c r="H524" t="s">
        <v>0</v>
      </c>
      <c r="I524" t="s">
        <v>348</v>
      </c>
      <c r="J524" t="s">
        <v>349</v>
      </c>
      <c r="K524" s="52" t="s">
        <v>599</v>
      </c>
      <c r="L524" s="52" t="s">
        <v>599</v>
      </c>
      <c r="M524" t="s">
        <v>328</v>
      </c>
      <c r="N524" t="s">
        <v>329</v>
      </c>
      <c r="O524" s="3">
        <v>0</v>
      </c>
      <c r="P524" s="3">
        <v>0</v>
      </c>
      <c r="Q524" s="3">
        <v>144</v>
      </c>
      <c r="R524" s="3">
        <v>18.72</v>
      </c>
      <c r="S524" s="3">
        <v>0</v>
      </c>
      <c r="T524" s="3">
        <v>0</v>
      </c>
      <c r="U524" s="3">
        <v>162.72</v>
      </c>
      <c r="W524" t="s">
        <v>1</v>
      </c>
    </row>
    <row r="525" spans="5:23" hidden="1" x14ac:dyDescent="0.25">
      <c r="E525" t="s">
        <v>96</v>
      </c>
      <c r="F525" s="2" t="s">
        <v>548</v>
      </c>
      <c r="G525" t="s">
        <v>1</v>
      </c>
      <c r="H525" t="s">
        <v>0</v>
      </c>
      <c r="I525" t="s">
        <v>348</v>
      </c>
      <c r="J525" t="s">
        <v>349</v>
      </c>
      <c r="K525" s="52" t="s">
        <v>598</v>
      </c>
      <c r="L525" s="52" t="s">
        <v>598</v>
      </c>
      <c r="M525" t="s">
        <v>328</v>
      </c>
      <c r="N525" t="s">
        <v>329</v>
      </c>
      <c r="O525" s="3">
        <v>0</v>
      </c>
      <c r="P525" s="3">
        <v>0</v>
      </c>
      <c r="Q525" s="3">
        <v>30.37</v>
      </c>
      <c r="R525" s="3">
        <v>3.9481000000000002</v>
      </c>
      <c r="S525" s="3">
        <v>0</v>
      </c>
      <c r="T525" s="3">
        <v>0</v>
      </c>
      <c r="U525" s="3">
        <v>34.318100000000001</v>
      </c>
      <c r="W525" t="s">
        <v>1</v>
      </c>
    </row>
    <row r="526" spans="5:23" hidden="1" x14ac:dyDescent="0.25">
      <c r="E526" t="s">
        <v>96</v>
      </c>
      <c r="F526" s="2" t="s">
        <v>548</v>
      </c>
      <c r="G526" t="s">
        <v>1</v>
      </c>
      <c r="H526" t="s">
        <v>0</v>
      </c>
      <c r="I526" t="s">
        <v>348</v>
      </c>
      <c r="J526" t="s">
        <v>349</v>
      </c>
      <c r="K526" s="52" t="s">
        <v>597</v>
      </c>
      <c r="L526" s="52" t="s">
        <v>597</v>
      </c>
      <c r="M526" t="s">
        <v>113</v>
      </c>
      <c r="N526" t="s">
        <v>114</v>
      </c>
      <c r="O526" s="3">
        <v>0</v>
      </c>
      <c r="P526" s="3">
        <v>0</v>
      </c>
      <c r="Q526" s="3">
        <v>90</v>
      </c>
      <c r="R526" s="3">
        <v>11.700000000000001</v>
      </c>
      <c r="S526" s="3">
        <v>0</v>
      </c>
      <c r="T526" s="3">
        <v>0</v>
      </c>
      <c r="U526" s="3">
        <v>101.7</v>
      </c>
      <c r="W526" t="s">
        <v>1</v>
      </c>
    </row>
    <row r="527" spans="5:23" hidden="1" x14ac:dyDescent="0.25">
      <c r="E527" t="s">
        <v>96</v>
      </c>
      <c r="F527" s="2" t="s">
        <v>548</v>
      </c>
      <c r="G527" t="s">
        <v>1</v>
      </c>
      <c r="H527" t="s">
        <v>0</v>
      </c>
      <c r="I527" t="s">
        <v>348</v>
      </c>
      <c r="J527" t="s">
        <v>349</v>
      </c>
      <c r="K527" s="52" t="s">
        <v>596</v>
      </c>
      <c r="L527" s="52" t="s">
        <v>596</v>
      </c>
      <c r="M527" t="s">
        <v>113</v>
      </c>
      <c r="N527" t="s">
        <v>114</v>
      </c>
      <c r="O527" s="3">
        <v>0</v>
      </c>
      <c r="P527" s="3">
        <v>0</v>
      </c>
      <c r="Q527" s="3">
        <v>60</v>
      </c>
      <c r="R527" s="3">
        <v>7.8000000000000007</v>
      </c>
      <c r="S527" s="3">
        <v>0</v>
      </c>
      <c r="T527" s="3">
        <v>0</v>
      </c>
      <c r="U527" s="3">
        <v>67.8</v>
      </c>
      <c r="W527" t="s">
        <v>1</v>
      </c>
    </row>
    <row r="528" spans="5:23" hidden="1" x14ac:dyDescent="0.25">
      <c r="E528" t="s">
        <v>96</v>
      </c>
      <c r="F528" s="2" t="s">
        <v>548</v>
      </c>
      <c r="G528" t="s">
        <v>1</v>
      </c>
      <c r="H528" t="s">
        <v>0</v>
      </c>
      <c r="I528" t="s">
        <v>348</v>
      </c>
      <c r="J528" t="s">
        <v>349</v>
      </c>
      <c r="K528" s="52" t="s">
        <v>595</v>
      </c>
      <c r="L528" s="52" t="s">
        <v>595</v>
      </c>
      <c r="M528" t="s">
        <v>283</v>
      </c>
      <c r="N528" t="s">
        <v>284</v>
      </c>
      <c r="O528" s="3">
        <v>0</v>
      </c>
      <c r="P528" s="3">
        <v>0</v>
      </c>
      <c r="Q528" s="3">
        <v>40</v>
      </c>
      <c r="R528" s="3">
        <v>5.2</v>
      </c>
      <c r="S528" s="3">
        <v>0</v>
      </c>
      <c r="T528" s="3">
        <v>0</v>
      </c>
      <c r="U528" s="3">
        <v>45.2</v>
      </c>
      <c r="W528" t="s">
        <v>1</v>
      </c>
    </row>
    <row r="529" spans="5:23" hidden="1" x14ac:dyDescent="0.25">
      <c r="E529" t="s">
        <v>96</v>
      </c>
      <c r="F529" s="2" t="s">
        <v>548</v>
      </c>
      <c r="G529" t="s">
        <v>1</v>
      </c>
      <c r="H529" t="s">
        <v>0</v>
      </c>
      <c r="I529" t="s">
        <v>348</v>
      </c>
      <c r="J529" t="s">
        <v>349</v>
      </c>
      <c r="K529" s="52" t="s">
        <v>594</v>
      </c>
      <c r="L529" s="52" t="s">
        <v>594</v>
      </c>
      <c r="M529" t="s">
        <v>352</v>
      </c>
      <c r="N529" t="s">
        <v>110</v>
      </c>
      <c r="O529" s="3">
        <v>0</v>
      </c>
      <c r="P529" s="3">
        <v>0</v>
      </c>
      <c r="Q529" s="3">
        <v>20</v>
      </c>
      <c r="R529" s="3">
        <v>2.6</v>
      </c>
      <c r="S529" s="3">
        <v>0</v>
      </c>
      <c r="T529" s="3">
        <v>0</v>
      </c>
      <c r="U529" s="3">
        <v>22.6</v>
      </c>
      <c r="W529" t="s">
        <v>1</v>
      </c>
    </row>
    <row r="530" spans="5:23" hidden="1" x14ac:dyDescent="0.25">
      <c r="E530" t="s">
        <v>96</v>
      </c>
      <c r="F530" s="2" t="s">
        <v>548</v>
      </c>
      <c r="G530" t="s">
        <v>1</v>
      </c>
      <c r="H530" t="s">
        <v>0</v>
      </c>
      <c r="I530" t="s">
        <v>348</v>
      </c>
      <c r="J530" t="s">
        <v>349</v>
      </c>
      <c r="K530" s="52" t="s">
        <v>593</v>
      </c>
      <c r="L530" s="52" t="s">
        <v>593</v>
      </c>
      <c r="M530" t="s">
        <v>352</v>
      </c>
      <c r="N530" t="s">
        <v>110</v>
      </c>
      <c r="O530" s="3">
        <v>0</v>
      </c>
      <c r="P530" s="3">
        <v>0</v>
      </c>
      <c r="Q530" s="3">
        <v>1124</v>
      </c>
      <c r="R530" s="3">
        <v>146.12</v>
      </c>
      <c r="S530" s="3">
        <v>0</v>
      </c>
      <c r="T530" s="3">
        <v>0</v>
      </c>
      <c r="U530" s="3">
        <v>1270.1199999999999</v>
      </c>
      <c r="W530" t="s">
        <v>1</v>
      </c>
    </row>
    <row r="531" spans="5:23" hidden="1" x14ac:dyDescent="0.25">
      <c r="E531" t="s">
        <v>96</v>
      </c>
      <c r="F531" s="2" t="s">
        <v>548</v>
      </c>
      <c r="G531" t="s">
        <v>1</v>
      </c>
      <c r="H531" t="s">
        <v>0</v>
      </c>
      <c r="I531" t="s">
        <v>348</v>
      </c>
      <c r="J531" t="s">
        <v>349</v>
      </c>
      <c r="K531" s="52" t="s">
        <v>592</v>
      </c>
      <c r="L531" s="52" t="s">
        <v>592</v>
      </c>
      <c r="M531" t="s">
        <v>98</v>
      </c>
      <c r="N531" t="s">
        <v>99</v>
      </c>
      <c r="O531" s="3">
        <v>0</v>
      </c>
      <c r="P531" s="3">
        <v>0</v>
      </c>
      <c r="Q531" s="3">
        <v>360</v>
      </c>
      <c r="R531" s="3">
        <v>46.800000000000004</v>
      </c>
      <c r="S531" s="3">
        <v>0</v>
      </c>
      <c r="T531" s="3">
        <v>0</v>
      </c>
      <c r="U531" s="3">
        <v>406.8</v>
      </c>
      <c r="W531" t="s">
        <v>1</v>
      </c>
    </row>
    <row r="532" spans="5:23" hidden="1" x14ac:dyDescent="0.25">
      <c r="E532" t="s">
        <v>96</v>
      </c>
      <c r="F532" s="2" t="s">
        <v>548</v>
      </c>
      <c r="G532" t="s">
        <v>1</v>
      </c>
      <c r="H532" t="s">
        <v>0</v>
      </c>
      <c r="I532" t="s">
        <v>348</v>
      </c>
      <c r="J532" t="s">
        <v>349</v>
      </c>
      <c r="K532" s="52" t="s">
        <v>591</v>
      </c>
      <c r="L532" s="52" t="s">
        <v>591</v>
      </c>
      <c r="M532" t="s">
        <v>98</v>
      </c>
      <c r="N532" t="s">
        <v>99</v>
      </c>
      <c r="O532" s="3">
        <v>0</v>
      </c>
      <c r="P532" s="3">
        <v>0</v>
      </c>
      <c r="Q532" s="3">
        <v>240</v>
      </c>
      <c r="R532" s="3">
        <v>31.200000000000003</v>
      </c>
      <c r="S532" s="3">
        <v>0</v>
      </c>
      <c r="T532" s="3">
        <v>0</v>
      </c>
      <c r="U532" s="3">
        <v>271.2</v>
      </c>
      <c r="W532" t="s">
        <v>1</v>
      </c>
    </row>
    <row r="533" spans="5:23" hidden="1" x14ac:dyDescent="0.25">
      <c r="E533" t="s">
        <v>96</v>
      </c>
      <c r="F533" s="2" t="s">
        <v>575</v>
      </c>
      <c r="G533" t="s">
        <v>1</v>
      </c>
      <c r="H533" t="s">
        <v>0</v>
      </c>
      <c r="I533" t="s">
        <v>348</v>
      </c>
      <c r="J533" t="s">
        <v>349</v>
      </c>
      <c r="K533" s="52" t="s">
        <v>588</v>
      </c>
      <c r="L533" s="52" t="s">
        <v>588</v>
      </c>
      <c r="M533" t="s">
        <v>589</v>
      </c>
      <c r="N533" t="s">
        <v>590</v>
      </c>
      <c r="O533" s="3">
        <v>0</v>
      </c>
      <c r="P533" s="3">
        <v>0</v>
      </c>
      <c r="Q533" s="3">
        <v>60</v>
      </c>
      <c r="R533" s="3">
        <v>7.8000000000000007</v>
      </c>
      <c r="S533" s="3">
        <v>0</v>
      </c>
      <c r="T533" s="3">
        <v>0</v>
      </c>
      <c r="U533" s="3">
        <v>67.8</v>
      </c>
      <c r="W533" t="s">
        <v>1</v>
      </c>
    </row>
    <row r="534" spans="5:23" hidden="1" x14ac:dyDescent="0.25">
      <c r="E534" t="s">
        <v>96</v>
      </c>
      <c r="F534" s="2" t="s">
        <v>575</v>
      </c>
      <c r="G534" t="s">
        <v>1</v>
      </c>
      <c r="H534" t="s">
        <v>0</v>
      </c>
      <c r="I534" t="s">
        <v>348</v>
      </c>
      <c r="J534" t="s">
        <v>349</v>
      </c>
      <c r="K534" s="52" t="s">
        <v>587</v>
      </c>
      <c r="L534" s="52" t="s">
        <v>587</v>
      </c>
      <c r="M534" t="s">
        <v>220</v>
      </c>
      <c r="N534" t="s">
        <v>221</v>
      </c>
      <c r="O534" s="3">
        <v>0</v>
      </c>
      <c r="P534" s="3">
        <v>0</v>
      </c>
      <c r="Q534" s="3">
        <v>41.25</v>
      </c>
      <c r="R534" s="3">
        <v>5.3624999999999998</v>
      </c>
      <c r="S534" s="3">
        <v>0</v>
      </c>
      <c r="T534" s="3">
        <v>0</v>
      </c>
      <c r="U534" s="3">
        <v>46.612499999999997</v>
      </c>
      <c r="W534" t="s">
        <v>1</v>
      </c>
    </row>
    <row r="535" spans="5:23" hidden="1" x14ac:dyDescent="0.25">
      <c r="E535" t="s">
        <v>96</v>
      </c>
      <c r="F535" s="2" t="s">
        <v>575</v>
      </c>
      <c r="G535" t="s">
        <v>1</v>
      </c>
      <c r="H535" t="s">
        <v>0</v>
      </c>
      <c r="I535" t="s">
        <v>348</v>
      </c>
      <c r="J535" t="s">
        <v>349</v>
      </c>
      <c r="K535" s="52" t="s">
        <v>584</v>
      </c>
      <c r="L535" s="52" t="s">
        <v>584</v>
      </c>
      <c r="N535" t="s">
        <v>586</v>
      </c>
      <c r="O535" s="3">
        <v>0</v>
      </c>
      <c r="P535" s="3">
        <v>0</v>
      </c>
      <c r="Q535" s="3">
        <v>45</v>
      </c>
      <c r="R535" s="3">
        <v>5.8500000000000005</v>
      </c>
      <c r="S535" s="3">
        <v>0</v>
      </c>
      <c r="T535" s="3">
        <v>0</v>
      </c>
      <c r="U535" s="3">
        <v>50.85</v>
      </c>
      <c r="V535" s="3" t="s">
        <v>585</v>
      </c>
      <c r="W535" t="s">
        <v>1</v>
      </c>
    </row>
    <row r="536" spans="5:23" hidden="1" x14ac:dyDescent="0.25">
      <c r="E536" t="s">
        <v>96</v>
      </c>
      <c r="F536" s="2" t="s">
        <v>575</v>
      </c>
      <c r="G536" t="s">
        <v>1</v>
      </c>
      <c r="H536" t="s">
        <v>0</v>
      </c>
      <c r="I536" t="s">
        <v>348</v>
      </c>
      <c r="J536" t="s">
        <v>349</v>
      </c>
      <c r="K536" s="52" t="s">
        <v>583</v>
      </c>
      <c r="L536" s="52" t="s">
        <v>583</v>
      </c>
      <c r="M536" t="s">
        <v>104</v>
      </c>
      <c r="N536" t="s">
        <v>105</v>
      </c>
      <c r="O536" s="3">
        <v>0</v>
      </c>
      <c r="P536" s="3">
        <v>0</v>
      </c>
      <c r="Q536" s="3">
        <v>28.24</v>
      </c>
      <c r="R536" s="3">
        <v>3.6711999999999998</v>
      </c>
      <c r="S536" s="3">
        <v>0</v>
      </c>
      <c r="T536" s="3">
        <v>0</v>
      </c>
      <c r="U536" s="3">
        <v>31.911199999999997</v>
      </c>
      <c r="W536" t="s">
        <v>1</v>
      </c>
    </row>
    <row r="537" spans="5:23" hidden="1" x14ac:dyDescent="0.25">
      <c r="E537" t="s">
        <v>96</v>
      </c>
      <c r="F537" s="2" t="s">
        <v>575</v>
      </c>
      <c r="G537" t="s">
        <v>1</v>
      </c>
      <c r="H537" t="s">
        <v>0</v>
      </c>
      <c r="I537" t="s">
        <v>348</v>
      </c>
      <c r="J537" t="s">
        <v>349</v>
      </c>
      <c r="K537" s="52" t="s">
        <v>582</v>
      </c>
      <c r="L537" s="52" t="s">
        <v>582</v>
      </c>
      <c r="N537" t="s">
        <v>29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3">
        <v>0</v>
      </c>
      <c r="W537" t="s">
        <v>1</v>
      </c>
    </row>
    <row r="538" spans="5:23" hidden="1" x14ac:dyDescent="0.25">
      <c r="E538" t="s">
        <v>96</v>
      </c>
      <c r="F538" s="2" t="s">
        <v>575</v>
      </c>
      <c r="G538" t="s">
        <v>1</v>
      </c>
      <c r="H538" t="s">
        <v>0</v>
      </c>
      <c r="I538" t="s">
        <v>348</v>
      </c>
      <c r="J538" t="s">
        <v>349</v>
      </c>
      <c r="K538" s="52" t="s">
        <v>581</v>
      </c>
      <c r="L538" s="52" t="s">
        <v>581</v>
      </c>
      <c r="M538" t="s">
        <v>113</v>
      </c>
      <c r="N538" t="s">
        <v>114</v>
      </c>
      <c r="O538" s="3">
        <v>0</v>
      </c>
      <c r="P538" s="3">
        <v>0</v>
      </c>
      <c r="Q538" s="3">
        <v>235</v>
      </c>
      <c r="R538" s="3">
        <v>30.55</v>
      </c>
      <c r="S538" s="3">
        <v>0</v>
      </c>
      <c r="T538" s="3">
        <v>0</v>
      </c>
      <c r="U538" s="3">
        <v>265.55</v>
      </c>
      <c r="W538" t="s">
        <v>1</v>
      </c>
    </row>
    <row r="539" spans="5:23" hidden="1" x14ac:dyDescent="0.25">
      <c r="E539" t="s">
        <v>96</v>
      </c>
      <c r="F539" s="2" t="s">
        <v>575</v>
      </c>
      <c r="G539" t="s">
        <v>1</v>
      </c>
      <c r="H539" t="s">
        <v>0</v>
      </c>
      <c r="I539" t="s">
        <v>348</v>
      </c>
      <c r="J539" t="s">
        <v>349</v>
      </c>
      <c r="K539" s="52" t="s">
        <v>580</v>
      </c>
      <c r="L539" s="52" t="s">
        <v>580</v>
      </c>
      <c r="M539" t="s">
        <v>113</v>
      </c>
      <c r="N539" t="s">
        <v>114</v>
      </c>
      <c r="O539" s="3">
        <v>0</v>
      </c>
      <c r="P539" s="3">
        <v>0</v>
      </c>
      <c r="Q539" s="3">
        <v>76</v>
      </c>
      <c r="R539" s="3">
        <v>9.8800000000000008</v>
      </c>
      <c r="S539" s="3">
        <v>0</v>
      </c>
      <c r="T539" s="3">
        <v>0</v>
      </c>
      <c r="U539" s="3">
        <v>85.88</v>
      </c>
      <c r="W539" t="s">
        <v>1</v>
      </c>
    </row>
    <row r="540" spans="5:23" hidden="1" x14ac:dyDescent="0.25">
      <c r="E540" t="s">
        <v>96</v>
      </c>
      <c r="F540" s="2" t="s">
        <v>575</v>
      </c>
      <c r="G540" t="s">
        <v>1</v>
      </c>
      <c r="H540" t="s">
        <v>0</v>
      </c>
      <c r="I540" t="s">
        <v>348</v>
      </c>
      <c r="J540" t="s">
        <v>349</v>
      </c>
      <c r="K540" s="52" t="s">
        <v>579</v>
      </c>
      <c r="L540" s="52" t="s">
        <v>579</v>
      </c>
      <c r="M540" t="s">
        <v>283</v>
      </c>
      <c r="N540" t="s">
        <v>284</v>
      </c>
      <c r="O540" s="3">
        <v>0</v>
      </c>
      <c r="P540" s="3">
        <v>0</v>
      </c>
      <c r="Q540" s="3">
        <v>30.4</v>
      </c>
      <c r="R540" s="3">
        <v>3.952</v>
      </c>
      <c r="S540" s="3">
        <v>0</v>
      </c>
      <c r="T540" s="3">
        <v>0</v>
      </c>
      <c r="U540" s="3">
        <v>34.351999999999997</v>
      </c>
      <c r="W540" t="s">
        <v>1</v>
      </c>
    </row>
    <row r="541" spans="5:23" hidden="1" x14ac:dyDescent="0.25">
      <c r="E541" t="s">
        <v>96</v>
      </c>
      <c r="F541" s="2" t="s">
        <v>575</v>
      </c>
      <c r="G541" t="s">
        <v>1</v>
      </c>
      <c r="H541" t="s">
        <v>0</v>
      </c>
      <c r="I541" t="s">
        <v>348</v>
      </c>
      <c r="J541" t="s">
        <v>349</v>
      </c>
      <c r="K541" s="52" t="s">
        <v>578</v>
      </c>
      <c r="L541" s="52" t="s">
        <v>578</v>
      </c>
      <c r="M541" t="s">
        <v>283</v>
      </c>
      <c r="N541" t="s">
        <v>284</v>
      </c>
      <c r="O541" s="3">
        <v>0</v>
      </c>
      <c r="P541" s="3">
        <v>0</v>
      </c>
      <c r="Q541" s="3">
        <v>75</v>
      </c>
      <c r="R541" s="3">
        <v>9.75</v>
      </c>
      <c r="S541" s="3">
        <v>0</v>
      </c>
      <c r="T541" s="3">
        <v>0</v>
      </c>
      <c r="U541" s="3">
        <v>84.75</v>
      </c>
      <c r="W541" t="s">
        <v>1</v>
      </c>
    </row>
    <row r="542" spans="5:23" hidden="1" x14ac:dyDescent="0.25">
      <c r="E542" t="s">
        <v>96</v>
      </c>
      <c r="F542" s="2" t="s">
        <v>575</v>
      </c>
      <c r="G542" t="s">
        <v>1</v>
      </c>
      <c r="H542" t="s">
        <v>0</v>
      </c>
      <c r="I542" t="s">
        <v>348</v>
      </c>
      <c r="J542" t="s">
        <v>349</v>
      </c>
      <c r="K542" s="52" t="s">
        <v>577</v>
      </c>
      <c r="L542" s="52" t="s">
        <v>577</v>
      </c>
      <c r="N542" t="s">
        <v>130</v>
      </c>
      <c r="O542" s="3">
        <v>0</v>
      </c>
      <c r="P542" s="3">
        <v>0</v>
      </c>
      <c r="Q542" s="3">
        <v>101.77</v>
      </c>
      <c r="R542" s="3">
        <v>13.2301</v>
      </c>
      <c r="S542" s="3">
        <v>0</v>
      </c>
      <c r="T542" s="3">
        <v>0</v>
      </c>
      <c r="U542" s="3">
        <v>115.0001</v>
      </c>
      <c r="V542" s="3" t="s">
        <v>383</v>
      </c>
      <c r="W542" t="s">
        <v>1</v>
      </c>
    </row>
    <row r="543" spans="5:23" hidden="1" x14ac:dyDescent="0.25">
      <c r="E543" t="s">
        <v>96</v>
      </c>
      <c r="F543" s="2" t="s">
        <v>575</v>
      </c>
      <c r="G543" t="s">
        <v>1</v>
      </c>
      <c r="H543" t="s">
        <v>0</v>
      </c>
      <c r="I543" t="s">
        <v>348</v>
      </c>
      <c r="J543" t="s">
        <v>349</v>
      </c>
      <c r="K543" s="52" t="s">
        <v>576</v>
      </c>
      <c r="L543" s="52" t="s">
        <v>576</v>
      </c>
      <c r="M543" t="s">
        <v>98</v>
      </c>
      <c r="N543" t="s">
        <v>99</v>
      </c>
      <c r="O543" s="3">
        <v>0</v>
      </c>
      <c r="P543" s="3">
        <v>0</v>
      </c>
      <c r="Q543" s="3">
        <v>35</v>
      </c>
      <c r="R543" s="3">
        <v>4.55</v>
      </c>
      <c r="S543" s="3">
        <v>0</v>
      </c>
      <c r="T543" s="3">
        <v>0</v>
      </c>
      <c r="U543" s="3">
        <v>39.549999999999997</v>
      </c>
      <c r="W543" t="s">
        <v>1</v>
      </c>
    </row>
    <row r="544" spans="5:23" hidden="1" x14ac:dyDescent="0.25">
      <c r="E544" t="s">
        <v>96</v>
      </c>
      <c r="F544" s="2" t="s">
        <v>547</v>
      </c>
      <c r="G544" t="s">
        <v>1</v>
      </c>
      <c r="H544" t="s">
        <v>0</v>
      </c>
      <c r="I544" t="s">
        <v>348</v>
      </c>
      <c r="J544" t="s">
        <v>349</v>
      </c>
      <c r="K544" s="52" t="s">
        <v>572</v>
      </c>
      <c r="L544" s="52" t="s">
        <v>572</v>
      </c>
      <c r="M544" t="s">
        <v>573</v>
      </c>
      <c r="N544" t="s">
        <v>574</v>
      </c>
      <c r="O544" s="3">
        <v>0</v>
      </c>
      <c r="P544" s="3">
        <v>0</v>
      </c>
      <c r="Q544" s="3">
        <v>50.93</v>
      </c>
      <c r="R544" s="3">
        <v>6.6208999999999998</v>
      </c>
      <c r="S544" s="3">
        <v>0</v>
      </c>
      <c r="T544" s="3">
        <v>0</v>
      </c>
      <c r="U544" s="3">
        <v>57.550899999999999</v>
      </c>
      <c r="W544" t="s">
        <v>1</v>
      </c>
    </row>
    <row r="545" spans="5:23" hidden="1" x14ac:dyDescent="0.25">
      <c r="E545" t="s">
        <v>96</v>
      </c>
      <c r="F545" s="2" t="s">
        <v>547</v>
      </c>
      <c r="G545" t="s">
        <v>1</v>
      </c>
      <c r="H545" t="s">
        <v>0</v>
      </c>
      <c r="I545" t="s">
        <v>348</v>
      </c>
      <c r="J545" t="s">
        <v>349</v>
      </c>
      <c r="K545" s="52" t="s">
        <v>569</v>
      </c>
      <c r="L545" s="52" t="s">
        <v>569</v>
      </c>
      <c r="M545" t="s">
        <v>570</v>
      </c>
      <c r="N545" t="s">
        <v>571</v>
      </c>
      <c r="O545" s="3">
        <v>0</v>
      </c>
      <c r="P545" s="3">
        <v>0</v>
      </c>
      <c r="Q545" s="3">
        <v>230.31</v>
      </c>
      <c r="R545" s="3">
        <v>29.940300000000001</v>
      </c>
      <c r="S545" s="3">
        <v>0</v>
      </c>
      <c r="T545" s="3">
        <v>0</v>
      </c>
      <c r="U545" s="3">
        <v>260.25029999999998</v>
      </c>
      <c r="W545" t="s">
        <v>1</v>
      </c>
    </row>
    <row r="546" spans="5:23" hidden="1" x14ac:dyDescent="0.25">
      <c r="E546" t="s">
        <v>96</v>
      </c>
      <c r="F546" s="2" t="s">
        <v>547</v>
      </c>
      <c r="G546" t="s">
        <v>1</v>
      </c>
      <c r="H546" t="s">
        <v>0</v>
      </c>
      <c r="I546" t="s">
        <v>348</v>
      </c>
      <c r="J546" t="s">
        <v>349</v>
      </c>
      <c r="K546" s="52" t="s">
        <v>568</v>
      </c>
      <c r="L546" s="52" t="s">
        <v>568</v>
      </c>
      <c r="M546" t="s">
        <v>113</v>
      </c>
      <c r="N546" t="s">
        <v>114</v>
      </c>
      <c r="O546" s="3">
        <v>0</v>
      </c>
      <c r="P546" s="3">
        <v>0</v>
      </c>
      <c r="Q546" s="3">
        <v>6</v>
      </c>
      <c r="R546" s="3">
        <v>0.78</v>
      </c>
      <c r="S546" s="3">
        <v>0</v>
      </c>
      <c r="T546" s="3">
        <v>0</v>
      </c>
      <c r="U546" s="3">
        <v>6.78</v>
      </c>
      <c r="W546" t="s">
        <v>1</v>
      </c>
    </row>
    <row r="547" spans="5:23" hidden="1" x14ac:dyDescent="0.25">
      <c r="E547" t="s">
        <v>96</v>
      </c>
      <c r="F547" s="2" t="s">
        <v>546</v>
      </c>
      <c r="G547" t="s">
        <v>1</v>
      </c>
      <c r="H547" t="s">
        <v>0</v>
      </c>
      <c r="I547" t="s">
        <v>348</v>
      </c>
      <c r="J547" t="s">
        <v>349</v>
      </c>
      <c r="K547" s="52" t="s">
        <v>567</v>
      </c>
      <c r="L547" s="52" t="s">
        <v>567</v>
      </c>
      <c r="M547" t="s">
        <v>113</v>
      </c>
      <c r="N547" t="s">
        <v>114</v>
      </c>
      <c r="O547" s="3">
        <v>0</v>
      </c>
      <c r="P547" s="3">
        <v>0</v>
      </c>
      <c r="Q547" s="3">
        <v>70</v>
      </c>
      <c r="R547" s="3">
        <v>9.1</v>
      </c>
      <c r="S547" s="3">
        <v>0</v>
      </c>
      <c r="T547" s="3">
        <v>0</v>
      </c>
      <c r="U547" s="3">
        <v>79.099999999999994</v>
      </c>
      <c r="W547" t="s">
        <v>1</v>
      </c>
    </row>
    <row r="548" spans="5:23" hidden="1" x14ac:dyDescent="0.25">
      <c r="E548" t="s">
        <v>96</v>
      </c>
      <c r="F548" s="2" t="s">
        <v>546</v>
      </c>
      <c r="G548" t="s">
        <v>1</v>
      </c>
      <c r="H548" t="s">
        <v>0</v>
      </c>
      <c r="I548" t="s">
        <v>348</v>
      </c>
      <c r="J548" t="s">
        <v>349</v>
      </c>
      <c r="K548" s="52" t="s">
        <v>566</v>
      </c>
      <c r="L548" s="52" t="s">
        <v>566</v>
      </c>
      <c r="M548" t="s">
        <v>113</v>
      </c>
      <c r="N548" t="s">
        <v>114</v>
      </c>
      <c r="O548" s="3">
        <v>0</v>
      </c>
      <c r="P548" s="3">
        <v>0</v>
      </c>
      <c r="Q548" s="3">
        <v>72</v>
      </c>
      <c r="R548" s="3">
        <v>9.36</v>
      </c>
      <c r="S548" s="3">
        <v>0</v>
      </c>
      <c r="T548" s="3">
        <v>0</v>
      </c>
      <c r="U548" s="3">
        <v>81.36</v>
      </c>
      <c r="W548" t="s">
        <v>1</v>
      </c>
    </row>
    <row r="549" spans="5:23" hidden="1" x14ac:dyDescent="0.25">
      <c r="E549" t="s">
        <v>96</v>
      </c>
      <c r="F549" s="2" t="s">
        <v>546</v>
      </c>
      <c r="G549" t="s">
        <v>1</v>
      </c>
      <c r="H549" t="s">
        <v>0</v>
      </c>
      <c r="I549" t="s">
        <v>348</v>
      </c>
      <c r="J549" t="s">
        <v>349</v>
      </c>
      <c r="K549" s="52" t="s">
        <v>565</v>
      </c>
      <c r="L549" s="52" t="s">
        <v>565</v>
      </c>
      <c r="M549" t="s">
        <v>113</v>
      </c>
      <c r="N549" t="s">
        <v>114</v>
      </c>
      <c r="O549" s="3">
        <v>0</v>
      </c>
      <c r="P549" s="3">
        <v>0</v>
      </c>
      <c r="Q549" s="3">
        <v>90</v>
      </c>
      <c r="R549" s="3">
        <v>11.700000000000001</v>
      </c>
      <c r="S549" s="3">
        <v>0</v>
      </c>
      <c r="T549" s="3">
        <v>0</v>
      </c>
      <c r="U549" s="3">
        <v>101.7</v>
      </c>
      <c r="W549" t="s">
        <v>1</v>
      </c>
    </row>
    <row r="550" spans="5:23" hidden="1" x14ac:dyDescent="0.25">
      <c r="E550" t="s">
        <v>96</v>
      </c>
      <c r="F550" s="2" t="s">
        <v>546</v>
      </c>
      <c r="G550" t="s">
        <v>1</v>
      </c>
      <c r="H550" t="s">
        <v>0</v>
      </c>
      <c r="I550" t="s">
        <v>348</v>
      </c>
      <c r="J550" t="s">
        <v>349</v>
      </c>
      <c r="K550" s="52" t="s">
        <v>564</v>
      </c>
      <c r="L550" s="52" t="s">
        <v>564</v>
      </c>
      <c r="M550" t="s">
        <v>202</v>
      </c>
      <c r="N550" t="s">
        <v>203</v>
      </c>
      <c r="O550" s="3">
        <v>0</v>
      </c>
      <c r="P550" s="3">
        <v>0</v>
      </c>
      <c r="Q550" s="3">
        <v>70</v>
      </c>
      <c r="R550" s="3">
        <v>9.1</v>
      </c>
      <c r="S550" s="3">
        <v>0</v>
      </c>
      <c r="T550" s="3">
        <v>0</v>
      </c>
      <c r="U550" s="3">
        <v>79.099999999999994</v>
      </c>
      <c r="W550" t="s">
        <v>1</v>
      </c>
    </row>
    <row r="551" spans="5:23" hidden="1" x14ac:dyDescent="0.25">
      <c r="E551" t="s">
        <v>96</v>
      </c>
      <c r="F551" s="2" t="s">
        <v>546</v>
      </c>
      <c r="G551" t="s">
        <v>1</v>
      </c>
      <c r="H551" t="s">
        <v>0</v>
      </c>
      <c r="I551" t="s">
        <v>348</v>
      </c>
      <c r="J551" t="s">
        <v>349</v>
      </c>
      <c r="K551" s="52" t="s">
        <v>563</v>
      </c>
      <c r="L551" s="52" t="s">
        <v>563</v>
      </c>
      <c r="M551" t="s">
        <v>98</v>
      </c>
      <c r="N551" t="s">
        <v>99</v>
      </c>
      <c r="O551" s="3">
        <v>0</v>
      </c>
      <c r="P551" s="3">
        <v>0</v>
      </c>
      <c r="Q551" s="3">
        <v>600</v>
      </c>
      <c r="R551" s="3">
        <v>78</v>
      </c>
      <c r="S551" s="3">
        <v>0</v>
      </c>
      <c r="T551" s="3">
        <v>0</v>
      </c>
      <c r="U551" s="3">
        <v>678</v>
      </c>
      <c r="W551" t="s">
        <v>1</v>
      </c>
    </row>
    <row r="552" spans="5:23" x14ac:dyDescent="0.25">
      <c r="E552" t="s">
        <v>94</v>
      </c>
      <c r="O552" s="29">
        <f>SUBTOTAL(109,Tabla2[VENTA EXENTA])</f>
        <v>0</v>
      </c>
      <c r="P552" s="2"/>
      <c r="Q552" s="29">
        <f>SUBTOTAL(109,Tabla2[V. GRAVADA])</f>
        <v>21213.909999999996</v>
      </c>
      <c r="R552" s="29">
        <f>SUBTOTAL(109,Tabla2[D.FISCAL])</f>
        <v>2757.6383000000001</v>
      </c>
      <c r="S552" s="2"/>
      <c r="T552" s="2"/>
      <c r="U552" s="29">
        <f>SUBTOTAL(109,Tabla2[VENTA TOTAL])</f>
        <v>23971.548300000013</v>
      </c>
      <c r="V552" s="2"/>
      <c r="W552">
        <f>SUBTOTAL(103,Tabla2[ANEXO])</f>
        <v>181</v>
      </c>
    </row>
  </sheetData>
  <conditionalFormatting sqref="K362:K1048576 K1:K357">
    <cfRule type="duplicateValues" dxfId="4" priority="3"/>
  </conditionalFormatting>
  <conditionalFormatting sqref="L341">
    <cfRule type="duplicateValues" dxfId="3" priority="1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00B0F0"/>
  </sheetPr>
  <dimension ref="A1:I255"/>
  <sheetViews>
    <sheetView topLeftCell="A218" workbookViewId="0">
      <selection activeCell="B256" sqref="B256"/>
    </sheetView>
  </sheetViews>
  <sheetFormatPr baseColWidth="10" defaultRowHeight="15" x14ac:dyDescent="0.25"/>
  <cols>
    <col min="1" max="1" width="15" style="1" bestFit="1" customWidth="1"/>
    <col min="2" max="2" width="48" bestFit="1" customWidth="1"/>
    <col min="3" max="3" width="11.42578125" style="1"/>
    <col min="5" max="5" width="17.28515625" bestFit="1" customWidth="1"/>
    <col min="9" max="9" width="11.42578125" style="2"/>
  </cols>
  <sheetData>
    <row r="1" spans="1:8" x14ac:dyDescent="0.25">
      <c r="A1" s="1" t="s">
        <v>69</v>
      </c>
      <c r="B1" t="s">
        <v>68</v>
      </c>
      <c r="C1" s="1" t="s">
        <v>95</v>
      </c>
    </row>
    <row r="2" spans="1:8" x14ac:dyDescent="0.25">
      <c r="A2" s="1" t="s">
        <v>67</v>
      </c>
      <c r="B2" t="s">
        <v>66</v>
      </c>
      <c r="C2" s="1" t="s">
        <v>97</v>
      </c>
      <c r="E2" s="1"/>
      <c r="F2" s="1"/>
      <c r="G2" s="1"/>
      <c r="H2" s="1"/>
    </row>
    <row r="3" spans="1:8" x14ac:dyDescent="0.25">
      <c r="A3" s="1" t="s">
        <v>65</v>
      </c>
      <c r="B3" t="s">
        <v>64</v>
      </c>
      <c r="C3" s="1" t="s">
        <v>97</v>
      </c>
      <c r="E3" s="1"/>
      <c r="F3" s="1"/>
      <c r="G3" s="1"/>
      <c r="H3" s="1"/>
    </row>
    <row r="4" spans="1:8" x14ac:dyDescent="0.25">
      <c r="A4" s="1" t="s">
        <v>63</v>
      </c>
      <c r="B4" t="s">
        <v>62</v>
      </c>
      <c r="C4" s="1" t="s">
        <v>97</v>
      </c>
      <c r="E4" s="1"/>
      <c r="F4" s="1"/>
      <c r="G4" s="1"/>
      <c r="H4" s="1"/>
    </row>
    <row r="5" spans="1:8" x14ac:dyDescent="0.25">
      <c r="A5" s="1" t="s">
        <v>61</v>
      </c>
      <c r="B5" t="s">
        <v>60</v>
      </c>
      <c r="C5" s="1" t="s">
        <v>97</v>
      </c>
      <c r="E5" s="1"/>
      <c r="F5" s="1"/>
      <c r="G5" s="1"/>
      <c r="H5" s="1"/>
    </row>
    <row r="6" spans="1:8" x14ac:dyDescent="0.25">
      <c r="A6" s="1" t="s">
        <v>59</v>
      </c>
      <c r="B6" t="s">
        <v>58</v>
      </c>
      <c r="C6" s="1" t="s">
        <v>97</v>
      </c>
      <c r="E6" s="1"/>
      <c r="F6" s="1"/>
      <c r="G6" s="1"/>
      <c r="H6" s="1"/>
    </row>
    <row r="7" spans="1:8" x14ac:dyDescent="0.25">
      <c r="A7" s="1" t="s">
        <v>57</v>
      </c>
      <c r="B7" t="s">
        <v>56</v>
      </c>
      <c r="C7" s="1" t="s">
        <v>97</v>
      </c>
      <c r="E7" s="1"/>
      <c r="F7" s="1"/>
      <c r="G7" s="1"/>
      <c r="H7" s="1"/>
    </row>
    <row r="8" spans="1:8" x14ac:dyDescent="0.25">
      <c r="A8" s="1" t="s">
        <v>55</v>
      </c>
      <c r="B8" t="s">
        <v>54</v>
      </c>
      <c r="C8" s="1" t="s">
        <v>97</v>
      </c>
      <c r="E8" s="1"/>
      <c r="F8" s="1"/>
      <c r="G8" s="1"/>
      <c r="H8" s="1"/>
    </row>
    <row r="9" spans="1:8" x14ac:dyDescent="0.25">
      <c r="A9" s="1" t="s">
        <v>53</v>
      </c>
      <c r="B9" t="s">
        <v>52</v>
      </c>
      <c r="C9" s="1" t="s">
        <v>97</v>
      </c>
      <c r="E9" s="1"/>
      <c r="F9" s="1"/>
      <c r="G9" s="1"/>
      <c r="H9" s="1"/>
    </row>
    <row r="10" spans="1:8" x14ac:dyDescent="0.25">
      <c r="A10" s="1" t="s">
        <v>51</v>
      </c>
      <c r="B10" t="s">
        <v>50</v>
      </c>
      <c r="C10" s="1" t="s">
        <v>97</v>
      </c>
      <c r="E10" s="1"/>
      <c r="F10" s="1"/>
      <c r="G10" s="1"/>
      <c r="H10" s="1"/>
    </row>
    <row r="11" spans="1:8" x14ac:dyDescent="0.25">
      <c r="A11" s="1" t="s">
        <v>49</v>
      </c>
      <c r="B11" t="s">
        <v>48</v>
      </c>
      <c r="C11" s="1" t="s">
        <v>97</v>
      </c>
      <c r="E11" s="1"/>
      <c r="F11" s="1"/>
      <c r="G11" s="1"/>
      <c r="H11" s="1"/>
    </row>
    <row r="12" spans="1:8" x14ac:dyDescent="0.25">
      <c r="A12" s="1" t="s">
        <v>47</v>
      </c>
      <c r="B12" t="s">
        <v>46</v>
      </c>
      <c r="C12" s="1" t="s">
        <v>97</v>
      </c>
      <c r="E12" s="1"/>
      <c r="F12" s="1"/>
      <c r="G12" s="1"/>
      <c r="H12" s="1"/>
    </row>
    <row r="13" spans="1:8" x14ac:dyDescent="0.25">
      <c r="A13" s="1" t="s">
        <v>45</v>
      </c>
      <c r="B13" t="s">
        <v>44</v>
      </c>
      <c r="C13" s="1" t="s">
        <v>97</v>
      </c>
    </row>
    <row r="14" spans="1:8" x14ac:dyDescent="0.25">
      <c r="A14" s="1" t="s">
        <v>43</v>
      </c>
      <c r="B14" t="s">
        <v>42</v>
      </c>
      <c r="C14" s="1" t="s">
        <v>97</v>
      </c>
    </row>
    <row r="15" spans="1:8" x14ac:dyDescent="0.25">
      <c r="A15" s="1" t="s">
        <v>41</v>
      </c>
      <c r="B15" t="s">
        <v>40</v>
      </c>
      <c r="C15" s="1" t="s">
        <v>97</v>
      </c>
    </row>
    <row r="16" spans="1:8" x14ac:dyDescent="0.25">
      <c r="A16" s="1" t="s">
        <v>39</v>
      </c>
      <c r="B16" t="s">
        <v>38</v>
      </c>
      <c r="C16" s="1" t="s">
        <v>97</v>
      </c>
    </row>
    <row r="17" spans="1:3" x14ac:dyDescent="0.25">
      <c r="A17" s="1" t="s">
        <v>37</v>
      </c>
      <c r="B17" t="s">
        <v>36</v>
      </c>
      <c r="C17" s="1" t="s">
        <v>97</v>
      </c>
    </row>
    <row r="18" spans="1:3" x14ac:dyDescent="0.25">
      <c r="A18" s="1" t="s">
        <v>35</v>
      </c>
      <c r="B18" t="s">
        <v>34</v>
      </c>
      <c r="C18" s="1" t="s">
        <v>97</v>
      </c>
    </row>
    <row r="19" spans="1:3" x14ac:dyDescent="0.25">
      <c r="A19" s="1" t="s">
        <v>33</v>
      </c>
      <c r="B19" t="s">
        <v>32</v>
      </c>
      <c r="C19" s="1" t="s">
        <v>97</v>
      </c>
    </row>
    <row r="20" spans="1:3" x14ac:dyDescent="0.25">
      <c r="A20" s="1" t="s">
        <v>31</v>
      </c>
      <c r="B20" t="s">
        <v>30</v>
      </c>
      <c r="C20" s="1" t="s">
        <v>97</v>
      </c>
    </row>
    <row r="21" spans="1:3" x14ac:dyDescent="0.25">
      <c r="A21" s="1" t="s">
        <v>98</v>
      </c>
      <c r="B21" t="s">
        <v>99</v>
      </c>
      <c r="C21" s="1" t="s">
        <v>97</v>
      </c>
    </row>
    <row r="22" spans="1:3" x14ac:dyDescent="0.25">
      <c r="A22" s="1" t="s">
        <v>100</v>
      </c>
      <c r="B22" t="s">
        <v>101</v>
      </c>
      <c r="C22" s="1" t="s">
        <v>97</v>
      </c>
    </row>
    <row r="23" spans="1:3" x14ac:dyDescent="0.25">
      <c r="A23" s="1" t="s">
        <v>102</v>
      </c>
      <c r="B23" t="s">
        <v>103</v>
      </c>
      <c r="C23" s="1" t="s">
        <v>97</v>
      </c>
    </row>
    <row r="24" spans="1:3" x14ac:dyDescent="0.25">
      <c r="A24" s="1" t="s">
        <v>104</v>
      </c>
      <c r="B24" t="s">
        <v>105</v>
      </c>
      <c r="C24" s="1" t="s">
        <v>97</v>
      </c>
    </row>
    <row r="25" spans="1:3" x14ac:dyDescent="0.25">
      <c r="A25" s="1" t="s">
        <v>106</v>
      </c>
      <c r="B25" t="s">
        <v>107</v>
      </c>
      <c r="C25" s="1" t="s">
        <v>97</v>
      </c>
    </row>
    <row r="26" spans="1:3" x14ac:dyDescent="0.25">
      <c r="A26" s="1" t="s">
        <v>108</v>
      </c>
      <c r="B26" t="s">
        <v>109</v>
      </c>
      <c r="C26" s="1" t="s">
        <v>97</v>
      </c>
    </row>
    <row r="27" spans="1:3" x14ac:dyDescent="0.25">
      <c r="A27" s="1" t="s">
        <v>352</v>
      </c>
      <c r="B27" t="s">
        <v>110</v>
      </c>
      <c r="C27" s="1" t="s">
        <v>97</v>
      </c>
    </row>
    <row r="28" spans="1:3" x14ac:dyDescent="0.25">
      <c r="A28" s="1" t="s">
        <v>111</v>
      </c>
      <c r="B28" t="s">
        <v>112</v>
      </c>
      <c r="C28" s="1" t="s">
        <v>97</v>
      </c>
    </row>
    <row r="29" spans="1:3" x14ac:dyDescent="0.25">
      <c r="A29" s="1" t="s">
        <v>113</v>
      </c>
      <c r="B29" t="s">
        <v>114</v>
      </c>
      <c r="C29" s="1" t="s">
        <v>97</v>
      </c>
    </row>
    <row r="30" spans="1:3" x14ac:dyDescent="0.25">
      <c r="A30" s="1" t="s">
        <v>115</v>
      </c>
      <c r="B30" t="s">
        <v>116</v>
      </c>
      <c r="C30" s="1" t="s">
        <v>97</v>
      </c>
    </row>
    <row r="31" spans="1:3" x14ac:dyDescent="0.25">
      <c r="A31" s="1" t="s">
        <v>117</v>
      </c>
      <c r="B31" t="s">
        <v>118</v>
      </c>
      <c r="C31" s="1" t="s">
        <v>97</v>
      </c>
    </row>
    <row r="32" spans="1:3" x14ac:dyDescent="0.25">
      <c r="A32" s="1" t="s">
        <v>119</v>
      </c>
      <c r="B32" t="s">
        <v>120</v>
      </c>
      <c r="C32" s="1" t="s">
        <v>97</v>
      </c>
    </row>
    <row r="33" spans="1:3" x14ac:dyDescent="0.25">
      <c r="A33" s="1" t="s">
        <v>121</v>
      </c>
      <c r="B33" t="s">
        <v>122</v>
      </c>
      <c r="C33" s="1" t="s">
        <v>97</v>
      </c>
    </row>
    <row r="34" spans="1:3" x14ac:dyDescent="0.25">
      <c r="A34" s="1" t="s">
        <v>693</v>
      </c>
      <c r="B34" t="s">
        <v>123</v>
      </c>
      <c r="C34" s="1" t="s">
        <v>97</v>
      </c>
    </row>
    <row r="35" spans="1:3" x14ac:dyDescent="0.25">
      <c r="A35" s="1" t="s">
        <v>124</v>
      </c>
      <c r="B35" t="s">
        <v>125</v>
      </c>
      <c r="C35" s="1" t="s">
        <v>97</v>
      </c>
    </row>
    <row r="36" spans="1:3" x14ac:dyDescent="0.25">
      <c r="A36" s="1" t="s">
        <v>126</v>
      </c>
      <c r="B36" t="s">
        <v>127</v>
      </c>
      <c r="C36" s="1" t="s">
        <v>97</v>
      </c>
    </row>
    <row r="37" spans="1:3" x14ac:dyDescent="0.25">
      <c r="A37" s="1" t="s">
        <v>128</v>
      </c>
      <c r="B37" t="s">
        <v>129</v>
      </c>
      <c r="C37" s="1" t="s">
        <v>97</v>
      </c>
    </row>
    <row r="38" spans="1:3" x14ac:dyDescent="0.25">
      <c r="A38" s="1" t="s">
        <v>383</v>
      </c>
      <c r="B38" t="s">
        <v>130</v>
      </c>
      <c r="C38" s="1" t="s">
        <v>97</v>
      </c>
    </row>
    <row r="39" spans="1:3" x14ac:dyDescent="0.25">
      <c r="A39" s="1" t="s">
        <v>131</v>
      </c>
      <c r="B39" t="s">
        <v>132</v>
      </c>
      <c r="C39" s="1" t="s">
        <v>97</v>
      </c>
    </row>
    <row r="40" spans="1:3" x14ac:dyDescent="0.25">
      <c r="A40" s="1" t="s">
        <v>133</v>
      </c>
      <c r="B40" t="s">
        <v>134</v>
      </c>
      <c r="C40" s="1" t="s">
        <v>97</v>
      </c>
    </row>
    <row r="41" spans="1:3" x14ac:dyDescent="0.25">
      <c r="A41" s="1" t="s">
        <v>426</v>
      </c>
      <c r="B41" t="s">
        <v>135</v>
      </c>
      <c r="C41" s="1" t="s">
        <v>97</v>
      </c>
    </row>
    <row r="42" spans="1:3" x14ac:dyDescent="0.25">
      <c r="A42" s="1" t="s">
        <v>136</v>
      </c>
      <c r="B42" t="s">
        <v>137</v>
      </c>
      <c r="C42" s="1" t="s">
        <v>97</v>
      </c>
    </row>
    <row r="43" spans="1:3" x14ac:dyDescent="0.25">
      <c r="A43" s="1" t="s">
        <v>138</v>
      </c>
      <c r="B43" t="s">
        <v>139</v>
      </c>
      <c r="C43" s="1" t="s">
        <v>97</v>
      </c>
    </row>
    <row r="44" spans="1:3" x14ac:dyDescent="0.25">
      <c r="A44" s="1" t="s">
        <v>140</v>
      </c>
      <c r="B44" t="s">
        <v>141</v>
      </c>
      <c r="C44" s="1" t="s">
        <v>97</v>
      </c>
    </row>
    <row r="45" spans="1:3" x14ac:dyDescent="0.25">
      <c r="A45" s="1" t="s">
        <v>367</v>
      </c>
      <c r="B45" t="s">
        <v>142</v>
      </c>
      <c r="C45" s="1" t="s">
        <v>97</v>
      </c>
    </row>
    <row r="46" spans="1:3" x14ac:dyDescent="0.25">
      <c r="A46" s="1" t="s">
        <v>143</v>
      </c>
      <c r="B46" t="s">
        <v>144</v>
      </c>
      <c r="C46" s="1" t="s">
        <v>97</v>
      </c>
    </row>
    <row r="47" spans="1:3" x14ac:dyDescent="0.25">
      <c r="A47" s="1" t="s">
        <v>407</v>
      </c>
      <c r="B47" t="s">
        <v>145</v>
      </c>
      <c r="C47" s="1" t="s">
        <v>97</v>
      </c>
    </row>
    <row r="48" spans="1:3" x14ac:dyDescent="0.25">
      <c r="A48" s="1" t="s">
        <v>146</v>
      </c>
      <c r="B48" s="1" t="s">
        <v>29</v>
      </c>
      <c r="C48" s="1" t="s">
        <v>97</v>
      </c>
    </row>
    <row r="49" spans="1:3" x14ac:dyDescent="0.25">
      <c r="A49" s="1" t="s">
        <v>147</v>
      </c>
      <c r="B49" t="s">
        <v>148</v>
      </c>
      <c r="C49" s="1" t="s">
        <v>97</v>
      </c>
    </row>
    <row r="50" spans="1:3" x14ac:dyDescent="0.25">
      <c r="A50" s="1" t="s">
        <v>149</v>
      </c>
      <c r="B50" t="s">
        <v>150</v>
      </c>
      <c r="C50" s="1" t="s">
        <v>97</v>
      </c>
    </row>
    <row r="51" spans="1:3" x14ac:dyDescent="0.25">
      <c r="A51" s="1" t="s">
        <v>151</v>
      </c>
      <c r="B51" t="s">
        <v>152</v>
      </c>
      <c r="C51" s="1" t="s">
        <v>97</v>
      </c>
    </row>
    <row r="52" spans="1:3" x14ac:dyDescent="0.25">
      <c r="A52" s="1" t="s">
        <v>153</v>
      </c>
      <c r="B52" t="s">
        <v>154</v>
      </c>
      <c r="C52" s="1" t="s">
        <v>97</v>
      </c>
    </row>
    <row r="53" spans="1:3" x14ac:dyDescent="0.25">
      <c r="A53" s="1" t="s">
        <v>155</v>
      </c>
      <c r="B53" t="s">
        <v>156</v>
      </c>
      <c r="C53" s="1" t="s">
        <v>97</v>
      </c>
    </row>
    <row r="54" spans="1:3" x14ac:dyDescent="0.25">
      <c r="A54" s="1" t="s">
        <v>157</v>
      </c>
      <c r="B54" t="s">
        <v>158</v>
      </c>
      <c r="C54" s="1" t="s">
        <v>97</v>
      </c>
    </row>
    <row r="55" spans="1:3" x14ac:dyDescent="0.25">
      <c r="A55" s="1" t="s">
        <v>159</v>
      </c>
      <c r="B55" t="s">
        <v>160</v>
      </c>
      <c r="C55" s="1" t="s">
        <v>97</v>
      </c>
    </row>
    <row r="56" spans="1:3" x14ac:dyDescent="0.25">
      <c r="A56" s="1" t="s">
        <v>161</v>
      </c>
      <c r="B56" t="s">
        <v>162</v>
      </c>
      <c r="C56" s="1" t="s">
        <v>97</v>
      </c>
    </row>
    <row r="57" spans="1:3" x14ac:dyDescent="0.25">
      <c r="A57" s="1" t="s">
        <v>163</v>
      </c>
      <c r="B57" t="s">
        <v>164</v>
      </c>
      <c r="C57" s="1" t="s">
        <v>97</v>
      </c>
    </row>
    <row r="58" spans="1:3" x14ac:dyDescent="0.25">
      <c r="A58" s="1" t="s">
        <v>165</v>
      </c>
      <c r="B58" t="s">
        <v>166</v>
      </c>
      <c r="C58" s="1" t="s">
        <v>97</v>
      </c>
    </row>
    <row r="59" spans="1:3" x14ac:dyDescent="0.25">
      <c r="A59" s="1" t="s">
        <v>167</v>
      </c>
      <c r="B59" t="s">
        <v>168</v>
      </c>
      <c r="C59" s="1" t="s">
        <v>97</v>
      </c>
    </row>
    <row r="60" spans="1:3" x14ac:dyDescent="0.25">
      <c r="A60" s="1" t="s">
        <v>169</v>
      </c>
      <c r="B60" t="s">
        <v>170</v>
      </c>
      <c r="C60" s="1" t="s">
        <v>97</v>
      </c>
    </row>
    <row r="61" spans="1:3" x14ac:dyDescent="0.25">
      <c r="A61" s="1" t="s">
        <v>171</v>
      </c>
      <c r="B61" t="s">
        <v>172</v>
      </c>
      <c r="C61" s="1" t="s">
        <v>97</v>
      </c>
    </row>
    <row r="62" spans="1:3" x14ac:dyDescent="0.25">
      <c r="A62" s="1" t="s">
        <v>431</v>
      </c>
      <c r="B62" t="s">
        <v>173</v>
      </c>
      <c r="C62" s="1" t="s">
        <v>97</v>
      </c>
    </row>
    <row r="63" spans="1:3" x14ac:dyDescent="0.25">
      <c r="A63" s="1" t="s">
        <v>174</v>
      </c>
      <c r="B63" t="s">
        <v>175</v>
      </c>
      <c r="C63" s="1" t="s">
        <v>97</v>
      </c>
    </row>
    <row r="64" spans="1:3" x14ac:dyDescent="0.25">
      <c r="A64" s="1" t="s">
        <v>176</v>
      </c>
      <c r="B64" t="s">
        <v>177</v>
      </c>
      <c r="C64" s="1" t="s">
        <v>97</v>
      </c>
    </row>
    <row r="65" spans="1:3" x14ac:dyDescent="0.25">
      <c r="A65" s="1" t="s">
        <v>178</v>
      </c>
      <c r="B65" t="s">
        <v>179</v>
      </c>
      <c r="C65" s="1" t="s">
        <v>97</v>
      </c>
    </row>
    <row r="66" spans="1:3" x14ac:dyDescent="0.25">
      <c r="A66" s="1" t="s">
        <v>180</v>
      </c>
      <c r="B66" t="s">
        <v>181</v>
      </c>
      <c r="C66" s="1" t="s">
        <v>97</v>
      </c>
    </row>
    <row r="67" spans="1:3" x14ac:dyDescent="0.25">
      <c r="A67" s="1" t="s">
        <v>182</v>
      </c>
      <c r="B67" t="s">
        <v>183</v>
      </c>
      <c r="C67" s="1" t="s">
        <v>97</v>
      </c>
    </row>
    <row r="68" spans="1:3" x14ac:dyDescent="0.25">
      <c r="A68" s="1" t="s">
        <v>184</v>
      </c>
      <c r="B68" t="s">
        <v>185</v>
      </c>
      <c r="C68" s="1" t="s">
        <v>97</v>
      </c>
    </row>
    <row r="69" spans="1:3" x14ac:dyDescent="0.25">
      <c r="A69" s="1" t="s">
        <v>186</v>
      </c>
      <c r="B69" t="s">
        <v>187</v>
      </c>
      <c r="C69" s="1" t="s">
        <v>97</v>
      </c>
    </row>
    <row r="70" spans="1:3" x14ac:dyDescent="0.25">
      <c r="A70" s="1" t="s">
        <v>366</v>
      </c>
      <c r="B70" t="s">
        <v>189</v>
      </c>
      <c r="C70" s="1" t="s">
        <v>97</v>
      </c>
    </row>
    <row r="71" spans="1:3" x14ac:dyDescent="0.25">
      <c r="A71" s="1" t="s">
        <v>488</v>
      </c>
      <c r="B71" t="s">
        <v>190</v>
      </c>
      <c r="C71" s="1" t="s">
        <v>97</v>
      </c>
    </row>
    <row r="72" spans="1:3" x14ac:dyDescent="0.25">
      <c r="A72" s="1" t="s">
        <v>191</v>
      </c>
      <c r="B72" t="s">
        <v>192</v>
      </c>
      <c r="C72" s="1" t="s">
        <v>97</v>
      </c>
    </row>
    <row r="73" spans="1:3" x14ac:dyDescent="0.25">
      <c r="A73" s="1" t="s">
        <v>193</v>
      </c>
      <c r="B73" t="s">
        <v>194</v>
      </c>
      <c r="C73" s="1" t="s">
        <v>97</v>
      </c>
    </row>
    <row r="74" spans="1:3" x14ac:dyDescent="0.25">
      <c r="A74" s="1" t="s">
        <v>195</v>
      </c>
      <c r="B74" t="s">
        <v>196</v>
      </c>
      <c r="C74" s="1" t="s">
        <v>97</v>
      </c>
    </row>
    <row r="75" spans="1:3" x14ac:dyDescent="0.25">
      <c r="A75" s="1" t="s">
        <v>444</v>
      </c>
      <c r="B75" t="s">
        <v>197</v>
      </c>
      <c r="C75" s="1" t="s">
        <v>97</v>
      </c>
    </row>
    <row r="76" spans="1:3" x14ac:dyDescent="0.25">
      <c r="A76" s="1" t="s">
        <v>198</v>
      </c>
      <c r="B76" t="s">
        <v>199</v>
      </c>
      <c r="C76" s="1" t="s">
        <v>97</v>
      </c>
    </row>
    <row r="77" spans="1:3" x14ac:dyDescent="0.25">
      <c r="A77" s="1" t="s">
        <v>200</v>
      </c>
      <c r="B77" t="s">
        <v>201</v>
      </c>
      <c r="C77" s="1" t="s">
        <v>97</v>
      </c>
    </row>
    <row r="78" spans="1:3" x14ac:dyDescent="0.25">
      <c r="A78" s="1" t="s">
        <v>202</v>
      </c>
      <c r="B78" s="24" t="s">
        <v>203</v>
      </c>
      <c r="C78" s="1" t="s">
        <v>97</v>
      </c>
    </row>
    <row r="79" spans="1:3" x14ac:dyDescent="0.25">
      <c r="A79" s="1" t="s">
        <v>204</v>
      </c>
      <c r="B79" t="s">
        <v>205</v>
      </c>
      <c r="C79" s="1" t="s">
        <v>97</v>
      </c>
    </row>
    <row r="80" spans="1:3" x14ac:dyDescent="0.25">
      <c r="A80" s="1" t="s">
        <v>206</v>
      </c>
      <c r="B80" t="s">
        <v>207</v>
      </c>
      <c r="C80" s="1" t="s">
        <v>97</v>
      </c>
    </row>
    <row r="81" spans="1:3" x14ac:dyDescent="0.25">
      <c r="A81" s="1" t="s">
        <v>208</v>
      </c>
      <c r="B81" t="s">
        <v>209</v>
      </c>
      <c r="C81" s="1" t="s">
        <v>97</v>
      </c>
    </row>
    <row r="82" spans="1:3" x14ac:dyDescent="0.25">
      <c r="A82" s="1" t="s">
        <v>210</v>
      </c>
      <c r="B82" t="s">
        <v>211</v>
      </c>
      <c r="C82" s="1" t="s">
        <v>97</v>
      </c>
    </row>
    <row r="83" spans="1:3" x14ac:dyDescent="0.25">
      <c r="A83" s="1" t="s">
        <v>212</v>
      </c>
      <c r="B83" t="s">
        <v>213</v>
      </c>
      <c r="C83" s="1" t="s">
        <v>97</v>
      </c>
    </row>
    <row r="84" spans="1:3" x14ac:dyDescent="0.25">
      <c r="A84" s="1" t="s">
        <v>214</v>
      </c>
      <c r="B84" t="s">
        <v>215</v>
      </c>
      <c r="C84" s="1" t="s">
        <v>97</v>
      </c>
    </row>
    <row r="85" spans="1:3" x14ac:dyDescent="0.25">
      <c r="A85" s="1" t="s">
        <v>216</v>
      </c>
      <c r="B85" t="s">
        <v>217</v>
      </c>
      <c r="C85" s="1" t="s">
        <v>97</v>
      </c>
    </row>
    <row r="86" spans="1:3" x14ac:dyDescent="0.25">
      <c r="A86" s="1" t="s">
        <v>218</v>
      </c>
      <c r="B86" t="s">
        <v>219</v>
      </c>
      <c r="C86" s="1" t="s">
        <v>97</v>
      </c>
    </row>
    <row r="87" spans="1:3" x14ac:dyDescent="0.25">
      <c r="A87" s="1" t="s">
        <v>220</v>
      </c>
      <c r="B87" t="s">
        <v>221</v>
      </c>
      <c r="C87" s="1" t="s">
        <v>97</v>
      </c>
    </row>
    <row r="88" spans="1:3" x14ac:dyDescent="0.25">
      <c r="A88" s="1" t="s">
        <v>222</v>
      </c>
      <c r="B88" t="s">
        <v>223</v>
      </c>
      <c r="C88" s="1" t="s">
        <v>97</v>
      </c>
    </row>
    <row r="89" spans="1:3" x14ac:dyDescent="0.25">
      <c r="A89" s="1" t="s">
        <v>224</v>
      </c>
      <c r="B89" t="s">
        <v>225</v>
      </c>
      <c r="C89" s="1" t="s">
        <v>97</v>
      </c>
    </row>
    <row r="90" spans="1:3" x14ac:dyDescent="0.25">
      <c r="A90" s="1" t="s">
        <v>226</v>
      </c>
      <c r="B90" t="s">
        <v>227</v>
      </c>
      <c r="C90" s="1" t="s">
        <v>97</v>
      </c>
    </row>
    <row r="91" spans="1:3" x14ac:dyDescent="0.25">
      <c r="A91" s="1" t="s">
        <v>450</v>
      </c>
      <c r="B91" t="s">
        <v>228</v>
      </c>
      <c r="C91" s="1" t="s">
        <v>97</v>
      </c>
    </row>
    <row r="92" spans="1:3" x14ac:dyDescent="0.25">
      <c r="A92" s="1" t="s">
        <v>229</v>
      </c>
      <c r="B92" s="25" t="s">
        <v>230</v>
      </c>
      <c r="C92" s="1" t="s">
        <v>97</v>
      </c>
    </row>
    <row r="93" spans="1:3" x14ac:dyDescent="0.25">
      <c r="A93" s="1" t="s">
        <v>231</v>
      </c>
      <c r="B93" t="s">
        <v>232</v>
      </c>
      <c r="C93" s="1" t="s">
        <v>97</v>
      </c>
    </row>
    <row r="94" spans="1:3" x14ac:dyDescent="0.25">
      <c r="A94" s="1" t="s">
        <v>233</v>
      </c>
      <c r="B94" t="s">
        <v>234</v>
      </c>
      <c r="C94" s="1" t="s">
        <v>97</v>
      </c>
    </row>
    <row r="95" spans="1:3" x14ac:dyDescent="0.25">
      <c r="A95" s="1" t="s">
        <v>235</v>
      </c>
      <c r="B95" t="s">
        <v>236</v>
      </c>
      <c r="C95" s="1" t="s">
        <v>97</v>
      </c>
    </row>
    <row r="96" spans="1:3" x14ac:dyDescent="0.25">
      <c r="A96" s="1" t="s">
        <v>237</v>
      </c>
      <c r="B96" t="s">
        <v>238</v>
      </c>
      <c r="C96" s="1" t="s">
        <v>97</v>
      </c>
    </row>
    <row r="97" spans="1:3" x14ac:dyDescent="0.25">
      <c r="A97" s="1" t="s">
        <v>239</v>
      </c>
      <c r="B97" t="s">
        <v>240</v>
      </c>
      <c r="C97" s="1" t="s">
        <v>97</v>
      </c>
    </row>
    <row r="98" spans="1:3" x14ac:dyDescent="0.25">
      <c r="A98" s="1" t="s">
        <v>476</v>
      </c>
      <c r="B98" t="s">
        <v>241</v>
      </c>
      <c r="C98" s="1" t="s">
        <v>97</v>
      </c>
    </row>
    <row r="99" spans="1:3" x14ac:dyDescent="0.25">
      <c r="A99" s="1" t="s">
        <v>242</v>
      </c>
      <c r="B99" t="s">
        <v>243</v>
      </c>
      <c r="C99" s="1" t="s">
        <v>97</v>
      </c>
    </row>
    <row r="100" spans="1:3" x14ac:dyDescent="0.25">
      <c r="A100" s="1" t="s">
        <v>244</v>
      </c>
      <c r="B100" t="s">
        <v>245</v>
      </c>
      <c r="C100" s="1" t="s">
        <v>97</v>
      </c>
    </row>
    <row r="101" spans="1:3" x14ac:dyDescent="0.25">
      <c r="A101" s="1" t="s">
        <v>246</v>
      </c>
      <c r="B101" t="s">
        <v>247</v>
      </c>
      <c r="C101" s="1" t="s">
        <v>97</v>
      </c>
    </row>
    <row r="102" spans="1:3" x14ac:dyDescent="0.25">
      <c r="A102" s="1" t="s">
        <v>248</v>
      </c>
      <c r="B102" t="s">
        <v>249</v>
      </c>
      <c r="C102" s="1" t="s">
        <v>97</v>
      </c>
    </row>
    <row r="103" spans="1:3" x14ac:dyDescent="0.25">
      <c r="A103" s="1" t="s">
        <v>250</v>
      </c>
      <c r="B103" t="s">
        <v>251</v>
      </c>
      <c r="C103" s="1" t="s">
        <v>97</v>
      </c>
    </row>
    <row r="104" spans="1:3" x14ac:dyDescent="0.25">
      <c r="A104" s="1" t="s">
        <v>252</v>
      </c>
      <c r="B104" t="s">
        <v>253</v>
      </c>
      <c r="C104" s="1" t="s">
        <v>97</v>
      </c>
    </row>
    <row r="105" spans="1:3" x14ac:dyDescent="0.25">
      <c r="A105" s="1" t="s">
        <v>433</v>
      </c>
      <c r="B105" t="s">
        <v>254</v>
      </c>
      <c r="C105" s="1" t="s">
        <v>97</v>
      </c>
    </row>
    <row r="106" spans="1:3" x14ac:dyDescent="0.25">
      <c r="A106" s="1" t="s">
        <v>255</v>
      </c>
      <c r="B106" t="s">
        <v>256</v>
      </c>
      <c r="C106" s="1" t="s">
        <v>97</v>
      </c>
    </row>
    <row r="107" spans="1:3" x14ac:dyDescent="0.25">
      <c r="A107" s="1" t="s">
        <v>445</v>
      </c>
      <c r="B107" t="s">
        <v>257</v>
      </c>
      <c r="C107" s="1" t="s">
        <v>97</v>
      </c>
    </row>
    <row r="108" spans="1:3" x14ac:dyDescent="0.25">
      <c r="A108" s="1" t="s">
        <v>258</v>
      </c>
      <c r="B108" t="s">
        <v>259</v>
      </c>
      <c r="C108" s="1" t="s">
        <v>97</v>
      </c>
    </row>
    <row r="109" spans="1:3" x14ac:dyDescent="0.25">
      <c r="A109" s="1" t="s">
        <v>260</v>
      </c>
      <c r="B109" t="s">
        <v>261</v>
      </c>
      <c r="C109" s="1" t="s">
        <v>97</v>
      </c>
    </row>
    <row r="110" spans="1:3" x14ac:dyDescent="0.25">
      <c r="A110" s="1" t="s">
        <v>262</v>
      </c>
      <c r="B110" t="s">
        <v>263</v>
      </c>
      <c r="C110" s="1" t="s">
        <v>97</v>
      </c>
    </row>
    <row r="111" spans="1:3" x14ac:dyDescent="0.25">
      <c r="A111" s="1" t="s">
        <v>443</v>
      </c>
      <c r="B111" t="s">
        <v>264</v>
      </c>
      <c r="C111" s="1" t="s">
        <v>97</v>
      </c>
    </row>
    <row r="112" spans="1:3" x14ac:dyDescent="0.25">
      <c r="A112" s="1" t="s">
        <v>265</v>
      </c>
      <c r="B112" t="s">
        <v>266</v>
      </c>
      <c r="C112" s="1" t="s">
        <v>97</v>
      </c>
    </row>
    <row r="113" spans="1:3" x14ac:dyDescent="0.25">
      <c r="A113" s="1" t="s">
        <v>917</v>
      </c>
      <c r="B113" t="s">
        <v>267</v>
      </c>
      <c r="C113" s="1" t="s">
        <v>97</v>
      </c>
    </row>
    <row r="114" spans="1:3" x14ac:dyDescent="0.25">
      <c r="A114" s="1" t="s">
        <v>268</v>
      </c>
      <c r="B114" t="s">
        <v>269</v>
      </c>
      <c r="C114" s="1" t="s">
        <v>97</v>
      </c>
    </row>
    <row r="115" spans="1:3" x14ac:dyDescent="0.25">
      <c r="A115" s="1" t="s">
        <v>386</v>
      </c>
      <c r="B115" t="s">
        <v>270</v>
      </c>
      <c r="C115" s="1" t="s">
        <v>97</v>
      </c>
    </row>
    <row r="116" spans="1:3" x14ac:dyDescent="0.25">
      <c r="A116" s="1" t="s">
        <v>271</v>
      </c>
      <c r="B116" t="s">
        <v>272</v>
      </c>
      <c r="C116" s="1" t="s">
        <v>97</v>
      </c>
    </row>
    <row r="117" spans="1:3" x14ac:dyDescent="0.25">
      <c r="A117" s="1" t="s">
        <v>273</v>
      </c>
      <c r="B117" t="s">
        <v>274</v>
      </c>
      <c r="C117" s="1" t="s">
        <v>97</v>
      </c>
    </row>
    <row r="118" spans="1:3" x14ac:dyDescent="0.25">
      <c r="A118" s="1" t="s">
        <v>275</v>
      </c>
      <c r="B118" t="s">
        <v>276</v>
      </c>
      <c r="C118" s="1" t="s">
        <v>97</v>
      </c>
    </row>
    <row r="119" spans="1:3" x14ac:dyDescent="0.25">
      <c r="A119" s="1" t="s">
        <v>277</v>
      </c>
      <c r="B119" t="s">
        <v>278</v>
      </c>
      <c r="C119" s="1" t="s">
        <v>97</v>
      </c>
    </row>
    <row r="120" spans="1:3" x14ac:dyDescent="0.25">
      <c r="A120" s="1" t="s">
        <v>279</v>
      </c>
      <c r="B120" t="s">
        <v>280</v>
      </c>
      <c r="C120" s="1" t="s">
        <v>97</v>
      </c>
    </row>
    <row r="121" spans="1:3" x14ac:dyDescent="0.25">
      <c r="A121" s="1" t="s">
        <v>281</v>
      </c>
      <c r="B121" t="s">
        <v>282</v>
      </c>
      <c r="C121" s="1" t="s">
        <v>97</v>
      </c>
    </row>
    <row r="122" spans="1:3" x14ac:dyDescent="0.25">
      <c r="A122" s="1" t="s">
        <v>283</v>
      </c>
      <c r="B122" t="s">
        <v>284</v>
      </c>
      <c r="C122" s="1" t="s">
        <v>97</v>
      </c>
    </row>
    <row r="123" spans="1:3" x14ac:dyDescent="0.25">
      <c r="A123" s="1" t="s">
        <v>285</v>
      </c>
      <c r="B123" t="s">
        <v>286</v>
      </c>
      <c r="C123" s="1" t="s">
        <v>97</v>
      </c>
    </row>
    <row r="124" spans="1:3" x14ac:dyDescent="0.25">
      <c r="A124" s="1" t="s">
        <v>287</v>
      </c>
      <c r="B124" t="s">
        <v>288</v>
      </c>
      <c r="C124" s="1" t="s">
        <v>97</v>
      </c>
    </row>
    <row r="125" spans="1:3" x14ac:dyDescent="0.25">
      <c r="A125" s="1" t="s">
        <v>432</v>
      </c>
      <c r="B125" t="s">
        <v>289</v>
      </c>
      <c r="C125" s="1" t="s">
        <v>97</v>
      </c>
    </row>
    <row r="126" spans="1:3" x14ac:dyDescent="0.25">
      <c r="A126" s="1" t="s">
        <v>290</v>
      </c>
      <c r="B126" t="s">
        <v>291</v>
      </c>
      <c r="C126" s="1" t="s">
        <v>97</v>
      </c>
    </row>
    <row r="127" spans="1:3" x14ac:dyDescent="0.25">
      <c r="A127" s="1" t="s">
        <v>292</v>
      </c>
      <c r="B127" t="s">
        <v>293</v>
      </c>
      <c r="C127" s="1" t="s">
        <v>97</v>
      </c>
    </row>
    <row r="128" spans="1:3" x14ac:dyDescent="0.25">
      <c r="A128" s="1" t="s">
        <v>294</v>
      </c>
      <c r="B128" t="s">
        <v>295</v>
      </c>
      <c r="C128" s="1" t="s">
        <v>97</v>
      </c>
    </row>
    <row r="129" spans="1:3" x14ac:dyDescent="0.25">
      <c r="A129" s="1" t="s">
        <v>296</v>
      </c>
      <c r="B129" t="s">
        <v>297</v>
      </c>
      <c r="C129" s="1" t="s">
        <v>97</v>
      </c>
    </row>
    <row r="130" spans="1:3" x14ac:dyDescent="0.25">
      <c r="A130" s="1" t="s">
        <v>298</v>
      </c>
      <c r="B130" t="s">
        <v>299</v>
      </c>
      <c r="C130" s="1" t="s">
        <v>97</v>
      </c>
    </row>
    <row r="131" spans="1:3" x14ac:dyDescent="0.25">
      <c r="A131" s="1" t="s">
        <v>300</v>
      </c>
      <c r="B131" t="s">
        <v>301</v>
      </c>
      <c r="C131" s="1" t="s">
        <v>97</v>
      </c>
    </row>
    <row r="132" spans="1:3" x14ac:dyDescent="0.25">
      <c r="A132" s="1" t="s">
        <v>302</v>
      </c>
      <c r="B132" t="s">
        <v>303</v>
      </c>
      <c r="C132" s="1" t="s">
        <v>97</v>
      </c>
    </row>
    <row r="133" spans="1:3" x14ac:dyDescent="0.25">
      <c r="A133" s="1" t="s">
        <v>304</v>
      </c>
      <c r="B133" t="s">
        <v>305</v>
      </c>
      <c r="C133" s="1" t="s">
        <v>97</v>
      </c>
    </row>
    <row r="134" spans="1:3" x14ac:dyDescent="0.25">
      <c r="A134" s="1" t="s">
        <v>306</v>
      </c>
      <c r="B134" t="s">
        <v>307</v>
      </c>
      <c r="C134" s="1" t="s">
        <v>97</v>
      </c>
    </row>
    <row r="135" spans="1:3" x14ac:dyDescent="0.25">
      <c r="A135" s="1" t="s">
        <v>308</v>
      </c>
      <c r="B135" t="s">
        <v>309</v>
      </c>
      <c r="C135" s="1" t="s">
        <v>97</v>
      </c>
    </row>
    <row r="136" spans="1:3" x14ac:dyDescent="0.25">
      <c r="A136" s="1" t="s">
        <v>310</v>
      </c>
      <c r="B136" t="s">
        <v>311</v>
      </c>
      <c r="C136" s="1" t="s">
        <v>97</v>
      </c>
    </row>
    <row r="137" spans="1:3" x14ac:dyDescent="0.25">
      <c r="A137" s="1" t="s">
        <v>312</v>
      </c>
      <c r="B137" t="s">
        <v>313</v>
      </c>
      <c r="C137" s="1" t="s">
        <v>97</v>
      </c>
    </row>
    <row r="138" spans="1:3" x14ac:dyDescent="0.25">
      <c r="A138" s="1" t="s">
        <v>314</v>
      </c>
      <c r="B138" t="s">
        <v>315</v>
      </c>
      <c r="C138" s="1" t="s">
        <v>97</v>
      </c>
    </row>
    <row r="139" spans="1:3" x14ac:dyDescent="0.25">
      <c r="A139" s="1" t="s">
        <v>316</v>
      </c>
      <c r="B139" t="s">
        <v>317</v>
      </c>
      <c r="C139" s="1" t="s">
        <v>97</v>
      </c>
    </row>
    <row r="140" spans="1:3" x14ac:dyDescent="0.25">
      <c r="A140" s="1" t="s">
        <v>318</v>
      </c>
      <c r="B140" t="s">
        <v>319</v>
      </c>
      <c r="C140" s="1" t="s">
        <v>97</v>
      </c>
    </row>
    <row r="141" spans="1:3" x14ac:dyDescent="0.25">
      <c r="A141" s="1" t="s">
        <v>320</v>
      </c>
      <c r="B141" t="s">
        <v>321</v>
      </c>
      <c r="C141" s="1" t="s">
        <v>97</v>
      </c>
    </row>
    <row r="142" spans="1:3" x14ac:dyDescent="0.25">
      <c r="A142" s="1" t="s">
        <v>322</v>
      </c>
      <c r="B142" t="s">
        <v>323</v>
      </c>
      <c r="C142" s="1" t="s">
        <v>97</v>
      </c>
    </row>
    <row r="143" spans="1:3" x14ac:dyDescent="0.25">
      <c r="A143" s="1" t="s">
        <v>324</v>
      </c>
      <c r="B143" t="s">
        <v>325</v>
      </c>
      <c r="C143" s="1" t="s">
        <v>97</v>
      </c>
    </row>
    <row r="144" spans="1:3" x14ac:dyDescent="0.25">
      <c r="A144" s="1" t="s">
        <v>326</v>
      </c>
      <c r="B144" t="s">
        <v>327</v>
      </c>
      <c r="C144" s="1" t="s">
        <v>97</v>
      </c>
    </row>
    <row r="145" spans="1:3" x14ac:dyDescent="0.25">
      <c r="A145" s="1" t="s">
        <v>328</v>
      </c>
      <c r="B145" t="s">
        <v>329</v>
      </c>
      <c r="C145" s="1" t="s">
        <v>97</v>
      </c>
    </row>
    <row r="146" spans="1:3" x14ac:dyDescent="0.25">
      <c r="A146" s="1" t="s">
        <v>330</v>
      </c>
      <c r="B146" t="s">
        <v>331</v>
      </c>
      <c r="C146" s="1" t="s">
        <v>97</v>
      </c>
    </row>
    <row r="147" spans="1:3" x14ac:dyDescent="0.25">
      <c r="A147" s="1" t="s">
        <v>332</v>
      </c>
      <c r="B147" t="s">
        <v>333</v>
      </c>
      <c r="C147" s="1" t="s">
        <v>97</v>
      </c>
    </row>
    <row r="148" spans="1:3" x14ac:dyDescent="0.25">
      <c r="A148" s="1" t="s">
        <v>334</v>
      </c>
      <c r="B148" t="s">
        <v>335</v>
      </c>
      <c r="C148" s="1" t="s">
        <v>97</v>
      </c>
    </row>
    <row r="149" spans="1:3" x14ac:dyDescent="0.25">
      <c r="A149" s="1" t="s">
        <v>336</v>
      </c>
      <c r="B149" t="s">
        <v>337</v>
      </c>
      <c r="C149" s="1" t="s">
        <v>97</v>
      </c>
    </row>
    <row r="150" spans="1:3" x14ac:dyDescent="0.25">
      <c r="A150" s="1" t="s">
        <v>338</v>
      </c>
      <c r="B150" t="s">
        <v>339</v>
      </c>
      <c r="C150" s="1" t="s">
        <v>97</v>
      </c>
    </row>
    <row r="151" spans="1:3" x14ac:dyDescent="0.25">
      <c r="A151" s="1" t="s">
        <v>340</v>
      </c>
      <c r="B151" t="s">
        <v>341</v>
      </c>
      <c r="C151" s="1" t="s">
        <v>97</v>
      </c>
    </row>
    <row r="152" spans="1:3" x14ac:dyDescent="0.25">
      <c r="A152" s="1" t="s">
        <v>342</v>
      </c>
      <c r="B152" t="s">
        <v>343</v>
      </c>
      <c r="C152" s="1" t="s">
        <v>97</v>
      </c>
    </row>
    <row r="153" spans="1:3" x14ac:dyDescent="0.25">
      <c r="A153" s="1" t="s">
        <v>344</v>
      </c>
      <c r="B153" t="s">
        <v>345</v>
      </c>
      <c r="C153" s="1" t="s">
        <v>97</v>
      </c>
    </row>
    <row r="154" spans="1:3" x14ac:dyDescent="0.25">
      <c r="A154" s="1" t="s">
        <v>346</v>
      </c>
      <c r="B154" t="s">
        <v>347</v>
      </c>
      <c r="C154" s="1" t="s">
        <v>97</v>
      </c>
    </row>
    <row r="155" spans="1:3" x14ac:dyDescent="0.25">
      <c r="A155" s="1" t="s">
        <v>350</v>
      </c>
      <c r="B155" t="s">
        <v>351</v>
      </c>
      <c r="C155" s="1" t="s">
        <v>97</v>
      </c>
    </row>
    <row r="156" spans="1:3" x14ac:dyDescent="0.25">
      <c r="A156" s="1" t="s">
        <v>353</v>
      </c>
      <c r="B156" t="s">
        <v>354</v>
      </c>
      <c r="C156" s="1" t="s">
        <v>97</v>
      </c>
    </row>
    <row r="157" spans="1:3" x14ac:dyDescent="0.25">
      <c r="A157" s="1" t="s">
        <v>355</v>
      </c>
      <c r="B157" t="s">
        <v>356</v>
      </c>
      <c r="C157" s="1" t="s">
        <v>97</v>
      </c>
    </row>
    <row r="158" spans="1:3" x14ac:dyDescent="0.25">
      <c r="A158" s="1" t="s">
        <v>362</v>
      </c>
      <c r="B158" t="s">
        <v>363</v>
      </c>
    </row>
    <row r="159" spans="1:3" x14ac:dyDescent="0.25">
      <c r="A159" s="1" t="s">
        <v>364</v>
      </c>
      <c r="B159" t="s">
        <v>365</v>
      </c>
    </row>
    <row r="160" spans="1:3" x14ac:dyDescent="0.25">
      <c r="A160" s="1" t="s">
        <v>368</v>
      </c>
      <c r="B160" t="s">
        <v>369</v>
      </c>
    </row>
    <row r="161" spans="1:2" x14ac:dyDescent="0.25">
      <c r="A161" s="1" t="s">
        <v>370</v>
      </c>
      <c r="B161" t="s">
        <v>371</v>
      </c>
    </row>
    <row r="162" spans="1:2" x14ac:dyDescent="0.25">
      <c r="A162" s="1" t="s">
        <v>372</v>
      </c>
      <c r="B162" t="s">
        <v>373</v>
      </c>
    </row>
    <row r="163" spans="1:2" x14ac:dyDescent="0.25">
      <c r="A163" s="1" t="s">
        <v>374</v>
      </c>
      <c r="B163" t="s">
        <v>375</v>
      </c>
    </row>
    <row r="164" spans="1:2" x14ac:dyDescent="0.25">
      <c r="A164" s="1" t="s">
        <v>377</v>
      </c>
      <c r="B164" t="s">
        <v>378</v>
      </c>
    </row>
    <row r="165" spans="1:2" x14ac:dyDescent="0.25">
      <c r="A165" s="1" t="s">
        <v>379</v>
      </c>
      <c r="B165" t="s">
        <v>380</v>
      </c>
    </row>
    <row r="166" spans="1:2" x14ac:dyDescent="0.25">
      <c r="A166" s="1" t="s">
        <v>381</v>
      </c>
      <c r="B166" t="s">
        <v>382</v>
      </c>
    </row>
    <row r="167" spans="1:2" x14ac:dyDescent="0.25">
      <c r="A167" s="1" t="s">
        <v>384</v>
      </c>
      <c r="B167" t="s">
        <v>385</v>
      </c>
    </row>
    <row r="168" spans="1:2" x14ac:dyDescent="0.25">
      <c r="A168" s="1" t="s">
        <v>387</v>
      </c>
      <c r="B168" t="s">
        <v>388</v>
      </c>
    </row>
    <row r="169" spans="1:2" x14ac:dyDescent="0.25">
      <c r="A169" s="1" t="s">
        <v>389</v>
      </c>
      <c r="B169" t="s">
        <v>390</v>
      </c>
    </row>
    <row r="170" spans="1:2" x14ac:dyDescent="0.25">
      <c r="A170" s="1" t="s">
        <v>391</v>
      </c>
      <c r="B170" t="s">
        <v>392</v>
      </c>
    </row>
    <row r="171" spans="1:2" x14ac:dyDescent="0.25">
      <c r="A171" s="1" t="s">
        <v>393</v>
      </c>
      <c r="B171" t="s">
        <v>394</v>
      </c>
    </row>
    <row r="172" spans="1:2" x14ac:dyDescent="0.25">
      <c r="A172" s="1" t="s">
        <v>395</v>
      </c>
      <c r="B172" t="s">
        <v>396</v>
      </c>
    </row>
    <row r="173" spans="1:2" x14ac:dyDescent="0.25">
      <c r="A173" s="1" t="s">
        <v>397</v>
      </c>
      <c r="B173" t="s">
        <v>398</v>
      </c>
    </row>
    <row r="174" spans="1:2" x14ac:dyDescent="0.25">
      <c r="A174" s="1" t="s">
        <v>399</v>
      </c>
      <c r="B174" t="s">
        <v>400</v>
      </c>
    </row>
    <row r="175" spans="1:2" x14ac:dyDescent="0.25">
      <c r="A175" s="1" t="s">
        <v>401</v>
      </c>
      <c r="B175" t="s">
        <v>402</v>
      </c>
    </row>
    <row r="176" spans="1:2" x14ac:dyDescent="0.25">
      <c r="A176" s="1" t="s">
        <v>403</v>
      </c>
      <c r="B176" t="s">
        <v>404</v>
      </c>
    </row>
    <row r="177" spans="1:2" x14ac:dyDescent="0.25">
      <c r="A177" s="1" t="s">
        <v>405</v>
      </c>
      <c r="B177" t="s">
        <v>406</v>
      </c>
    </row>
    <row r="178" spans="1:2" x14ac:dyDescent="0.25">
      <c r="A178" s="1" t="s">
        <v>408</v>
      </c>
      <c r="B178" t="s">
        <v>409</v>
      </c>
    </row>
    <row r="179" spans="1:2" x14ac:dyDescent="0.25">
      <c r="A179" s="1" t="s">
        <v>410</v>
      </c>
      <c r="B179" t="s">
        <v>411</v>
      </c>
    </row>
    <row r="180" spans="1:2" x14ac:dyDescent="0.25">
      <c r="A180" s="1" t="s">
        <v>412</v>
      </c>
      <c r="B180" t="s">
        <v>413</v>
      </c>
    </row>
    <row r="181" spans="1:2" x14ac:dyDescent="0.25">
      <c r="A181" s="1" t="s">
        <v>424</v>
      </c>
      <c r="B181" t="s">
        <v>425</v>
      </c>
    </row>
    <row r="182" spans="1:2" x14ac:dyDescent="0.25">
      <c r="A182" s="1" t="s">
        <v>442</v>
      </c>
      <c r="B182" t="s">
        <v>427</v>
      </c>
    </row>
    <row r="183" spans="1:2" x14ac:dyDescent="0.25">
      <c r="A183" s="1" t="s">
        <v>429</v>
      </c>
      <c r="B183" t="s">
        <v>430</v>
      </c>
    </row>
    <row r="184" spans="1:2" x14ac:dyDescent="0.25">
      <c r="A184" s="1" t="s">
        <v>434</v>
      </c>
      <c r="B184" t="s">
        <v>435</v>
      </c>
    </row>
    <row r="185" spans="1:2" x14ac:dyDescent="0.25">
      <c r="A185" s="1" t="s">
        <v>436</v>
      </c>
      <c r="B185" t="s">
        <v>437</v>
      </c>
    </row>
    <row r="186" spans="1:2" x14ac:dyDescent="0.25">
      <c r="A186" s="1" t="s">
        <v>438</v>
      </c>
      <c r="B186" t="s">
        <v>439</v>
      </c>
    </row>
    <row r="187" spans="1:2" x14ac:dyDescent="0.25">
      <c r="A187" s="1" t="s">
        <v>440</v>
      </c>
      <c r="B187" t="s">
        <v>441</v>
      </c>
    </row>
    <row r="188" spans="1:2" x14ac:dyDescent="0.25">
      <c r="A188" s="1" t="s">
        <v>446</v>
      </c>
      <c r="B188" t="s">
        <v>447</v>
      </c>
    </row>
    <row r="189" spans="1:2" x14ac:dyDescent="0.25">
      <c r="A189" s="1" t="s">
        <v>448</v>
      </c>
      <c r="B189" t="s">
        <v>449</v>
      </c>
    </row>
    <row r="190" spans="1:2" x14ac:dyDescent="0.25">
      <c r="A190" s="1" t="s">
        <v>451</v>
      </c>
      <c r="B190" t="s">
        <v>452</v>
      </c>
    </row>
    <row r="191" spans="1:2" x14ac:dyDescent="0.25">
      <c r="A191" s="1" t="s">
        <v>453</v>
      </c>
      <c r="B191" t="s">
        <v>454</v>
      </c>
    </row>
    <row r="192" spans="1:2" x14ac:dyDescent="0.25">
      <c r="A192" s="1" t="s">
        <v>455</v>
      </c>
      <c r="B192" t="s">
        <v>456</v>
      </c>
    </row>
    <row r="193" spans="1:2" x14ac:dyDescent="0.25">
      <c r="A193" s="1" t="s">
        <v>457</v>
      </c>
      <c r="B193" t="s">
        <v>458</v>
      </c>
    </row>
    <row r="194" spans="1:2" x14ac:dyDescent="0.25">
      <c r="A194" s="1" t="s">
        <v>459</v>
      </c>
      <c r="B194" t="s">
        <v>460</v>
      </c>
    </row>
    <row r="195" spans="1:2" x14ac:dyDescent="0.25">
      <c r="A195" s="1" t="s">
        <v>461</v>
      </c>
      <c r="B195" t="s">
        <v>462</v>
      </c>
    </row>
    <row r="196" spans="1:2" x14ac:dyDescent="0.25">
      <c r="A196" s="1" t="s">
        <v>463</v>
      </c>
      <c r="B196" t="s">
        <v>464</v>
      </c>
    </row>
    <row r="197" spans="1:2" x14ac:dyDescent="0.25">
      <c r="A197" s="1" t="s">
        <v>465</v>
      </c>
      <c r="B197" t="s">
        <v>466</v>
      </c>
    </row>
    <row r="198" spans="1:2" x14ac:dyDescent="0.25">
      <c r="A198" s="1" t="s">
        <v>467</v>
      </c>
      <c r="B198" t="s">
        <v>468</v>
      </c>
    </row>
    <row r="199" spans="1:2" x14ac:dyDescent="0.25">
      <c r="A199" s="1" t="s">
        <v>477</v>
      </c>
      <c r="B199" t="s">
        <v>469</v>
      </c>
    </row>
    <row r="200" spans="1:2" x14ac:dyDescent="0.25">
      <c r="A200" s="1" t="s">
        <v>470</v>
      </c>
      <c r="B200" t="s">
        <v>471</v>
      </c>
    </row>
    <row r="201" spans="1:2" x14ac:dyDescent="0.25">
      <c r="A201" s="1" t="s">
        <v>472</v>
      </c>
      <c r="B201" t="s">
        <v>473</v>
      </c>
    </row>
    <row r="202" spans="1:2" x14ac:dyDescent="0.25">
      <c r="A202" s="1" t="s">
        <v>478</v>
      </c>
      <c r="B202" t="s">
        <v>479</v>
      </c>
    </row>
    <row r="203" spans="1:2" x14ac:dyDescent="0.25">
      <c r="A203" s="1" t="s">
        <v>480</v>
      </c>
      <c r="B203" t="s">
        <v>481</v>
      </c>
    </row>
    <row r="204" spans="1:2" x14ac:dyDescent="0.25">
      <c r="A204" s="1" t="s">
        <v>482</v>
      </c>
      <c r="B204" t="s">
        <v>483</v>
      </c>
    </row>
    <row r="205" spans="1:2" x14ac:dyDescent="0.25">
      <c r="A205" s="1" t="s">
        <v>484</v>
      </c>
      <c r="B205" t="s">
        <v>485</v>
      </c>
    </row>
    <row r="206" spans="1:2" x14ac:dyDescent="0.25">
      <c r="A206" s="1" t="s">
        <v>486</v>
      </c>
      <c r="B206" t="s">
        <v>487</v>
      </c>
    </row>
    <row r="207" spans="1:2" x14ac:dyDescent="0.25">
      <c r="A207" s="1" t="s">
        <v>489</v>
      </c>
      <c r="B207" t="s">
        <v>490</v>
      </c>
    </row>
    <row r="208" spans="1:2" x14ac:dyDescent="0.25">
      <c r="A208" s="1" t="s">
        <v>491</v>
      </c>
      <c r="B208" t="s">
        <v>492</v>
      </c>
    </row>
    <row r="209" spans="1:2" x14ac:dyDescent="0.25">
      <c r="A209" s="1" t="s">
        <v>497</v>
      </c>
      <c r="B209" t="s">
        <v>498</v>
      </c>
    </row>
    <row r="210" spans="1:2" x14ac:dyDescent="0.25">
      <c r="A210" s="1" t="s">
        <v>501</v>
      </c>
      <c r="B210" t="s">
        <v>502</v>
      </c>
    </row>
    <row r="211" spans="1:2" x14ac:dyDescent="0.25">
      <c r="A211" s="1" t="s">
        <v>503</v>
      </c>
      <c r="B211" t="s">
        <v>504</v>
      </c>
    </row>
    <row r="212" spans="1:2" x14ac:dyDescent="0.25">
      <c r="A212" s="1" t="s">
        <v>505</v>
      </c>
      <c r="B212" t="s">
        <v>506</v>
      </c>
    </row>
    <row r="213" spans="1:2" x14ac:dyDescent="0.25">
      <c r="A213" s="1" t="s">
        <v>507</v>
      </c>
      <c r="B213" t="s">
        <v>508</v>
      </c>
    </row>
    <row r="214" spans="1:2" x14ac:dyDescent="0.25">
      <c r="A214" s="1" t="s">
        <v>428</v>
      </c>
      <c r="B214" t="s">
        <v>427</v>
      </c>
    </row>
    <row r="215" spans="1:2" x14ac:dyDescent="0.25">
      <c r="A215" s="1" t="s">
        <v>509</v>
      </c>
      <c r="B215" t="s">
        <v>510</v>
      </c>
    </row>
    <row r="216" spans="1:2" x14ac:dyDescent="0.25">
      <c r="A216" s="1" t="s">
        <v>511</v>
      </c>
      <c r="B216" t="s">
        <v>512</v>
      </c>
    </row>
    <row r="217" spans="1:2" x14ac:dyDescent="0.25">
      <c r="A217" s="1" t="s">
        <v>513</v>
      </c>
      <c r="B217" t="s">
        <v>514</v>
      </c>
    </row>
    <row r="218" spans="1:2" x14ac:dyDescent="0.25">
      <c r="A218" s="1" t="s">
        <v>515</v>
      </c>
      <c r="B218" t="s">
        <v>516</v>
      </c>
    </row>
    <row r="219" spans="1:2" x14ac:dyDescent="0.25">
      <c r="A219" s="1" t="s">
        <v>517</v>
      </c>
      <c r="B219" t="s">
        <v>518</v>
      </c>
    </row>
    <row r="220" spans="1:2" x14ac:dyDescent="0.25">
      <c r="A220" s="1" t="s">
        <v>1121</v>
      </c>
      <c r="B220" t="s">
        <v>519</v>
      </c>
    </row>
    <row r="221" spans="1:2" x14ac:dyDescent="0.25">
      <c r="A221" s="1" t="s">
        <v>520</v>
      </c>
      <c r="B221" t="s">
        <v>522</v>
      </c>
    </row>
    <row r="222" spans="1:2" x14ac:dyDescent="0.25">
      <c r="A222" s="1" t="s">
        <v>521</v>
      </c>
      <c r="B222" t="s">
        <v>523</v>
      </c>
    </row>
    <row r="223" spans="1:2" x14ac:dyDescent="0.25">
      <c r="A223" s="1" t="s">
        <v>525</v>
      </c>
      <c r="B223" t="s">
        <v>526</v>
      </c>
    </row>
    <row r="224" spans="1:2" x14ac:dyDescent="0.25">
      <c r="A224" s="1" t="s">
        <v>188</v>
      </c>
      <c r="B224" t="s">
        <v>189</v>
      </c>
    </row>
    <row r="225" spans="1:2" x14ac:dyDescent="0.25">
      <c r="A225" s="1" t="s">
        <v>527</v>
      </c>
      <c r="B225" t="s">
        <v>528</v>
      </c>
    </row>
    <row r="226" spans="1:2" x14ac:dyDescent="0.25">
      <c r="A226" s="1" t="s">
        <v>529</v>
      </c>
      <c r="B226" t="s">
        <v>530</v>
      </c>
    </row>
    <row r="227" spans="1:2" x14ac:dyDescent="0.25">
      <c r="A227" s="1" t="s">
        <v>531</v>
      </c>
      <c r="B227" t="s">
        <v>532</v>
      </c>
    </row>
    <row r="228" spans="1:2" x14ac:dyDescent="0.25">
      <c r="A228" s="1" t="s">
        <v>533</v>
      </c>
      <c r="B228" t="s">
        <v>534</v>
      </c>
    </row>
    <row r="229" spans="1:2" x14ac:dyDescent="0.25">
      <c r="A229" s="1" t="s">
        <v>535</v>
      </c>
      <c r="B229" t="s">
        <v>536</v>
      </c>
    </row>
    <row r="230" spans="1:2" x14ac:dyDescent="0.25">
      <c r="A230" s="1" t="s">
        <v>537</v>
      </c>
      <c r="B230" t="s">
        <v>538</v>
      </c>
    </row>
    <row r="231" spans="1:2" x14ac:dyDescent="0.25">
      <c r="A231" s="1" t="s">
        <v>539</v>
      </c>
      <c r="B231" t="s">
        <v>540</v>
      </c>
    </row>
    <row r="232" spans="1:2" x14ac:dyDescent="0.25">
      <c r="A232" s="1" t="s">
        <v>541</v>
      </c>
      <c r="B232" t="s">
        <v>538</v>
      </c>
    </row>
    <row r="233" spans="1:2" x14ac:dyDescent="0.25">
      <c r="A233" s="1" t="s">
        <v>542</v>
      </c>
      <c r="B233" t="s">
        <v>544</v>
      </c>
    </row>
    <row r="234" spans="1:2" x14ac:dyDescent="0.25">
      <c r="A234" s="1" t="s">
        <v>543</v>
      </c>
      <c r="B234" t="s">
        <v>545</v>
      </c>
    </row>
    <row r="235" spans="1:2" x14ac:dyDescent="0.25">
      <c r="A235" s="1" t="s">
        <v>570</v>
      </c>
      <c r="B235" t="s">
        <v>571</v>
      </c>
    </row>
    <row r="236" spans="1:2" x14ac:dyDescent="0.25">
      <c r="A236" s="1" t="s">
        <v>573</v>
      </c>
      <c r="B236" t="s">
        <v>574</v>
      </c>
    </row>
    <row r="237" spans="1:2" x14ac:dyDescent="0.25">
      <c r="A237" s="1" t="s">
        <v>585</v>
      </c>
      <c r="B237" t="s">
        <v>586</v>
      </c>
    </row>
    <row r="238" spans="1:2" x14ac:dyDescent="0.25">
      <c r="A238" s="1" t="s">
        <v>589</v>
      </c>
      <c r="B238" t="s">
        <v>590</v>
      </c>
    </row>
    <row r="239" spans="1:2" x14ac:dyDescent="0.25">
      <c r="A239" s="1" t="s">
        <v>601</v>
      </c>
      <c r="B239" t="s">
        <v>602</v>
      </c>
    </row>
    <row r="240" spans="1:2" x14ac:dyDescent="0.25">
      <c r="A240" s="1" t="s">
        <v>610</v>
      </c>
      <c r="B240" t="s">
        <v>611</v>
      </c>
    </row>
    <row r="241" spans="1:2" x14ac:dyDescent="0.25">
      <c r="A241" s="1" t="s">
        <v>642</v>
      </c>
      <c r="B241" t="s">
        <v>643</v>
      </c>
    </row>
    <row r="242" spans="1:2" x14ac:dyDescent="0.25">
      <c r="A242" s="1" t="s">
        <v>689</v>
      </c>
      <c r="B242" t="s">
        <v>690</v>
      </c>
    </row>
    <row r="243" spans="1:2" x14ac:dyDescent="0.25">
      <c r="A243" s="1" t="s">
        <v>876</v>
      </c>
      <c r="B243" t="s">
        <v>877</v>
      </c>
    </row>
    <row r="244" spans="1:2" x14ac:dyDescent="0.25">
      <c r="A244" s="1" t="s">
        <v>882</v>
      </c>
      <c r="B244" t="s">
        <v>883</v>
      </c>
    </row>
    <row r="245" spans="1:2" x14ac:dyDescent="0.25">
      <c r="A245" s="1" t="s">
        <v>934</v>
      </c>
      <c r="B245" t="s">
        <v>935</v>
      </c>
    </row>
    <row r="246" spans="1:2" x14ac:dyDescent="0.25">
      <c r="A246" s="1" t="s">
        <v>947</v>
      </c>
      <c r="B246" t="s">
        <v>948</v>
      </c>
    </row>
    <row r="247" spans="1:2" x14ac:dyDescent="0.25">
      <c r="A247" s="1" t="s">
        <v>953</v>
      </c>
      <c r="B247" t="s">
        <v>954</v>
      </c>
    </row>
    <row r="248" spans="1:2" x14ac:dyDescent="0.25">
      <c r="A248" s="1" t="s">
        <v>963</v>
      </c>
      <c r="B248" t="s">
        <v>964</v>
      </c>
    </row>
    <row r="249" spans="1:2" x14ac:dyDescent="0.25">
      <c r="A249" s="1" t="s">
        <v>851</v>
      </c>
      <c r="B249" t="s">
        <v>1017</v>
      </c>
    </row>
    <row r="250" spans="1:2" x14ac:dyDescent="0.25">
      <c r="A250" s="1" t="s">
        <v>1103</v>
      </c>
      <c r="B250" t="s">
        <v>1104</v>
      </c>
    </row>
    <row r="251" spans="1:2" x14ac:dyDescent="0.25">
      <c r="A251" s="1" t="s">
        <v>1114</v>
      </c>
      <c r="B251" t="s">
        <v>1115</v>
      </c>
    </row>
    <row r="252" spans="1:2" x14ac:dyDescent="0.25">
      <c r="A252" s="1" t="s">
        <v>788</v>
      </c>
      <c r="B252" t="s">
        <v>1118</v>
      </c>
    </row>
    <row r="253" spans="1:2" x14ac:dyDescent="0.25">
      <c r="A253" s="1" t="s">
        <v>1143</v>
      </c>
      <c r="B253" t="s">
        <v>1144</v>
      </c>
    </row>
    <row r="254" spans="1:2" x14ac:dyDescent="0.25">
      <c r="A254" s="1" t="s">
        <v>1158</v>
      </c>
      <c r="B254" t="s">
        <v>1159</v>
      </c>
    </row>
    <row r="255" spans="1:2" x14ac:dyDescent="0.25">
      <c r="A255" s="1" t="s">
        <v>1237</v>
      </c>
      <c r="B255" t="s">
        <v>1238</v>
      </c>
    </row>
  </sheetData>
  <conditionalFormatting sqref="A1:A1048576">
    <cfRule type="duplicateValues" dxfId="2" priority="1"/>
  </conditionalFormatting>
  <dataValidations count="2">
    <dataValidation allowBlank="1" showInputMessage="1" showErrorMessage="1" errorTitle="Error" error="debe ingresar un nombre que tenga entre 3 y 40 carácteres " promptTitle=" " sqref="B78"/>
    <dataValidation type="textLength" allowBlank="1" showInputMessage="1" showErrorMessage="1" sqref="C1:C1048576">
      <formula1>9</formula1>
      <formula2>9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>
    <tabColor theme="4"/>
  </sheetPr>
  <dimension ref="B1:D23"/>
  <sheetViews>
    <sheetView showGridLines="0" zoomScaleNormal="100" workbookViewId="0">
      <selection activeCell="D6" sqref="D6"/>
    </sheetView>
  </sheetViews>
  <sheetFormatPr baseColWidth="10" defaultRowHeight="15" x14ac:dyDescent="0.25"/>
  <cols>
    <col min="2" max="2" width="15.140625" customWidth="1"/>
    <col min="3" max="3" width="3.85546875" customWidth="1"/>
    <col min="4" max="4" width="25.85546875" style="4" customWidth="1"/>
    <col min="5" max="5" width="7.85546875" customWidth="1"/>
  </cols>
  <sheetData>
    <row r="1" spans="2:4" ht="79.5" customHeight="1" thickBot="1" x14ac:dyDescent="0.3"/>
    <row r="2" spans="2:4" x14ac:dyDescent="0.25">
      <c r="B2" s="5" t="s">
        <v>17</v>
      </c>
      <c r="D2" s="9" t="s">
        <v>96</v>
      </c>
    </row>
    <row r="3" spans="2:4" x14ac:dyDescent="0.25">
      <c r="B3" s="5" t="s">
        <v>2</v>
      </c>
      <c r="D3" s="10" t="s">
        <v>562</v>
      </c>
    </row>
    <row r="4" spans="2:4" x14ac:dyDescent="0.25">
      <c r="B4" s="5" t="s">
        <v>3</v>
      </c>
      <c r="D4" s="13" t="s">
        <v>1</v>
      </c>
    </row>
    <row r="5" spans="2:4" x14ac:dyDescent="0.25">
      <c r="B5" s="20" t="s">
        <v>4</v>
      </c>
      <c r="D5" s="13" t="s">
        <v>92</v>
      </c>
    </row>
    <row r="6" spans="2:4" x14ac:dyDescent="0.25">
      <c r="B6" s="6" t="s">
        <v>84</v>
      </c>
      <c r="D6" s="13" t="s">
        <v>359</v>
      </c>
    </row>
    <row r="7" spans="2:4" x14ac:dyDescent="0.25">
      <c r="B7" s="6" t="s">
        <v>83</v>
      </c>
      <c r="D7" s="13" t="s">
        <v>360</v>
      </c>
    </row>
    <row r="8" spans="2:4" x14ac:dyDescent="0.25">
      <c r="B8" s="6" t="s">
        <v>82</v>
      </c>
      <c r="D8" s="14"/>
    </row>
    <row r="9" spans="2:4" hidden="1" x14ac:dyDescent="0.25">
      <c r="B9" s="5" t="s">
        <v>81</v>
      </c>
      <c r="D9" s="15">
        <f>+D8</f>
        <v>0</v>
      </c>
    </row>
    <row r="10" spans="2:4" hidden="1" x14ac:dyDescent="0.25">
      <c r="B10" s="5" t="s">
        <v>82</v>
      </c>
      <c r="D10" s="22">
        <f>+D9</f>
        <v>0</v>
      </c>
    </row>
    <row r="11" spans="2:4" hidden="1" x14ac:dyDescent="0.25">
      <c r="B11" s="5" t="s">
        <v>81</v>
      </c>
      <c r="D11" s="17">
        <f>+D10</f>
        <v>0</v>
      </c>
    </row>
    <row r="12" spans="2:4" hidden="1" x14ac:dyDescent="0.25">
      <c r="B12" s="5" t="s">
        <v>80</v>
      </c>
      <c r="D12" s="17">
        <v>0</v>
      </c>
    </row>
    <row r="13" spans="2:4" x14ac:dyDescent="0.25">
      <c r="B13" s="5" t="s">
        <v>79</v>
      </c>
      <c r="D13" s="8">
        <v>0</v>
      </c>
    </row>
    <row r="14" spans="2:4" x14ac:dyDescent="0.25">
      <c r="B14" s="5" t="s">
        <v>78</v>
      </c>
      <c r="D14" s="16">
        <v>0</v>
      </c>
    </row>
    <row r="15" spans="2:4" x14ac:dyDescent="0.25">
      <c r="B15" s="21" t="s">
        <v>77</v>
      </c>
      <c r="D15" s="16">
        <v>0</v>
      </c>
    </row>
    <row r="16" spans="2:4" x14ac:dyDescent="0.25">
      <c r="B16" s="21" t="s">
        <v>76</v>
      </c>
      <c r="D16" s="12">
        <v>0</v>
      </c>
    </row>
    <row r="17" spans="2:4" x14ac:dyDescent="0.25">
      <c r="B17" s="21" t="s">
        <v>75</v>
      </c>
      <c r="D17" s="8">
        <v>0</v>
      </c>
    </row>
    <row r="18" spans="2:4" x14ac:dyDescent="0.25">
      <c r="B18" s="21" t="s">
        <v>74</v>
      </c>
      <c r="D18" s="8">
        <v>0</v>
      </c>
    </row>
    <row r="19" spans="2:4" x14ac:dyDescent="0.25">
      <c r="B19" s="21" t="s">
        <v>73</v>
      </c>
      <c r="D19" s="8">
        <v>0</v>
      </c>
    </row>
    <row r="20" spans="2:4" x14ac:dyDescent="0.25">
      <c r="B20" s="21" t="s">
        <v>72</v>
      </c>
      <c r="D20" s="8">
        <v>0</v>
      </c>
    </row>
    <row r="21" spans="2:4" x14ac:dyDescent="0.25">
      <c r="B21" s="21" t="s">
        <v>71</v>
      </c>
      <c r="D21" s="8">
        <v>0</v>
      </c>
    </row>
    <row r="22" spans="2:4" x14ac:dyDescent="0.25">
      <c r="B22" s="21" t="s">
        <v>19</v>
      </c>
      <c r="D22" s="18">
        <f>SUM(D13:D21)</f>
        <v>0</v>
      </c>
    </row>
    <row r="23" spans="2:4" ht="15.75" thickBot="1" x14ac:dyDescent="0.3">
      <c r="B23" s="21" t="s">
        <v>18</v>
      </c>
      <c r="D23" s="19" t="s">
        <v>70</v>
      </c>
    </row>
  </sheetData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5" tint="-0.249977111117893"/>
  </sheetPr>
  <dimension ref="A2:V148"/>
  <sheetViews>
    <sheetView showGridLines="0" topLeftCell="D109" workbookViewId="0">
      <selection activeCell="B101" sqref="B101:V147"/>
    </sheetView>
  </sheetViews>
  <sheetFormatPr baseColWidth="10" defaultRowHeight="15" x14ac:dyDescent="0.25"/>
  <cols>
    <col min="2" max="2" width="11.42578125" style="1"/>
    <col min="3" max="3" width="15.42578125" customWidth="1"/>
    <col min="4" max="4" width="14.28515625" customWidth="1"/>
    <col min="5" max="5" width="14.5703125" customWidth="1"/>
    <col min="6" max="6" width="11.42578125" customWidth="1"/>
    <col min="7" max="7" width="14.140625" customWidth="1"/>
    <col min="8" max="8" width="11.42578125" customWidth="1"/>
    <col min="9" max="9" width="15.140625" customWidth="1"/>
    <col min="11" max="11" width="11.42578125" customWidth="1"/>
    <col min="12" max="12" width="11.7109375" style="3" customWidth="1"/>
    <col min="13" max="13" width="13.42578125" style="3" customWidth="1"/>
    <col min="14" max="14" width="15.5703125" style="3" customWidth="1"/>
    <col min="15" max="15" width="14.85546875" style="3" customWidth="1"/>
    <col min="16" max="16" width="11.42578125" style="3"/>
    <col min="17" max="17" width="12.42578125" style="3" customWidth="1"/>
    <col min="18" max="18" width="12.85546875" style="3" customWidth="1"/>
    <col min="19" max="19" width="15.28515625" style="3" customWidth="1"/>
    <col min="20" max="20" width="15" style="3" customWidth="1"/>
    <col min="21" max="21" width="15.140625" style="3" customWidth="1"/>
    <col min="22" max="22" width="12.5703125" bestFit="1" customWidth="1"/>
  </cols>
  <sheetData>
    <row r="2" spans="1:22" x14ac:dyDescent="0.25">
      <c r="A2" t="s">
        <v>17</v>
      </c>
      <c r="B2" s="1" t="s">
        <v>2</v>
      </c>
      <c r="C2" t="s">
        <v>3</v>
      </c>
      <c r="D2" t="s">
        <v>4</v>
      </c>
      <c r="E2" t="s">
        <v>84</v>
      </c>
      <c r="F2" t="s">
        <v>83</v>
      </c>
      <c r="G2" t="s">
        <v>82</v>
      </c>
      <c r="H2" t="s">
        <v>81</v>
      </c>
      <c r="I2" t="s">
        <v>90</v>
      </c>
      <c r="J2" t="s">
        <v>91</v>
      </c>
      <c r="K2" t="s">
        <v>80</v>
      </c>
      <c r="L2" s="3" t="s">
        <v>79</v>
      </c>
      <c r="M2" s="3" t="s">
        <v>78</v>
      </c>
      <c r="N2" s="3" t="s">
        <v>77</v>
      </c>
      <c r="O2" s="3" t="s">
        <v>76</v>
      </c>
      <c r="P2" s="3" t="s">
        <v>75</v>
      </c>
      <c r="Q2" s="3" t="s">
        <v>74</v>
      </c>
      <c r="R2" s="3" t="s">
        <v>73</v>
      </c>
      <c r="S2" s="3" t="s">
        <v>72</v>
      </c>
      <c r="T2" s="3" t="s">
        <v>71</v>
      </c>
      <c r="U2" s="3" t="s">
        <v>19</v>
      </c>
      <c r="V2" t="s">
        <v>18</v>
      </c>
    </row>
    <row r="3" spans="1:22" hidden="1" x14ac:dyDescent="0.25">
      <c r="A3" t="s">
        <v>96</v>
      </c>
      <c r="B3" s="1" t="s">
        <v>546</v>
      </c>
      <c r="C3" t="s">
        <v>1</v>
      </c>
      <c r="D3" t="s">
        <v>92</v>
      </c>
      <c r="E3" t="s">
        <v>359</v>
      </c>
      <c r="F3" t="s">
        <v>360</v>
      </c>
      <c r="G3">
        <v>1066</v>
      </c>
      <c r="H3">
        <v>1066</v>
      </c>
      <c r="I3">
        <v>1066</v>
      </c>
      <c r="J3">
        <v>1066</v>
      </c>
      <c r="L3" s="3">
        <v>0</v>
      </c>
      <c r="M3" s="3">
        <v>0</v>
      </c>
      <c r="N3" s="3">
        <v>0</v>
      </c>
      <c r="O3" s="3">
        <v>5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5</v>
      </c>
      <c r="V3" t="s">
        <v>70</v>
      </c>
    </row>
    <row r="4" spans="1:22" hidden="1" x14ac:dyDescent="0.25">
      <c r="A4" t="s">
        <v>96</v>
      </c>
      <c r="B4" s="1" t="s">
        <v>547</v>
      </c>
      <c r="C4" t="s">
        <v>1</v>
      </c>
      <c r="D4" t="s">
        <v>92</v>
      </c>
      <c r="E4" t="s">
        <v>359</v>
      </c>
      <c r="F4" t="s">
        <v>360</v>
      </c>
      <c r="G4">
        <v>1067</v>
      </c>
      <c r="H4">
        <v>1067</v>
      </c>
      <c r="I4">
        <v>1067</v>
      </c>
      <c r="J4">
        <v>1067</v>
      </c>
      <c r="L4" s="3">
        <v>0</v>
      </c>
      <c r="M4" s="3">
        <v>0</v>
      </c>
      <c r="N4" s="3">
        <v>0</v>
      </c>
      <c r="O4" s="3">
        <v>7.05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7.05</v>
      </c>
      <c r="V4" t="s">
        <v>70</v>
      </c>
    </row>
    <row r="5" spans="1:22" hidden="1" x14ac:dyDescent="0.25">
      <c r="A5" t="s">
        <v>96</v>
      </c>
      <c r="B5" s="1" t="s">
        <v>547</v>
      </c>
      <c r="C5" t="s">
        <v>1</v>
      </c>
      <c r="D5" t="s">
        <v>92</v>
      </c>
      <c r="E5" t="s">
        <v>359</v>
      </c>
      <c r="F5" t="s">
        <v>360</v>
      </c>
      <c r="G5">
        <v>1068</v>
      </c>
      <c r="H5">
        <v>1068</v>
      </c>
      <c r="I5">
        <v>1068</v>
      </c>
      <c r="J5">
        <v>1068</v>
      </c>
      <c r="L5" s="3">
        <v>0</v>
      </c>
      <c r="M5" s="3">
        <v>0</v>
      </c>
      <c r="N5" s="3">
        <v>0</v>
      </c>
      <c r="O5" s="3">
        <v>6.94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6.94</v>
      </c>
      <c r="V5" t="s">
        <v>70</v>
      </c>
    </row>
    <row r="6" spans="1:22" hidden="1" x14ac:dyDescent="0.25">
      <c r="A6" t="s">
        <v>96</v>
      </c>
      <c r="B6" s="1" t="s">
        <v>547</v>
      </c>
      <c r="C6" t="s">
        <v>1</v>
      </c>
      <c r="D6" t="s">
        <v>92</v>
      </c>
      <c r="E6" t="s">
        <v>359</v>
      </c>
      <c r="F6" t="s">
        <v>360</v>
      </c>
      <c r="G6">
        <v>1069</v>
      </c>
      <c r="H6">
        <v>1069</v>
      </c>
      <c r="I6">
        <v>1069</v>
      </c>
      <c r="J6">
        <v>1069</v>
      </c>
      <c r="L6" s="3">
        <v>0</v>
      </c>
      <c r="M6" s="3">
        <v>0</v>
      </c>
      <c r="N6" s="3">
        <v>0</v>
      </c>
      <c r="O6" s="3">
        <v>4.45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4.45</v>
      </c>
      <c r="V6" t="s">
        <v>70</v>
      </c>
    </row>
    <row r="7" spans="1:22" hidden="1" x14ac:dyDescent="0.25">
      <c r="A7" t="s">
        <v>96</v>
      </c>
      <c r="B7" s="1" t="s">
        <v>547</v>
      </c>
      <c r="C7" t="s">
        <v>1</v>
      </c>
      <c r="D7" t="s">
        <v>92</v>
      </c>
      <c r="E7" t="s">
        <v>359</v>
      </c>
      <c r="F7" t="s">
        <v>360</v>
      </c>
      <c r="G7">
        <v>1070</v>
      </c>
      <c r="H7">
        <v>1070</v>
      </c>
      <c r="I7">
        <v>1070</v>
      </c>
      <c r="J7">
        <v>1070</v>
      </c>
      <c r="L7" s="3">
        <v>0</v>
      </c>
      <c r="M7" s="3">
        <v>0</v>
      </c>
      <c r="N7" s="3">
        <v>0</v>
      </c>
      <c r="O7" s="3">
        <v>19.920000000000002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19.920000000000002</v>
      </c>
      <c r="V7" t="s">
        <v>70</v>
      </c>
    </row>
    <row r="8" spans="1:22" hidden="1" x14ac:dyDescent="0.25">
      <c r="A8" t="s">
        <v>96</v>
      </c>
      <c r="B8" s="1" t="s">
        <v>548</v>
      </c>
      <c r="C8" t="s">
        <v>1</v>
      </c>
      <c r="D8" t="s">
        <v>92</v>
      </c>
      <c r="E8" t="s">
        <v>359</v>
      </c>
      <c r="F8" t="s">
        <v>360</v>
      </c>
      <c r="G8">
        <v>1071</v>
      </c>
      <c r="H8">
        <v>1071</v>
      </c>
      <c r="I8">
        <v>1071</v>
      </c>
      <c r="J8">
        <v>1071</v>
      </c>
      <c r="L8" s="3">
        <v>0</v>
      </c>
      <c r="M8" s="3">
        <v>0</v>
      </c>
      <c r="N8" s="3">
        <v>0</v>
      </c>
      <c r="O8" s="3">
        <v>65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65</v>
      </c>
      <c r="V8" t="s">
        <v>70</v>
      </c>
    </row>
    <row r="9" spans="1:22" hidden="1" x14ac:dyDescent="0.25">
      <c r="A9" t="s">
        <v>96</v>
      </c>
      <c r="B9" s="1" t="s">
        <v>549</v>
      </c>
      <c r="C9" t="s">
        <v>1</v>
      </c>
      <c r="D9" t="s">
        <v>92</v>
      </c>
      <c r="E9" t="s">
        <v>359</v>
      </c>
      <c r="F9" t="s">
        <v>360</v>
      </c>
      <c r="G9">
        <v>1072</v>
      </c>
      <c r="H9">
        <v>1072</v>
      </c>
      <c r="I9">
        <v>1072</v>
      </c>
      <c r="J9">
        <v>1072</v>
      </c>
      <c r="L9" s="3">
        <v>0</v>
      </c>
      <c r="M9" s="3">
        <v>0</v>
      </c>
      <c r="N9" s="3">
        <v>0</v>
      </c>
      <c r="O9" s="3">
        <v>4.45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4.45</v>
      </c>
      <c r="V9" t="s">
        <v>70</v>
      </c>
    </row>
    <row r="10" spans="1:22" hidden="1" x14ac:dyDescent="0.25">
      <c r="A10" t="s">
        <v>96</v>
      </c>
      <c r="B10" s="1" t="s">
        <v>549</v>
      </c>
      <c r="C10" t="s">
        <v>1</v>
      </c>
      <c r="D10" t="s">
        <v>92</v>
      </c>
      <c r="E10" t="s">
        <v>359</v>
      </c>
      <c r="F10" t="s">
        <v>360</v>
      </c>
      <c r="G10">
        <v>1073</v>
      </c>
      <c r="H10">
        <v>1073</v>
      </c>
      <c r="I10">
        <v>1073</v>
      </c>
      <c r="J10">
        <v>1073</v>
      </c>
      <c r="L10" s="3">
        <v>0</v>
      </c>
      <c r="M10" s="3">
        <v>0</v>
      </c>
      <c r="N10" s="3">
        <v>0</v>
      </c>
      <c r="O10" s="3">
        <v>70.12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70.12</v>
      </c>
      <c r="V10" t="s">
        <v>70</v>
      </c>
    </row>
    <row r="11" spans="1:22" hidden="1" x14ac:dyDescent="0.25">
      <c r="A11" t="s">
        <v>96</v>
      </c>
      <c r="B11" s="1" t="s">
        <v>549</v>
      </c>
      <c r="C11" t="s">
        <v>1</v>
      </c>
      <c r="D11" t="s">
        <v>92</v>
      </c>
      <c r="E11" t="s">
        <v>359</v>
      </c>
      <c r="F11" t="s">
        <v>360</v>
      </c>
      <c r="G11">
        <v>1074</v>
      </c>
      <c r="H11">
        <v>1074</v>
      </c>
      <c r="I11">
        <v>1074</v>
      </c>
      <c r="J11">
        <v>1074</v>
      </c>
      <c r="L11" s="3">
        <v>0</v>
      </c>
      <c r="M11" s="3">
        <v>0</v>
      </c>
      <c r="N11" s="3">
        <v>0</v>
      </c>
      <c r="O11" s="3">
        <v>4.24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4.24</v>
      </c>
      <c r="V11" t="s">
        <v>70</v>
      </c>
    </row>
    <row r="12" spans="1:22" hidden="1" x14ac:dyDescent="0.25">
      <c r="A12" t="s">
        <v>96</v>
      </c>
      <c r="B12" s="1" t="s">
        <v>549</v>
      </c>
      <c r="C12" t="s">
        <v>1</v>
      </c>
      <c r="D12" t="s">
        <v>92</v>
      </c>
      <c r="E12" t="s">
        <v>359</v>
      </c>
      <c r="F12" t="s">
        <v>360</v>
      </c>
      <c r="G12">
        <v>1075</v>
      </c>
      <c r="H12">
        <v>1075</v>
      </c>
      <c r="I12">
        <v>1075</v>
      </c>
      <c r="J12">
        <v>1075</v>
      </c>
      <c r="L12" s="3">
        <v>0</v>
      </c>
      <c r="M12" s="3">
        <v>0</v>
      </c>
      <c r="N12" s="3">
        <v>0</v>
      </c>
      <c r="O12" s="3">
        <v>5.0199999999999996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5.0199999999999996</v>
      </c>
      <c r="V12" t="s">
        <v>70</v>
      </c>
    </row>
    <row r="13" spans="1:22" hidden="1" x14ac:dyDescent="0.25">
      <c r="A13" t="s">
        <v>96</v>
      </c>
      <c r="B13" s="1" t="s">
        <v>550</v>
      </c>
      <c r="C13" t="s">
        <v>1</v>
      </c>
      <c r="D13" t="s">
        <v>92</v>
      </c>
      <c r="E13" t="s">
        <v>359</v>
      </c>
      <c r="F13" t="s">
        <v>360</v>
      </c>
      <c r="G13">
        <v>1076</v>
      </c>
      <c r="H13">
        <v>1076</v>
      </c>
      <c r="I13">
        <v>1076</v>
      </c>
      <c r="J13">
        <v>1076</v>
      </c>
      <c r="L13" s="3">
        <v>0</v>
      </c>
      <c r="M13" s="3">
        <v>0</v>
      </c>
      <c r="N13" s="3">
        <v>0</v>
      </c>
      <c r="O13" s="3">
        <v>20.5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20.5</v>
      </c>
      <c r="V13" t="s">
        <v>70</v>
      </c>
    </row>
    <row r="14" spans="1:22" hidden="1" x14ac:dyDescent="0.25">
      <c r="A14" t="s">
        <v>96</v>
      </c>
      <c r="B14" s="1" t="s">
        <v>550</v>
      </c>
      <c r="C14" t="s">
        <v>1</v>
      </c>
      <c r="D14" t="s">
        <v>92</v>
      </c>
      <c r="E14" t="s">
        <v>359</v>
      </c>
      <c r="F14" t="s">
        <v>360</v>
      </c>
      <c r="G14">
        <v>1077</v>
      </c>
      <c r="H14">
        <v>1077</v>
      </c>
      <c r="I14">
        <v>1077</v>
      </c>
      <c r="J14">
        <v>1077</v>
      </c>
      <c r="L14" s="3">
        <v>0</v>
      </c>
      <c r="M14" s="3">
        <v>0</v>
      </c>
      <c r="N14" s="3">
        <v>0</v>
      </c>
      <c r="O14" s="3">
        <v>34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34</v>
      </c>
      <c r="V14" t="s">
        <v>70</v>
      </c>
    </row>
    <row r="15" spans="1:22" hidden="1" x14ac:dyDescent="0.25">
      <c r="A15" t="s">
        <v>96</v>
      </c>
      <c r="B15" s="1" t="s">
        <v>550</v>
      </c>
      <c r="C15" t="s">
        <v>1</v>
      </c>
      <c r="D15" t="s">
        <v>92</v>
      </c>
      <c r="E15" t="s">
        <v>359</v>
      </c>
      <c r="F15" t="s">
        <v>360</v>
      </c>
      <c r="G15">
        <v>1078</v>
      </c>
      <c r="H15">
        <v>1078</v>
      </c>
      <c r="I15">
        <v>1078</v>
      </c>
      <c r="J15">
        <v>1078</v>
      </c>
      <c r="L15" s="3">
        <v>0</v>
      </c>
      <c r="M15" s="3">
        <v>0</v>
      </c>
      <c r="N15" s="3">
        <v>0</v>
      </c>
      <c r="O15" s="3">
        <v>2.98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2.98</v>
      </c>
      <c r="V15" t="s">
        <v>70</v>
      </c>
    </row>
    <row r="16" spans="1:22" hidden="1" x14ac:dyDescent="0.25">
      <c r="A16" t="s">
        <v>96</v>
      </c>
      <c r="B16" s="1" t="s">
        <v>550</v>
      </c>
      <c r="C16" t="s">
        <v>1</v>
      </c>
      <c r="D16" t="s">
        <v>92</v>
      </c>
      <c r="E16" t="s">
        <v>359</v>
      </c>
      <c r="F16" t="s">
        <v>360</v>
      </c>
      <c r="G16">
        <v>1079</v>
      </c>
      <c r="H16">
        <v>1079</v>
      </c>
      <c r="I16">
        <v>1079</v>
      </c>
      <c r="J16">
        <v>1079</v>
      </c>
      <c r="L16" s="3">
        <v>0</v>
      </c>
      <c r="M16" s="3">
        <v>0</v>
      </c>
      <c r="N16" s="3">
        <v>0</v>
      </c>
      <c r="O16" s="3">
        <v>2.5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2.5</v>
      </c>
      <c r="V16" t="s">
        <v>70</v>
      </c>
    </row>
    <row r="17" spans="1:22" hidden="1" x14ac:dyDescent="0.25">
      <c r="A17" t="s">
        <v>96</v>
      </c>
      <c r="B17" s="1" t="s">
        <v>551</v>
      </c>
      <c r="C17" t="s">
        <v>1</v>
      </c>
      <c r="D17" t="s">
        <v>92</v>
      </c>
      <c r="E17" t="s">
        <v>359</v>
      </c>
      <c r="F17" t="s">
        <v>360</v>
      </c>
      <c r="G17">
        <v>1080</v>
      </c>
      <c r="H17">
        <v>1080</v>
      </c>
      <c r="I17">
        <v>1080</v>
      </c>
      <c r="J17">
        <v>1080</v>
      </c>
      <c r="L17" s="3">
        <v>0</v>
      </c>
      <c r="M17" s="3">
        <v>0</v>
      </c>
      <c r="N17" s="3">
        <v>0</v>
      </c>
      <c r="O17" s="3">
        <v>137.75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137.75</v>
      </c>
      <c r="V17" t="s">
        <v>70</v>
      </c>
    </row>
    <row r="18" spans="1:22" hidden="1" x14ac:dyDescent="0.25">
      <c r="A18" t="s">
        <v>96</v>
      </c>
      <c r="B18" s="1" t="s">
        <v>551</v>
      </c>
      <c r="C18" t="s">
        <v>1</v>
      </c>
      <c r="D18" t="s">
        <v>92</v>
      </c>
      <c r="E18" t="s">
        <v>359</v>
      </c>
      <c r="F18" t="s">
        <v>360</v>
      </c>
      <c r="G18">
        <v>1081</v>
      </c>
      <c r="H18">
        <v>1081</v>
      </c>
      <c r="I18">
        <v>1081</v>
      </c>
      <c r="J18">
        <v>1081</v>
      </c>
      <c r="L18" s="3">
        <v>0</v>
      </c>
      <c r="M18" s="3">
        <v>0</v>
      </c>
      <c r="N18" s="3">
        <v>0</v>
      </c>
      <c r="O18" s="3">
        <v>10.5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10.5</v>
      </c>
      <c r="V18" t="s">
        <v>70</v>
      </c>
    </row>
    <row r="19" spans="1:22" hidden="1" x14ac:dyDescent="0.25">
      <c r="A19" t="s">
        <v>96</v>
      </c>
      <c r="B19" s="1" t="s">
        <v>552</v>
      </c>
      <c r="C19" t="s">
        <v>1</v>
      </c>
      <c r="D19" t="s">
        <v>92</v>
      </c>
      <c r="E19" t="s">
        <v>359</v>
      </c>
      <c r="F19" t="s">
        <v>360</v>
      </c>
      <c r="G19">
        <v>1082</v>
      </c>
      <c r="H19">
        <v>1082</v>
      </c>
      <c r="I19">
        <v>1082</v>
      </c>
      <c r="J19">
        <v>1082</v>
      </c>
      <c r="L19" s="3">
        <v>0</v>
      </c>
      <c r="M19" s="3">
        <v>0</v>
      </c>
      <c r="N19" s="3">
        <v>0</v>
      </c>
      <c r="O19" s="3">
        <v>68.3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68.3</v>
      </c>
      <c r="V19" t="s">
        <v>70</v>
      </c>
    </row>
    <row r="20" spans="1:22" hidden="1" x14ac:dyDescent="0.25">
      <c r="A20" t="s">
        <v>96</v>
      </c>
      <c r="B20" s="1" t="s">
        <v>553</v>
      </c>
      <c r="C20" t="s">
        <v>1</v>
      </c>
      <c r="D20" t="s">
        <v>92</v>
      </c>
      <c r="E20" t="s">
        <v>359</v>
      </c>
      <c r="F20" t="s">
        <v>360</v>
      </c>
      <c r="G20">
        <v>1083</v>
      </c>
      <c r="H20">
        <v>1083</v>
      </c>
      <c r="I20">
        <v>1083</v>
      </c>
      <c r="J20">
        <v>1083</v>
      </c>
      <c r="L20" s="3">
        <v>0</v>
      </c>
      <c r="M20" s="3">
        <v>0</v>
      </c>
      <c r="N20" s="3">
        <v>0</v>
      </c>
      <c r="O20" s="3">
        <v>60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60</v>
      </c>
      <c r="V20" t="s">
        <v>70</v>
      </c>
    </row>
    <row r="21" spans="1:22" hidden="1" x14ac:dyDescent="0.25">
      <c r="A21" t="s">
        <v>96</v>
      </c>
      <c r="B21" s="1" t="s">
        <v>553</v>
      </c>
      <c r="C21" t="s">
        <v>1</v>
      </c>
      <c r="D21" t="s">
        <v>92</v>
      </c>
      <c r="E21" t="s">
        <v>359</v>
      </c>
      <c r="F21" t="s">
        <v>360</v>
      </c>
      <c r="G21">
        <v>1084</v>
      </c>
      <c r="H21">
        <v>1084</v>
      </c>
      <c r="I21">
        <v>1084</v>
      </c>
      <c r="J21">
        <v>1084</v>
      </c>
      <c r="L21" s="3">
        <v>0</v>
      </c>
      <c r="M21" s="3">
        <v>0</v>
      </c>
      <c r="N21" s="3">
        <v>0</v>
      </c>
      <c r="O21" s="3">
        <v>35.380000000000003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35.380000000000003</v>
      </c>
      <c r="V21" t="s">
        <v>70</v>
      </c>
    </row>
    <row r="22" spans="1:22" hidden="1" x14ac:dyDescent="0.25">
      <c r="A22" t="s">
        <v>96</v>
      </c>
      <c r="B22" s="1" t="s">
        <v>554</v>
      </c>
      <c r="C22" t="s">
        <v>1</v>
      </c>
      <c r="D22" t="s">
        <v>92</v>
      </c>
      <c r="E22" t="s">
        <v>359</v>
      </c>
      <c r="F22" t="s">
        <v>360</v>
      </c>
      <c r="G22">
        <v>1085</v>
      </c>
      <c r="H22">
        <v>1085</v>
      </c>
      <c r="I22">
        <v>1085</v>
      </c>
      <c r="J22">
        <v>1085</v>
      </c>
      <c r="L22" s="3">
        <v>0</v>
      </c>
      <c r="M22" s="3">
        <v>0</v>
      </c>
      <c r="N22" s="3">
        <v>0</v>
      </c>
      <c r="O22" s="3">
        <v>7.56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7.56</v>
      </c>
      <c r="V22" t="s">
        <v>70</v>
      </c>
    </row>
    <row r="23" spans="1:22" hidden="1" x14ac:dyDescent="0.25">
      <c r="A23" t="s">
        <v>96</v>
      </c>
      <c r="B23" s="1" t="s">
        <v>554</v>
      </c>
      <c r="C23" t="s">
        <v>1</v>
      </c>
      <c r="D23" t="s">
        <v>92</v>
      </c>
      <c r="E23" t="s">
        <v>359</v>
      </c>
      <c r="F23" t="s">
        <v>360</v>
      </c>
      <c r="G23">
        <v>1086</v>
      </c>
      <c r="H23">
        <v>1086</v>
      </c>
      <c r="I23">
        <v>1086</v>
      </c>
      <c r="J23">
        <v>1086</v>
      </c>
      <c r="L23" s="3">
        <v>0</v>
      </c>
      <c r="M23" s="3">
        <v>0</v>
      </c>
      <c r="N23" s="3">
        <v>0</v>
      </c>
      <c r="O23" s="3">
        <v>4.45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4.45</v>
      </c>
      <c r="V23" t="s">
        <v>70</v>
      </c>
    </row>
    <row r="24" spans="1:22" hidden="1" x14ac:dyDescent="0.25">
      <c r="A24" t="s">
        <v>96</v>
      </c>
      <c r="B24" s="1" t="s">
        <v>554</v>
      </c>
      <c r="C24" t="s">
        <v>1</v>
      </c>
      <c r="D24" t="s">
        <v>92</v>
      </c>
      <c r="E24" t="s">
        <v>359</v>
      </c>
      <c r="F24" t="s">
        <v>360</v>
      </c>
      <c r="G24">
        <v>1087</v>
      </c>
      <c r="H24">
        <v>1087</v>
      </c>
      <c r="I24">
        <v>1087</v>
      </c>
      <c r="J24">
        <v>1087</v>
      </c>
      <c r="L24" s="3">
        <v>0</v>
      </c>
      <c r="M24" s="3">
        <v>0</v>
      </c>
      <c r="N24" s="3">
        <v>0</v>
      </c>
      <c r="O24" s="3">
        <v>17.5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17.5</v>
      </c>
      <c r="V24" t="s">
        <v>70</v>
      </c>
    </row>
    <row r="25" spans="1:22" hidden="1" x14ac:dyDescent="0.25">
      <c r="A25" t="s">
        <v>96</v>
      </c>
      <c r="B25" s="1" t="s">
        <v>555</v>
      </c>
      <c r="C25" t="s">
        <v>1</v>
      </c>
      <c r="D25" t="s">
        <v>92</v>
      </c>
      <c r="E25" t="s">
        <v>359</v>
      </c>
      <c r="F25" t="s">
        <v>360</v>
      </c>
      <c r="G25">
        <v>1088</v>
      </c>
      <c r="H25">
        <v>1088</v>
      </c>
      <c r="I25">
        <v>1088</v>
      </c>
      <c r="J25">
        <v>1088</v>
      </c>
      <c r="L25" s="3">
        <v>0</v>
      </c>
      <c r="M25" s="3">
        <v>0</v>
      </c>
      <c r="N25" s="3">
        <v>0</v>
      </c>
      <c r="O25" s="3">
        <v>1.24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1.24</v>
      </c>
      <c r="V25" t="s">
        <v>70</v>
      </c>
    </row>
    <row r="26" spans="1:22" hidden="1" x14ac:dyDescent="0.25">
      <c r="A26" t="s">
        <v>96</v>
      </c>
      <c r="B26" s="1" t="s">
        <v>555</v>
      </c>
      <c r="C26" t="s">
        <v>1</v>
      </c>
      <c r="D26" t="s">
        <v>92</v>
      </c>
      <c r="E26" t="s">
        <v>359</v>
      </c>
      <c r="F26" t="s">
        <v>360</v>
      </c>
      <c r="G26">
        <v>1089</v>
      </c>
      <c r="H26">
        <v>1089</v>
      </c>
      <c r="I26">
        <v>1089</v>
      </c>
      <c r="J26">
        <v>1089</v>
      </c>
      <c r="L26" s="3">
        <v>0</v>
      </c>
      <c r="M26" s="3">
        <v>0</v>
      </c>
      <c r="N26" s="3">
        <v>0</v>
      </c>
      <c r="O26" s="3">
        <v>22.6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22.6</v>
      </c>
      <c r="V26" t="s">
        <v>70</v>
      </c>
    </row>
    <row r="27" spans="1:22" hidden="1" x14ac:dyDescent="0.25">
      <c r="A27" t="s">
        <v>96</v>
      </c>
      <c r="B27" s="1" t="s">
        <v>555</v>
      </c>
      <c r="C27" t="s">
        <v>1</v>
      </c>
      <c r="D27" t="s">
        <v>92</v>
      </c>
      <c r="E27" t="s">
        <v>359</v>
      </c>
      <c r="F27" t="s">
        <v>360</v>
      </c>
      <c r="G27">
        <v>1090</v>
      </c>
      <c r="H27">
        <v>1090</v>
      </c>
      <c r="I27">
        <v>1090</v>
      </c>
      <c r="J27">
        <v>1090</v>
      </c>
      <c r="L27" s="3">
        <v>0</v>
      </c>
      <c r="M27" s="3">
        <v>0</v>
      </c>
      <c r="N27" s="3">
        <v>0</v>
      </c>
      <c r="O27" s="3">
        <v>30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30</v>
      </c>
      <c r="V27" t="s">
        <v>70</v>
      </c>
    </row>
    <row r="28" spans="1:22" hidden="1" x14ac:dyDescent="0.25">
      <c r="A28" t="s">
        <v>96</v>
      </c>
      <c r="B28" s="1" t="s">
        <v>555</v>
      </c>
      <c r="C28" t="s">
        <v>1</v>
      </c>
      <c r="D28" t="s">
        <v>92</v>
      </c>
      <c r="E28" t="s">
        <v>359</v>
      </c>
      <c r="F28" t="s">
        <v>360</v>
      </c>
      <c r="G28">
        <v>1091</v>
      </c>
      <c r="H28">
        <v>1091</v>
      </c>
      <c r="I28">
        <v>1091</v>
      </c>
      <c r="J28">
        <v>1091</v>
      </c>
      <c r="L28" s="3">
        <v>0</v>
      </c>
      <c r="M28" s="3">
        <v>0</v>
      </c>
      <c r="N28" s="3">
        <v>0</v>
      </c>
      <c r="O28" s="3">
        <v>12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12</v>
      </c>
      <c r="V28" t="s">
        <v>70</v>
      </c>
    </row>
    <row r="29" spans="1:22" hidden="1" x14ac:dyDescent="0.25">
      <c r="A29" t="s">
        <v>96</v>
      </c>
      <c r="B29" s="1" t="s">
        <v>555</v>
      </c>
      <c r="C29" t="s">
        <v>1</v>
      </c>
      <c r="D29" t="s">
        <v>92</v>
      </c>
      <c r="E29" t="s">
        <v>359</v>
      </c>
      <c r="F29" t="s">
        <v>360</v>
      </c>
      <c r="G29">
        <v>1092</v>
      </c>
      <c r="H29">
        <v>1092</v>
      </c>
      <c r="I29">
        <v>1092</v>
      </c>
      <c r="J29">
        <v>1092</v>
      </c>
      <c r="L29" s="3">
        <v>0</v>
      </c>
      <c r="M29" s="3">
        <v>0</v>
      </c>
      <c r="N29" s="3">
        <v>0</v>
      </c>
      <c r="O29" s="3">
        <v>33.94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33.94</v>
      </c>
      <c r="V29" t="s">
        <v>70</v>
      </c>
    </row>
    <row r="30" spans="1:22" hidden="1" x14ac:dyDescent="0.25">
      <c r="A30" t="s">
        <v>96</v>
      </c>
      <c r="B30" s="1" t="s">
        <v>555</v>
      </c>
      <c r="C30" t="s">
        <v>1</v>
      </c>
      <c r="D30" t="s">
        <v>92</v>
      </c>
      <c r="E30" t="s">
        <v>359</v>
      </c>
      <c r="F30" t="s">
        <v>360</v>
      </c>
      <c r="G30">
        <v>1093</v>
      </c>
      <c r="H30">
        <v>1093</v>
      </c>
      <c r="I30">
        <v>1093</v>
      </c>
      <c r="J30">
        <v>1093</v>
      </c>
      <c r="L30" s="3">
        <v>0</v>
      </c>
      <c r="M30" s="3">
        <v>0</v>
      </c>
      <c r="N30" s="3">
        <v>0</v>
      </c>
      <c r="O30" s="3">
        <v>20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20</v>
      </c>
      <c r="V30" t="s">
        <v>70</v>
      </c>
    </row>
    <row r="31" spans="1:22" hidden="1" x14ac:dyDescent="0.25">
      <c r="A31" t="s">
        <v>96</v>
      </c>
      <c r="B31" s="1" t="s">
        <v>556</v>
      </c>
      <c r="C31" t="s">
        <v>1</v>
      </c>
      <c r="D31" t="s">
        <v>92</v>
      </c>
      <c r="E31" t="s">
        <v>359</v>
      </c>
      <c r="F31" t="s">
        <v>360</v>
      </c>
      <c r="G31">
        <v>1094</v>
      </c>
      <c r="H31">
        <v>1094</v>
      </c>
      <c r="I31">
        <v>1094</v>
      </c>
      <c r="J31">
        <v>1094</v>
      </c>
      <c r="L31" s="3">
        <v>0</v>
      </c>
      <c r="M31" s="3">
        <v>0</v>
      </c>
      <c r="N31" s="3">
        <v>0</v>
      </c>
      <c r="O31" s="3">
        <v>16.47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16.47</v>
      </c>
      <c r="V31" t="s">
        <v>70</v>
      </c>
    </row>
    <row r="32" spans="1:22" hidden="1" x14ac:dyDescent="0.25">
      <c r="A32" t="s">
        <v>96</v>
      </c>
      <c r="B32" s="1" t="s">
        <v>557</v>
      </c>
      <c r="C32" t="s">
        <v>1</v>
      </c>
      <c r="D32" t="s">
        <v>92</v>
      </c>
      <c r="E32" t="s">
        <v>359</v>
      </c>
      <c r="F32" t="s">
        <v>360</v>
      </c>
      <c r="G32">
        <v>1095</v>
      </c>
      <c r="H32">
        <v>1095</v>
      </c>
      <c r="I32">
        <v>1095</v>
      </c>
      <c r="J32">
        <v>1095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t="s">
        <v>70</v>
      </c>
    </row>
    <row r="33" spans="1:22" hidden="1" x14ac:dyDescent="0.25">
      <c r="A33" t="s">
        <v>96</v>
      </c>
      <c r="B33" s="1" t="s">
        <v>557</v>
      </c>
      <c r="C33" t="s">
        <v>1</v>
      </c>
      <c r="D33" t="s">
        <v>92</v>
      </c>
      <c r="E33" t="s">
        <v>359</v>
      </c>
      <c r="F33" t="s">
        <v>360</v>
      </c>
      <c r="G33">
        <v>1096</v>
      </c>
      <c r="H33">
        <v>1096</v>
      </c>
      <c r="I33">
        <v>1096</v>
      </c>
      <c r="J33">
        <v>1096</v>
      </c>
      <c r="L33" s="3">
        <v>0</v>
      </c>
      <c r="M33" s="3">
        <v>0</v>
      </c>
      <c r="N33" s="3">
        <v>0</v>
      </c>
      <c r="O33" s="3">
        <v>121.18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121.18</v>
      </c>
      <c r="V33" t="s">
        <v>70</v>
      </c>
    </row>
    <row r="34" spans="1:22" hidden="1" x14ac:dyDescent="0.25">
      <c r="A34" t="s">
        <v>96</v>
      </c>
      <c r="B34" s="1" t="s">
        <v>558</v>
      </c>
      <c r="C34" t="s">
        <v>1</v>
      </c>
      <c r="D34" t="s">
        <v>92</v>
      </c>
      <c r="E34" t="s">
        <v>359</v>
      </c>
      <c r="F34" t="s">
        <v>360</v>
      </c>
      <c r="G34">
        <v>1097</v>
      </c>
      <c r="H34">
        <v>1097</v>
      </c>
      <c r="I34">
        <v>1097</v>
      </c>
      <c r="J34">
        <v>1097</v>
      </c>
      <c r="L34" s="3">
        <v>0</v>
      </c>
      <c r="M34" s="3">
        <v>0</v>
      </c>
      <c r="N34" s="3">
        <v>0</v>
      </c>
      <c r="O34" s="3">
        <v>52.11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52.11</v>
      </c>
      <c r="V34" t="s">
        <v>70</v>
      </c>
    </row>
    <row r="35" spans="1:22" hidden="1" x14ac:dyDescent="0.25">
      <c r="A35" t="s">
        <v>96</v>
      </c>
      <c r="B35" s="1" t="s">
        <v>558</v>
      </c>
      <c r="C35" t="s">
        <v>1</v>
      </c>
      <c r="D35" t="s">
        <v>92</v>
      </c>
      <c r="E35" t="s">
        <v>359</v>
      </c>
      <c r="F35" t="s">
        <v>360</v>
      </c>
      <c r="G35">
        <v>1098</v>
      </c>
      <c r="H35">
        <v>1098</v>
      </c>
      <c r="I35">
        <v>1098</v>
      </c>
      <c r="J35">
        <v>1098</v>
      </c>
      <c r="L35" s="3">
        <v>0</v>
      </c>
      <c r="M35" s="3">
        <v>0</v>
      </c>
      <c r="N35" s="3">
        <v>0</v>
      </c>
      <c r="O35" s="3">
        <v>12.5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12.5</v>
      </c>
      <c r="V35" t="s">
        <v>70</v>
      </c>
    </row>
    <row r="36" spans="1:22" hidden="1" x14ac:dyDescent="0.25">
      <c r="A36" t="s">
        <v>96</v>
      </c>
      <c r="B36" s="1" t="s">
        <v>558</v>
      </c>
      <c r="C36" t="s">
        <v>1</v>
      </c>
      <c r="D36" t="s">
        <v>92</v>
      </c>
      <c r="E36" t="s">
        <v>359</v>
      </c>
      <c r="F36" t="s">
        <v>360</v>
      </c>
      <c r="G36">
        <v>1099</v>
      </c>
      <c r="H36">
        <v>1099</v>
      </c>
      <c r="I36">
        <v>1099</v>
      </c>
      <c r="J36">
        <v>1099</v>
      </c>
      <c r="L36" s="3">
        <v>0</v>
      </c>
      <c r="M36" s="3">
        <v>0</v>
      </c>
      <c r="N36" s="3">
        <v>0</v>
      </c>
      <c r="O36" s="3">
        <v>13.88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13.88</v>
      </c>
      <c r="V36" t="s">
        <v>70</v>
      </c>
    </row>
    <row r="37" spans="1:22" hidden="1" x14ac:dyDescent="0.25">
      <c r="A37" t="s">
        <v>96</v>
      </c>
      <c r="B37" s="1" t="s">
        <v>558</v>
      </c>
      <c r="C37" t="s">
        <v>1</v>
      </c>
      <c r="D37" t="s">
        <v>92</v>
      </c>
      <c r="E37" t="s">
        <v>359</v>
      </c>
      <c r="F37" t="s">
        <v>360</v>
      </c>
      <c r="G37">
        <v>1100</v>
      </c>
      <c r="H37">
        <v>1100</v>
      </c>
      <c r="I37">
        <v>1100</v>
      </c>
      <c r="J37">
        <v>1100</v>
      </c>
      <c r="L37" s="3">
        <v>0</v>
      </c>
      <c r="M37" s="3">
        <v>0</v>
      </c>
      <c r="N37" s="3">
        <v>0</v>
      </c>
      <c r="O37" s="3">
        <v>34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34</v>
      </c>
      <c r="V37" t="s">
        <v>70</v>
      </c>
    </row>
    <row r="38" spans="1:22" hidden="1" x14ac:dyDescent="0.25">
      <c r="A38" t="s">
        <v>96</v>
      </c>
      <c r="B38" s="1" t="s">
        <v>558</v>
      </c>
      <c r="C38" t="s">
        <v>1</v>
      </c>
      <c r="D38" t="s">
        <v>92</v>
      </c>
      <c r="E38" t="s">
        <v>359</v>
      </c>
      <c r="F38" t="s">
        <v>360</v>
      </c>
      <c r="G38">
        <v>1101</v>
      </c>
      <c r="H38">
        <v>1101</v>
      </c>
      <c r="I38">
        <v>1101</v>
      </c>
      <c r="J38">
        <v>1101</v>
      </c>
      <c r="L38" s="3">
        <v>0</v>
      </c>
      <c r="M38" s="3">
        <v>0</v>
      </c>
      <c r="N38" s="3">
        <v>0</v>
      </c>
      <c r="O38" s="3">
        <v>23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23</v>
      </c>
      <c r="V38" t="s">
        <v>70</v>
      </c>
    </row>
    <row r="39" spans="1:22" hidden="1" x14ac:dyDescent="0.25">
      <c r="A39" t="s">
        <v>96</v>
      </c>
      <c r="B39" s="1" t="s">
        <v>558</v>
      </c>
      <c r="C39" t="s">
        <v>1</v>
      </c>
      <c r="D39" t="s">
        <v>92</v>
      </c>
      <c r="E39" t="s">
        <v>359</v>
      </c>
      <c r="F39" t="s">
        <v>360</v>
      </c>
      <c r="G39">
        <v>1102</v>
      </c>
      <c r="H39">
        <v>1102</v>
      </c>
      <c r="I39">
        <v>1102</v>
      </c>
      <c r="J39">
        <v>1102</v>
      </c>
      <c r="L39" s="3">
        <v>0</v>
      </c>
      <c r="M39" s="3">
        <v>0</v>
      </c>
      <c r="N39" s="3">
        <v>0</v>
      </c>
      <c r="O39" s="3">
        <v>7.05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7.05</v>
      </c>
      <c r="V39" t="s">
        <v>70</v>
      </c>
    </row>
    <row r="40" spans="1:22" hidden="1" x14ac:dyDescent="0.25">
      <c r="A40" t="s">
        <v>96</v>
      </c>
      <c r="B40" s="1" t="s">
        <v>558</v>
      </c>
      <c r="C40" t="s">
        <v>1</v>
      </c>
      <c r="D40" t="s">
        <v>92</v>
      </c>
      <c r="E40" t="s">
        <v>359</v>
      </c>
      <c r="F40" t="s">
        <v>360</v>
      </c>
      <c r="G40">
        <v>1103</v>
      </c>
      <c r="H40">
        <v>1103</v>
      </c>
      <c r="I40">
        <v>1103</v>
      </c>
      <c r="J40">
        <v>1103</v>
      </c>
      <c r="L40" s="3">
        <v>0</v>
      </c>
      <c r="M40" s="3">
        <v>0</v>
      </c>
      <c r="N40" s="3">
        <v>0</v>
      </c>
      <c r="O40" s="3">
        <v>4.33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4.33</v>
      </c>
      <c r="V40" t="s">
        <v>70</v>
      </c>
    </row>
    <row r="41" spans="1:22" hidden="1" x14ac:dyDescent="0.25">
      <c r="A41" t="s">
        <v>96</v>
      </c>
      <c r="B41" s="1" t="s">
        <v>559</v>
      </c>
      <c r="C41" t="s">
        <v>1</v>
      </c>
      <c r="D41" t="s">
        <v>92</v>
      </c>
      <c r="E41" t="s">
        <v>359</v>
      </c>
      <c r="F41" t="s">
        <v>360</v>
      </c>
      <c r="G41">
        <v>1104</v>
      </c>
      <c r="H41">
        <v>1104</v>
      </c>
      <c r="I41">
        <v>1104</v>
      </c>
      <c r="J41">
        <v>1104</v>
      </c>
      <c r="L41" s="3">
        <v>0</v>
      </c>
      <c r="M41" s="3">
        <v>0</v>
      </c>
      <c r="N41" s="3">
        <v>0</v>
      </c>
      <c r="O41" s="3">
        <v>6.33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6.33</v>
      </c>
      <c r="V41" t="s">
        <v>70</v>
      </c>
    </row>
    <row r="42" spans="1:22" hidden="1" x14ac:dyDescent="0.25">
      <c r="A42" t="s">
        <v>96</v>
      </c>
      <c r="B42" s="1" t="s">
        <v>560</v>
      </c>
      <c r="C42" t="s">
        <v>1</v>
      </c>
      <c r="D42" t="s">
        <v>92</v>
      </c>
      <c r="E42" t="s">
        <v>359</v>
      </c>
      <c r="F42" t="s">
        <v>360</v>
      </c>
      <c r="G42">
        <v>1105</v>
      </c>
      <c r="H42">
        <v>1105</v>
      </c>
      <c r="I42">
        <v>1105</v>
      </c>
      <c r="J42">
        <v>1105</v>
      </c>
      <c r="L42" s="3">
        <v>0</v>
      </c>
      <c r="M42" s="3">
        <v>0</v>
      </c>
      <c r="N42" s="3">
        <v>0</v>
      </c>
      <c r="O42" s="3">
        <v>32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32</v>
      </c>
      <c r="V42" t="s">
        <v>70</v>
      </c>
    </row>
    <row r="43" spans="1:22" hidden="1" x14ac:dyDescent="0.25">
      <c r="A43" t="s">
        <v>96</v>
      </c>
      <c r="B43" s="1" t="s">
        <v>561</v>
      </c>
      <c r="C43" t="s">
        <v>1</v>
      </c>
      <c r="D43" t="s">
        <v>92</v>
      </c>
      <c r="E43" t="s">
        <v>359</v>
      </c>
      <c r="F43" t="s">
        <v>360</v>
      </c>
      <c r="G43">
        <v>1106</v>
      </c>
      <c r="H43">
        <v>1106</v>
      </c>
      <c r="I43">
        <v>1106</v>
      </c>
      <c r="J43">
        <v>1106</v>
      </c>
      <c r="L43" s="3">
        <v>0</v>
      </c>
      <c r="M43" s="3">
        <v>0</v>
      </c>
      <c r="N43" s="3">
        <v>0</v>
      </c>
      <c r="O43" s="3">
        <v>8.19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8.19</v>
      </c>
      <c r="V43" t="s">
        <v>70</v>
      </c>
    </row>
    <row r="44" spans="1:22" hidden="1" x14ac:dyDescent="0.25">
      <c r="A44" t="s">
        <v>96</v>
      </c>
      <c r="B44" s="1" t="s">
        <v>561</v>
      </c>
      <c r="C44" t="s">
        <v>1</v>
      </c>
      <c r="D44" t="s">
        <v>92</v>
      </c>
      <c r="E44" t="s">
        <v>359</v>
      </c>
      <c r="F44" t="s">
        <v>360</v>
      </c>
      <c r="G44">
        <v>1107</v>
      </c>
      <c r="H44">
        <v>1107</v>
      </c>
      <c r="I44">
        <v>1107</v>
      </c>
      <c r="J44">
        <v>1107</v>
      </c>
      <c r="L44" s="3">
        <v>0</v>
      </c>
      <c r="M44" s="3">
        <v>0</v>
      </c>
      <c r="N44" s="3">
        <v>0</v>
      </c>
      <c r="O44" s="3">
        <v>4.75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4.75</v>
      </c>
      <c r="V44" t="s">
        <v>70</v>
      </c>
    </row>
    <row r="45" spans="1:22" hidden="1" x14ac:dyDescent="0.25">
      <c r="A45" t="s">
        <v>96</v>
      </c>
      <c r="B45" s="1" t="s">
        <v>561</v>
      </c>
      <c r="C45" t="s">
        <v>1</v>
      </c>
      <c r="D45" t="s">
        <v>92</v>
      </c>
      <c r="E45" t="s">
        <v>359</v>
      </c>
      <c r="F45" t="s">
        <v>360</v>
      </c>
      <c r="G45">
        <v>1108</v>
      </c>
      <c r="H45">
        <v>1108</v>
      </c>
      <c r="I45">
        <v>1108</v>
      </c>
      <c r="J45">
        <v>1108</v>
      </c>
      <c r="L45" s="3">
        <v>0</v>
      </c>
      <c r="M45" s="3">
        <v>0</v>
      </c>
      <c r="N45" s="3">
        <v>0</v>
      </c>
      <c r="O45" s="3">
        <v>3.22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3.22</v>
      </c>
      <c r="V45" t="s">
        <v>70</v>
      </c>
    </row>
    <row r="46" spans="1:22" hidden="1" x14ac:dyDescent="0.25">
      <c r="A46" t="s">
        <v>96</v>
      </c>
      <c r="B46" s="1" t="s">
        <v>561</v>
      </c>
      <c r="C46" t="s">
        <v>1</v>
      </c>
      <c r="D46" t="s">
        <v>92</v>
      </c>
      <c r="E46" t="s">
        <v>359</v>
      </c>
      <c r="F46" t="s">
        <v>360</v>
      </c>
      <c r="G46">
        <v>1109</v>
      </c>
      <c r="H46">
        <v>1109</v>
      </c>
      <c r="I46">
        <v>1109</v>
      </c>
      <c r="J46">
        <v>1109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t="s">
        <v>70</v>
      </c>
    </row>
    <row r="47" spans="1:22" hidden="1" x14ac:dyDescent="0.25">
      <c r="A47" t="s">
        <v>96</v>
      </c>
      <c r="B47" s="1" t="s">
        <v>562</v>
      </c>
      <c r="C47" t="s">
        <v>1</v>
      </c>
      <c r="D47" t="s">
        <v>92</v>
      </c>
      <c r="E47" t="s">
        <v>359</v>
      </c>
      <c r="F47" t="s">
        <v>360</v>
      </c>
      <c r="G47">
        <v>1110</v>
      </c>
      <c r="H47">
        <v>1110</v>
      </c>
      <c r="I47">
        <v>1110</v>
      </c>
      <c r="J47">
        <v>1110</v>
      </c>
      <c r="L47" s="3">
        <v>0</v>
      </c>
      <c r="M47" s="3">
        <v>0</v>
      </c>
      <c r="N47" s="3">
        <v>0</v>
      </c>
      <c r="O47" s="3">
        <v>27.8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27.8</v>
      </c>
      <c r="V47" t="s">
        <v>70</v>
      </c>
    </row>
    <row r="48" spans="1:22" hidden="1" x14ac:dyDescent="0.25">
      <c r="A48" t="s">
        <v>861</v>
      </c>
      <c r="B48" s="1" t="s">
        <v>862</v>
      </c>
      <c r="C48" t="s">
        <v>1</v>
      </c>
      <c r="D48" t="s">
        <v>92</v>
      </c>
      <c r="E48" t="s">
        <v>359</v>
      </c>
      <c r="F48" t="s">
        <v>360</v>
      </c>
      <c r="G48">
        <v>1111</v>
      </c>
      <c r="H48">
        <v>1111</v>
      </c>
      <c r="I48">
        <v>1111</v>
      </c>
      <c r="J48">
        <v>1111</v>
      </c>
      <c r="L48" s="3">
        <v>0</v>
      </c>
      <c r="M48" s="3">
        <v>0</v>
      </c>
      <c r="N48" s="3">
        <v>0</v>
      </c>
      <c r="O48" s="3">
        <v>60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f>+Tabla3[[#This Row],[V GRAVADAS]]</f>
        <v>60</v>
      </c>
      <c r="V48" t="s">
        <v>70</v>
      </c>
    </row>
    <row r="49" spans="1:22" hidden="1" x14ac:dyDescent="0.25">
      <c r="A49" t="s">
        <v>861</v>
      </c>
      <c r="B49" s="1" t="s">
        <v>862</v>
      </c>
      <c r="C49" t="s">
        <v>1</v>
      </c>
      <c r="D49" t="s">
        <v>92</v>
      </c>
      <c r="E49" t="s">
        <v>359</v>
      </c>
      <c r="F49" t="s">
        <v>360</v>
      </c>
      <c r="G49">
        <v>1112</v>
      </c>
      <c r="H49">
        <v>1112</v>
      </c>
      <c r="I49">
        <v>1112</v>
      </c>
      <c r="J49">
        <v>1112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f>+Tabla3[[#This Row],[V GRAVADAS]]</f>
        <v>0</v>
      </c>
      <c r="V49" t="s">
        <v>70</v>
      </c>
    </row>
    <row r="50" spans="1:22" hidden="1" x14ac:dyDescent="0.25">
      <c r="A50" t="s">
        <v>861</v>
      </c>
      <c r="B50" s="1" t="s">
        <v>870</v>
      </c>
      <c r="C50" t="s">
        <v>1</v>
      </c>
      <c r="D50" t="s">
        <v>92</v>
      </c>
      <c r="E50" t="s">
        <v>359</v>
      </c>
      <c r="F50" t="s">
        <v>360</v>
      </c>
      <c r="G50">
        <v>1113</v>
      </c>
      <c r="H50">
        <v>1113</v>
      </c>
      <c r="I50">
        <v>1113</v>
      </c>
      <c r="J50">
        <v>1113</v>
      </c>
      <c r="L50" s="3">
        <v>0</v>
      </c>
      <c r="M50" s="3">
        <v>0</v>
      </c>
      <c r="N50" s="3">
        <v>0</v>
      </c>
      <c r="O50" s="3">
        <v>37.75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f>+Tabla3[[#This Row],[V GRAVADAS]]</f>
        <v>37.75</v>
      </c>
      <c r="V50" t="s">
        <v>70</v>
      </c>
    </row>
    <row r="51" spans="1:22" hidden="1" x14ac:dyDescent="0.25">
      <c r="A51" t="s">
        <v>861</v>
      </c>
      <c r="B51" s="1" t="s">
        <v>870</v>
      </c>
      <c r="C51" t="s">
        <v>1</v>
      </c>
      <c r="D51" t="s">
        <v>92</v>
      </c>
      <c r="E51" t="s">
        <v>359</v>
      </c>
      <c r="F51" t="s">
        <v>360</v>
      </c>
      <c r="G51">
        <v>1114</v>
      </c>
      <c r="H51">
        <v>1114</v>
      </c>
      <c r="I51">
        <v>1114</v>
      </c>
      <c r="J51">
        <v>1114</v>
      </c>
      <c r="L51" s="3">
        <v>0</v>
      </c>
      <c r="M51" s="3">
        <v>0</v>
      </c>
      <c r="N51" s="3">
        <v>0</v>
      </c>
      <c r="O51" s="60">
        <v>35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f>+Tabla3[[#This Row],[V GRAVADAS]]</f>
        <v>35</v>
      </c>
      <c r="V51" t="s">
        <v>70</v>
      </c>
    </row>
    <row r="52" spans="1:22" hidden="1" x14ac:dyDescent="0.25">
      <c r="A52" t="s">
        <v>861</v>
      </c>
      <c r="B52" s="1" t="s">
        <v>1056</v>
      </c>
      <c r="C52" t="s">
        <v>1</v>
      </c>
      <c r="D52" t="s">
        <v>92</v>
      </c>
      <c r="E52" t="s">
        <v>359</v>
      </c>
      <c r="F52" t="s">
        <v>360</v>
      </c>
      <c r="G52">
        <v>1115</v>
      </c>
      <c r="H52">
        <v>1115</v>
      </c>
      <c r="I52">
        <v>1115</v>
      </c>
      <c r="J52">
        <v>1115</v>
      </c>
      <c r="L52" s="3">
        <v>0</v>
      </c>
      <c r="M52" s="3">
        <v>0</v>
      </c>
      <c r="N52" s="3">
        <v>0</v>
      </c>
      <c r="O52" s="60">
        <v>21.43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f>+Tabla3[[#This Row],[V GRAVADAS]]</f>
        <v>21.43</v>
      </c>
      <c r="V52" t="s">
        <v>70</v>
      </c>
    </row>
    <row r="53" spans="1:22" hidden="1" x14ac:dyDescent="0.25">
      <c r="A53" t="s">
        <v>861</v>
      </c>
      <c r="B53" s="1" t="s">
        <v>1056</v>
      </c>
      <c r="C53" t="s">
        <v>1</v>
      </c>
      <c r="D53" t="s">
        <v>92</v>
      </c>
      <c r="E53" t="s">
        <v>359</v>
      </c>
      <c r="F53" t="s">
        <v>360</v>
      </c>
      <c r="G53">
        <v>1116</v>
      </c>
      <c r="H53">
        <v>1116</v>
      </c>
      <c r="I53">
        <v>1116</v>
      </c>
      <c r="J53">
        <v>1116</v>
      </c>
      <c r="L53" s="3">
        <v>0</v>
      </c>
      <c r="M53" s="3">
        <v>0</v>
      </c>
      <c r="N53" s="3">
        <v>0</v>
      </c>
      <c r="O53" s="60">
        <v>3.09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f>+Tabla3[[#This Row],[V GRAVADAS]]</f>
        <v>3.09</v>
      </c>
      <c r="V53" t="s">
        <v>70</v>
      </c>
    </row>
    <row r="54" spans="1:22" hidden="1" x14ac:dyDescent="0.25">
      <c r="A54" t="s">
        <v>861</v>
      </c>
      <c r="B54" s="1" t="s">
        <v>1056</v>
      </c>
      <c r="C54" t="s">
        <v>1</v>
      </c>
      <c r="D54" t="s">
        <v>92</v>
      </c>
      <c r="E54" t="s">
        <v>359</v>
      </c>
      <c r="F54" t="s">
        <v>360</v>
      </c>
      <c r="G54">
        <v>1117</v>
      </c>
      <c r="H54">
        <v>1117</v>
      </c>
      <c r="I54">
        <v>1117</v>
      </c>
      <c r="J54">
        <v>1117</v>
      </c>
      <c r="L54" s="3">
        <v>0</v>
      </c>
      <c r="M54" s="3">
        <v>0</v>
      </c>
      <c r="N54" s="3">
        <v>0</v>
      </c>
      <c r="O54" s="60">
        <v>25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f>+Tabla3[[#This Row],[V GRAVADAS]]</f>
        <v>25</v>
      </c>
      <c r="V54" t="s">
        <v>70</v>
      </c>
    </row>
    <row r="55" spans="1:22" hidden="1" x14ac:dyDescent="0.25">
      <c r="A55" t="s">
        <v>861</v>
      </c>
      <c r="B55" s="1" t="s">
        <v>1057</v>
      </c>
      <c r="C55" t="s">
        <v>1</v>
      </c>
      <c r="D55" t="s">
        <v>92</v>
      </c>
      <c r="E55" t="s">
        <v>359</v>
      </c>
      <c r="F55" t="s">
        <v>360</v>
      </c>
      <c r="G55">
        <v>1118</v>
      </c>
      <c r="H55">
        <v>1118</v>
      </c>
      <c r="I55">
        <v>1118</v>
      </c>
      <c r="J55">
        <v>1118</v>
      </c>
      <c r="L55" s="3">
        <v>0</v>
      </c>
      <c r="M55" s="3">
        <v>0</v>
      </c>
      <c r="N55" s="3">
        <v>0</v>
      </c>
      <c r="O55" s="60">
        <v>70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f>+Tabla3[[#This Row],[V GRAVADAS]]</f>
        <v>70</v>
      </c>
      <c r="V55" t="s">
        <v>70</v>
      </c>
    </row>
    <row r="56" spans="1:22" hidden="1" x14ac:dyDescent="0.25">
      <c r="A56" t="s">
        <v>861</v>
      </c>
      <c r="B56" s="1" t="s">
        <v>892</v>
      </c>
      <c r="C56" t="s">
        <v>1</v>
      </c>
      <c r="D56" t="s">
        <v>92</v>
      </c>
      <c r="E56" t="s">
        <v>359</v>
      </c>
      <c r="F56" t="s">
        <v>360</v>
      </c>
      <c r="G56">
        <v>1119</v>
      </c>
      <c r="H56">
        <v>1119</v>
      </c>
      <c r="I56">
        <v>1119</v>
      </c>
      <c r="J56">
        <v>1119</v>
      </c>
      <c r="L56" s="3">
        <v>0</v>
      </c>
      <c r="M56" s="3">
        <v>0</v>
      </c>
      <c r="N56" s="3">
        <v>0</v>
      </c>
      <c r="O56" s="60">
        <v>122.35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f>+Tabla3[[#This Row],[V GRAVADAS]]</f>
        <v>122.35</v>
      </c>
      <c r="V56" t="s">
        <v>70</v>
      </c>
    </row>
    <row r="57" spans="1:22" hidden="1" x14ac:dyDescent="0.25">
      <c r="A57" t="s">
        <v>861</v>
      </c>
      <c r="B57" s="1" t="s">
        <v>892</v>
      </c>
      <c r="C57" t="s">
        <v>1</v>
      </c>
      <c r="D57" t="s">
        <v>92</v>
      </c>
      <c r="E57" t="s">
        <v>359</v>
      </c>
      <c r="F57" t="s">
        <v>360</v>
      </c>
      <c r="G57">
        <v>1120</v>
      </c>
      <c r="H57">
        <v>1120</v>
      </c>
      <c r="I57">
        <v>1120</v>
      </c>
      <c r="J57">
        <v>1120</v>
      </c>
      <c r="L57" s="3">
        <v>0</v>
      </c>
      <c r="M57" s="3">
        <v>0</v>
      </c>
      <c r="N57" s="3">
        <v>0</v>
      </c>
      <c r="O57" s="60">
        <v>20.16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f>+Tabla3[[#This Row],[V GRAVADAS]]</f>
        <v>20.16</v>
      </c>
      <c r="V57" t="s">
        <v>70</v>
      </c>
    </row>
    <row r="58" spans="1:22" hidden="1" x14ac:dyDescent="0.25">
      <c r="A58" t="s">
        <v>861</v>
      </c>
      <c r="B58" s="1" t="s">
        <v>892</v>
      </c>
      <c r="C58" t="s">
        <v>1</v>
      </c>
      <c r="D58" t="s">
        <v>92</v>
      </c>
      <c r="E58" t="s">
        <v>359</v>
      </c>
      <c r="F58" t="s">
        <v>360</v>
      </c>
      <c r="G58">
        <v>1121</v>
      </c>
      <c r="H58">
        <v>1121</v>
      </c>
      <c r="I58">
        <v>1121</v>
      </c>
      <c r="J58">
        <v>1121</v>
      </c>
      <c r="L58" s="3">
        <v>0</v>
      </c>
      <c r="M58" s="3">
        <v>0</v>
      </c>
      <c r="N58" s="3">
        <v>0</v>
      </c>
      <c r="O58" s="60">
        <v>20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f>+Tabla3[[#This Row],[V GRAVADAS]]</f>
        <v>20</v>
      </c>
      <c r="V58" t="s">
        <v>70</v>
      </c>
    </row>
    <row r="59" spans="1:22" hidden="1" x14ac:dyDescent="0.25">
      <c r="A59" t="s">
        <v>861</v>
      </c>
      <c r="B59" s="1" t="s">
        <v>892</v>
      </c>
      <c r="C59" t="s">
        <v>1</v>
      </c>
      <c r="D59" t="s">
        <v>92</v>
      </c>
      <c r="E59" t="s">
        <v>359</v>
      </c>
      <c r="F59" t="s">
        <v>360</v>
      </c>
      <c r="G59">
        <v>1122</v>
      </c>
      <c r="H59">
        <v>1122</v>
      </c>
      <c r="I59">
        <v>1122</v>
      </c>
      <c r="J59">
        <v>1122</v>
      </c>
      <c r="L59" s="3">
        <v>0</v>
      </c>
      <c r="M59" s="3">
        <v>0</v>
      </c>
      <c r="N59" s="3">
        <v>0</v>
      </c>
      <c r="O59" s="60">
        <v>33.15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f>+Tabla3[[#This Row],[V GRAVADAS]]</f>
        <v>33.15</v>
      </c>
      <c r="V59" t="s">
        <v>70</v>
      </c>
    </row>
    <row r="60" spans="1:22" hidden="1" x14ac:dyDescent="0.25">
      <c r="A60" t="s">
        <v>861</v>
      </c>
      <c r="B60" s="1" t="s">
        <v>892</v>
      </c>
      <c r="C60" t="s">
        <v>1</v>
      </c>
      <c r="D60" t="s">
        <v>92</v>
      </c>
      <c r="E60" t="s">
        <v>359</v>
      </c>
      <c r="F60" t="s">
        <v>360</v>
      </c>
      <c r="G60">
        <v>1123</v>
      </c>
      <c r="H60">
        <v>1123</v>
      </c>
      <c r="I60">
        <v>1123</v>
      </c>
      <c r="J60">
        <v>1123</v>
      </c>
      <c r="L60" s="3">
        <v>0</v>
      </c>
      <c r="M60" s="3">
        <v>0</v>
      </c>
      <c r="N60" s="3">
        <v>0</v>
      </c>
      <c r="O60" s="60">
        <v>17.5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f>+Tabla3[[#This Row],[V GRAVADAS]]</f>
        <v>17.5</v>
      </c>
      <c r="V60" t="s">
        <v>70</v>
      </c>
    </row>
    <row r="61" spans="1:22" hidden="1" x14ac:dyDescent="0.25">
      <c r="A61" t="s">
        <v>861</v>
      </c>
      <c r="B61" s="1" t="s">
        <v>1058</v>
      </c>
      <c r="C61" t="s">
        <v>1</v>
      </c>
      <c r="D61" t="s">
        <v>92</v>
      </c>
      <c r="E61" t="s">
        <v>359</v>
      </c>
      <c r="F61" t="s">
        <v>360</v>
      </c>
      <c r="G61">
        <v>1124</v>
      </c>
      <c r="H61">
        <v>1124</v>
      </c>
      <c r="I61">
        <v>1124</v>
      </c>
      <c r="J61">
        <v>1124</v>
      </c>
      <c r="L61" s="3">
        <v>0</v>
      </c>
      <c r="M61" s="3">
        <v>0</v>
      </c>
      <c r="N61" s="3">
        <v>0</v>
      </c>
      <c r="O61" s="60">
        <v>10.11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f>+Tabla3[[#This Row],[V GRAVADAS]]</f>
        <v>10.11</v>
      </c>
      <c r="V61" t="s">
        <v>70</v>
      </c>
    </row>
    <row r="62" spans="1:22" hidden="1" x14ac:dyDescent="0.25">
      <c r="A62" t="s">
        <v>861</v>
      </c>
      <c r="B62" s="1" t="s">
        <v>905</v>
      </c>
      <c r="C62" t="s">
        <v>1</v>
      </c>
      <c r="D62" t="s">
        <v>92</v>
      </c>
      <c r="E62" t="s">
        <v>359</v>
      </c>
      <c r="F62" t="s">
        <v>360</v>
      </c>
      <c r="G62">
        <v>1125</v>
      </c>
      <c r="H62">
        <v>1125</v>
      </c>
      <c r="I62">
        <v>1125</v>
      </c>
      <c r="J62">
        <v>1125</v>
      </c>
      <c r="L62" s="3">
        <v>0</v>
      </c>
      <c r="M62" s="3">
        <v>0</v>
      </c>
      <c r="N62" s="3">
        <v>0</v>
      </c>
      <c r="O62" s="60">
        <v>12.5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f>+Tabla3[[#This Row],[V GRAVADAS]]</f>
        <v>12.5</v>
      </c>
      <c r="V62" t="s">
        <v>70</v>
      </c>
    </row>
    <row r="63" spans="1:22" hidden="1" x14ac:dyDescent="0.25">
      <c r="A63" t="s">
        <v>861</v>
      </c>
      <c r="B63" s="1" t="s">
        <v>905</v>
      </c>
      <c r="C63" t="s">
        <v>1</v>
      </c>
      <c r="D63" t="s">
        <v>92</v>
      </c>
      <c r="E63" t="s">
        <v>359</v>
      </c>
      <c r="F63" t="s">
        <v>360</v>
      </c>
      <c r="G63">
        <v>1126</v>
      </c>
      <c r="H63">
        <v>1126</v>
      </c>
      <c r="I63">
        <v>1126</v>
      </c>
      <c r="J63">
        <v>1126</v>
      </c>
      <c r="L63" s="3">
        <v>0</v>
      </c>
      <c r="M63" s="3">
        <v>0</v>
      </c>
      <c r="N63" s="3">
        <v>0</v>
      </c>
      <c r="O63" s="60">
        <v>26.52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f>+Tabla3[[#This Row],[V GRAVADAS]]</f>
        <v>26.52</v>
      </c>
      <c r="V63" t="s">
        <v>70</v>
      </c>
    </row>
    <row r="64" spans="1:22" hidden="1" x14ac:dyDescent="0.25">
      <c r="A64" t="s">
        <v>861</v>
      </c>
      <c r="B64" s="1" t="s">
        <v>905</v>
      </c>
      <c r="C64" t="s">
        <v>1</v>
      </c>
      <c r="D64" t="s">
        <v>92</v>
      </c>
      <c r="E64" t="s">
        <v>359</v>
      </c>
      <c r="F64" t="s">
        <v>360</v>
      </c>
      <c r="G64">
        <v>1127</v>
      </c>
      <c r="H64">
        <v>1127</v>
      </c>
      <c r="I64">
        <v>1127</v>
      </c>
      <c r="J64">
        <v>1127</v>
      </c>
      <c r="L64" s="3">
        <v>0</v>
      </c>
      <c r="M64" s="3">
        <v>0</v>
      </c>
      <c r="N64" s="3">
        <v>0</v>
      </c>
      <c r="O64" s="60">
        <v>13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f>+Tabla3[[#This Row],[V GRAVADAS]]</f>
        <v>13</v>
      </c>
      <c r="V64" t="s">
        <v>70</v>
      </c>
    </row>
    <row r="65" spans="1:22" hidden="1" x14ac:dyDescent="0.25">
      <c r="A65" t="s">
        <v>861</v>
      </c>
      <c r="B65" s="1" t="s">
        <v>905</v>
      </c>
      <c r="C65" t="s">
        <v>1</v>
      </c>
      <c r="D65" t="s">
        <v>92</v>
      </c>
      <c r="E65" t="s">
        <v>359</v>
      </c>
      <c r="F65" t="s">
        <v>360</v>
      </c>
      <c r="G65">
        <v>1128</v>
      </c>
      <c r="H65">
        <v>1128</v>
      </c>
      <c r="I65">
        <v>1128</v>
      </c>
      <c r="J65">
        <v>1128</v>
      </c>
      <c r="L65" s="3">
        <v>0</v>
      </c>
      <c r="M65" s="3">
        <v>0</v>
      </c>
      <c r="N65" s="3">
        <v>0</v>
      </c>
      <c r="O65" s="60">
        <v>164.4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f>+Tabla3[[#This Row],[V GRAVADAS]]</f>
        <v>164.4</v>
      </c>
      <c r="V65" t="s">
        <v>70</v>
      </c>
    </row>
    <row r="66" spans="1:22" hidden="1" x14ac:dyDescent="0.25">
      <c r="A66" t="s">
        <v>861</v>
      </c>
      <c r="B66" s="1" t="s">
        <v>905</v>
      </c>
      <c r="C66" t="s">
        <v>1</v>
      </c>
      <c r="D66" t="s">
        <v>92</v>
      </c>
      <c r="E66" t="s">
        <v>359</v>
      </c>
      <c r="F66" t="s">
        <v>360</v>
      </c>
      <c r="G66">
        <v>1129</v>
      </c>
      <c r="H66">
        <v>1129</v>
      </c>
      <c r="I66">
        <v>1129</v>
      </c>
      <c r="J66">
        <v>1129</v>
      </c>
      <c r="L66" s="3">
        <v>0</v>
      </c>
      <c r="M66" s="3">
        <v>0</v>
      </c>
      <c r="N66" s="3">
        <v>0</v>
      </c>
      <c r="O66" s="60">
        <v>34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f>+Tabla3[[#This Row],[V GRAVADAS]]</f>
        <v>34</v>
      </c>
      <c r="V66" t="s">
        <v>70</v>
      </c>
    </row>
    <row r="67" spans="1:22" hidden="1" x14ac:dyDescent="0.25">
      <c r="A67" t="s">
        <v>861</v>
      </c>
      <c r="B67" s="1" t="s">
        <v>905</v>
      </c>
      <c r="C67" t="s">
        <v>1</v>
      </c>
      <c r="D67" t="s">
        <v>92</v>
      </c>
      <c r="E67" t="s">
        <v>359</v>
      </c>
      <c r="F67" t="s">
        <v>360</v>
      </c>
      <c r="G67">
        <v>1130</v>
      </c>
      <c r="H67">
        <v>1130</v>
      </c>
      <c r="I67">
        <v>1130</v>
      </c>
      <c r="J67">
        <v>1130</v>
      </c>
      <c r="L67" s="3">
        <v>0</v>
      </c>
      <c r="M67" s="3">
        <v>0</v>
      </c>
      <c r="N67" s="3">
        <v>0</v>
      </c>
      <c r="O67" s="60">
        <v>62.14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f>+Tabla3[[#This Row],[V GRAVADAS]]</f>
        <v>62.14</v>
      </c>
      <c r="V67" t="s">
        <v>70</v>
      </c>
    </row>
    <row r="68" spans="1:22" hidden="1" x14ac:dyDescent="0.25">
      <c r="A68" t="s">
        <v>861</v>
      </c>
      <c r="B68" s="1" t="s">
        <v>1059</v>
      </c>
      <c r="C68" t="s">
        <v>1</v>
      </c>
      <c r="D68" t="s">
        <v>92</v>
      </c>
      <c r="E68" t="s">
        <v>359</v>
      </c>
      <c r="F68" t="s">
        <v>360</v>
      </c>
      <c r="G68">
        <v>1131</v>
      </c>
      <c r="H68">
        <v>1131</v>
      </c>
      <c r="I68">
        <v>1131</v>
      </c>
      <c r="J68">
        <v>1131</v>
      </c>
      <c r="L68" s="3">
        <v>0</v>
      </c>
      <c r="M68" s="3">
        <v>0</v>
      </c>
      <c r="N68" s="3">
        <v>0</v>
      </c>
      <c r="O68" s="60">
        <v>139.5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f>+Tabla3[[#This Row],[V GRAVADAS]]</f>
        <v>139.5</v>
      </c>
      <c r="V68" t="s">
        <v>70</v>
      </c>
    </row>
    <row r="69" spans="1:22" hidden="1" x14ac:dyDescent="0.25">
      <c r="A69" t="s">
        <v>861</v>
      </c>
      <c r="B69" s="1" t="s">
        <v>923</v>
      </c>
      <c r="C69" t="s">
        <v>1</v>
      </c>
      <c r="D69" t="s">
        <v>92</v>
      </c>
      <c r="E69" t="s">
        <v>359</v>
      </c>
      <c r="F69" t="s">
        <v>360</v>
      </c>
      <c r="G69">
        <v>1132</v>
      </c>
      <c r="H69">
        <v>1132</v>
      </c>
      <c r="I69">
        <v>1132</v>
      </c>
      <c r="J69">
        <v>1132</v>
      </c>
      <c r="L69" s="3">
        <v>0</v>
      </c>
      <c r="M69" s="3">
        <v>0</v>
      </c>
      <c r="N69" s="3">
        <v>0</v>
      </c>
      <c r="O69" s="60">
        <v>3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f>+Tabla3[[#This Row],[V GRAVADAS]]</f>
        <v>3</v>
      </c>
      <c r="V69" t="s">
        <v>70</v>
      </c>
    </row>
    <row r="70" spans="1:22" hidden="1" x14ac:dyDescent="0.25">
      <c r="A70" t="s">
        <v>861</v>
      </c>
      <c r="B70" s="1" t="s">
        <v>923</v>
      </c>
      <c r="C70" t="s">
        <v>1</v>
      </c>
      <c r="D70" t="s">
        <v>92</v>
      </c>
      <c r="E70" t="s">
        <v>359</v>
      </c>
      <c r="F70" t="s">
        <v>360</v>
      </c>
      <c r="G70">
        <v>1133</v>
      </c>
      <c r="H70">
        <v>1133</v>
      </c>
      <c r="I70">
        <v>1133</v>
      </c>
      <c r="J70">
        <v>1133</v>
      </c>
      <c r="L70" s="3">
        <v>0</v>
      </c>
      <c r="M70" s="3">
        <v>0</v>
      </c>
      <c r="N70" s="3">
        <v>0</v>
      </c>
      <c r="O70" s="60">
        <v>13.88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f>+Tabla3[[#This Row],[V GRAVADAS]]</f>
        <v>13.88</v>
      </c>
      <c r="V70" t="s">
        <v>70</v>
      </c>
    </row>
    <row r="71" spans="1:22" hidden="1" x14ac:dyDescent="0.25">
      <c r="A71" t="s">
        <v>861</v>
      </c>
      <c r="B71" s="1" t="s">
        <v>926</v>
      </c>
      <c r="C71" t="s">
        <v>1</v>
      </c>
      <c r="D71" t="s">
        <v>92</v>
      </c>
      <c r="E71" t="s">
        <v>359</v>
      </c>
      <c r="F71" t="s">
        <v>360</v>
      </c>
      <c r="G71">
        <v>1134</v>
      </c>
      <c r="H71">
        <v>1134</v>
      </c>
      <c r="I71">
        <v>1134</v>
      </c>
      <c r="J71">
        <v>1134</v>
      </c>
      <c r="L71" s="3">
        <v>0</v>
      </c>
      <c r="M71" s="3">
        <v>0</v>
      </c>
      <c r="N71" s="3">
        <v>0</v>
      </c>
      <c r="O71" s="60">
        <v>25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f>+Tabla3[[#This Row],[V GRAVADAS]]</f>
        <v>25</v>
      </c>
      <c r="V71" t="s">
        <v>70</v>
      </c>
    </row>
    <row r="72" spans="1:22" hidden="1" x14ac:dyDescent="0.25">
      <c r="A72" t="s">
        <v>861</v>
      </c>
      <c r="B72" s="1" t="s">
        <v>1060</v>
      </c>
      <c r="C72" t="s">
        <v>1</v>
      </c>
      <c r="D72" t="s">
        <v>92</v>
      </c>
      <c r="E72" t="s">
        <v>359</v>
      </c>
      <c r="F72" t="s">
        <v>360</v>
      </c>
      <c r="G72">
        <v>1135</v>
      </c>
      <c r="H72">
        <v>1135</v>
      </c>
      <c r="I72">
        <v>1135</v>
      </c>
      <c r="J72">
        <v>1135</v>
      </c>
      <c r="L72" s="3">
        <v>0</v>
      </c>
      <c r="M72" s="3">
        <v>0</v>
      </c>
      <c r="N72" s="3">
        <v>0</v>
      </c>
      <c r="O72" s="60">
        <v>1.61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f>+Tabla3[[#This Row],[V GRAVADAS]]</f>
        <v>1.61</v>
      </c>
      <c r="V72" t="s">
        <v>70</v>
      </c>
    </row>
    <row r="73" spans="1:22" hidden="1" x14ac:dyDescent="0.25">
      <c r="A73" t="s">
        <v>861</v>
      </c>
      <c r="B73" s="1" t="s">
        <v>1060</v>
      </c>
      <c r="C73" t="s">
        <v>1</v>
      </c>
      <c r="D73" t="s">
        <v>92</v>
      </c>
      <c r="E73" t="s">
        <v>359</v>
      </c>
      <c r="F73" t="s">
        <v>360</v>
      </c>
      <c r="G73">
        <v>1136</v>
      </c>
      <c r="H73">
        <v>1136</v>
      </c>
      <c r="I73">
        <v>1136</v>
      </c>
      <c r="J73">
        <v>1136</v>
      </c>
      <c r="L73" s="3">
        <v>0</v>
      </c>
      <c r="M73" s="3">
        <v>0</v>
      </c>
      <c r="N73" s="3">
        <v>0</v>
      </c>
      <c r="O73" s="60">
        <v>14.86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f>+Tabla3[[#This Row],[V GRAVADAS]]</f>
        <v>14.86</v>
      </c>
      <c r="V73" t="s">
        <v>70</v>
      </c>
    </row>
    <row r="74" spans="1:22" hidden="1" x14ac:dyDescent="0.25">
      <c r="A74" t="s">
        <v>861</v>
      </c>
      <c r="B74" s="1" t="s">
        <v>1060</v>
      </c>
      <c r="C74" t="s">
        <v>1</v>
      </c>
      <c r="D74" t="s">
        <v>92</v>
      </c>
      <c r="E74" t="s">
        <v>359</v>
      </c>
      <c r="F74" t="s">
        <v>360</v>
      </c>
      <c r="G74">
        <v>1137</v>
      </c>
      <c r="H74">
        <v>1137</v>
      </c>
      <c r="I74">
        <v>1137</v>
      </c>
      <c r="J74">
        <v>1137</v>
      </c>
      <c r="L74" s="3">
        <v>0</v>
      </c>
      <c r="M74" s="3">
        <v>0</v>
      </c>
      <c r="N74" s="3">
        <v>0</v>
      </c>
      <c r="O74" s="60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f>+Tabla3[[#This Row],[V GRAVADAS]]</f>
        <v>0</v>
      </c>
      <c r="V74" t="s">
        <v>70</v>
      </c>
    </row>
    <row r="75" spans="1:22" hidden="1" x14ac:dyDescent="0.25">
      <c r="A75" t="s">
        <v>861</v>
      </c>
      <c r="B75" s="1" t="s">
        <v>951</v>
      </c>
      <c r="C75" t="s">
        <v>1</v>
      </c>
      <c r="D75" t="s">
        <v>92</v>
      </c>
      <c r="E75" t="s">
        <v>359</v>
      </c>
      <c r="F75" t="s">
        <v>360</v>
      </c>
      <c r="G75">
        <v>1138</v>
      </c>
      <c r="H75">
        <v>1138</v>
      </c>
      <c r="I75">
        <v>1138</v>
      </c>
      <c r="J75">
        <v>1138</v>
      </c>
      <c r="L75" s="3">
        <v>0</v>
      </c>
      <c r="M75" s="3">
        <v>0</v>
      </c>
      <c r="N75" s="3">
        <v>0</v>
      </c>
      <c r="O75" s="60">
        <v>25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f>+Tabla3[[#This Row],[V GRAVADAS]]</f>
        <v>25</v>
      </c>
      <c r="V75" t="s">
        <v>70</v>
      </c>
    </row>
    <row r="76" spans="1:22" hidden="1" x14ac:dyDescent="0.25">
      <c r="A76" t="s">
        <v>861</v>
      </c>
      <c r="B76" s="1" t="s">
        <v>1061</v>
      </c>
      <c r="C76" t="s">
        <v>1</v>
      </c>
      <c r="D76" t="s">
        <v>92</v>
      </c>
      <c r="E76" t="s">
        <v>359</v>
      </c>
      <c r="F76" t="s">
        <v>360</v>
      </c>
      <c r="G76">
        <v>1139</v>
      </c>
      <c r="H76">
        <v>1139</v>
      </c>
      <c r="I76">
        <v>1139</v>
      </c>
      <c r="J76">
        <v>1139</v>
      </c>
      <c r="L76" s="3">
        <v>0</v>
      </c>
      <c r="M76" s="3">
        <v>0</v>
      </c>
      <c r="N76" s="3">
        <v>0</v>
      </c>
      <c r="O76" s="60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f>+Tabla3[[#This Row],[V GRAVADAS]]</f>
        <v>0</v>
      </c>
      <c r="V76" t="s">
        <v>70</v>
      </c>
    </row>
    <row r="77" spans="1:22" hidden="1" x14ac:dyDescent="0.25">
      <c r="A77" t="s">
        <v>861</v>
      </c>
      <c r="B77" s="1" t="s">
        <v>1061</v>
      </c>
      <c r="C77" t="s">
        <v>1</v>
      </c>
      <c r="D77" t="s">
        <v>92</v>
      </c>
      <c r="E77" t="s">
        <v>359</v>
      </c>
      <c r="F77" t="s">
        <v>360</v>
      </c>
      <c r="G77">
        <v>1140</v>
      </c>
      <c r="H77">
        <v>1140</v>
      </c>
      <c r="I77">
        <v>1140</v>
      </c>
      <c r="J77">
        <v>1140</v>
      </c>
      <c r="L77" s="3">
        <v>0</v>
      </c>
      <c r="M77" s="3">
        <v>0</v>
      </c>
      <c r="N77" s="3">
        <v>0</v>
      </c>
      <c r="O77" s="60">
        <v>57.5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f>+Tabla3[[#This Row],[V GRAVADAS]]</f>
        <v>57.5</v>
      </c>
      <c r="V77" t="s">
        <v>70</v>
      </c>
    </row>
    <row r="78" spans="1:22" hidden="1" x14ac:dyDescent="0.25">
      <c r="A78" t="s">
        <v>861</v>
      </c>
      <c r="B78" s="1" t="s">
        <v>1061</v>
      </c>
      <c r="C78" t="s">
        <v>1</v>
      </c>
      <c r="D78" t="s">
        <v>92</v>
      </c>
      <c r="E78" t="s">
        <v>359</v>
      </c>
      <c r="F78" t="s">
        <v>360</v>
      </c>
      <c r="G78">
        <v>1141</v>
      </c>
      <c r="H78">
        <v>1141</v>
      </c>
      <c r="I78">
        <v>1141</v>
      </c>
      <c r="J78">
        <v>1141</v>
      </c>
      <c r="L78" s="3">
        <v>0</v>
      </c>
      <c r="M78" s="3">
        <v>0</v>
      </c>
      <c r="N78" s="3">
        <v>0</v>
      </c>
      <c r="O78" s="60">
        <v>23.27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f>+Tabla3[[#This Row],[V GRAVADAS]]</f>
        <v>23.27</v>
      </c>
      <c r="V78" t="s">
        <v>70</v>
      </c>
    </row>
    <row r="79" spans="1:22" hidden="1" x14ac:dyDescent="0.25">
      <c r="A79" t="s">
        <v>861</v>
      </c>
      <c r="B79" s="1" t="s">
        <v>1061</v>
      </c>
      <c r="C79" t="s">
        <v>1</v>
      </c>
      <c r="D79" t="s">
        <v>92</v>
      </c>
      <c r="E79" t="s">
        <v>359</v>
      </c>
      <c r="F79" t="s">
        <v>360</v>
      </c>
      <c r="G79">
        <v>1142</v>
      </c>
      <c r="H79">
        <v>1142</v>
      </c>
      <c r="I79">
        <v>1142</v>
      </c>
      <c r="J79">
        <v>1142</v>
      </c>
      <c r="L79" s="3">
        <v>0</v>
      </c>
      <c r="M79" s="3">
        <v>0</v>
      </c>
      <c r="N79" s="3">
        <v>0</v>
      </c>
      <c r="O79" s="60">
        <v>130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f>+Tabla3[[#This Row],[V GRAVADAS]]</f>
        <v>130</v>
      </c>
      <c r="V79" t="s">
        <v>70</v>
      </c>
    </row>
    <row r="80" spans="1:22" hidden="1" x14ac:dyDescent="0.25">
      <c r="A80" t="s">
        <v>861</v>
      </c>
      <c r="B80" s="1" t="s">
        <v>1061</v>
      </c>
      <c r="C80" t="s">
        <v>1</v>
      </c>
      <c r="D80" t="s">
        <v>92</v>
      </c>
      <c r="E80" t="s">
        <v>359</v>
      </c>
      <c r="F80" t="s">
        <v>360</v>
      </c>
      <c r="G80">
        <v>1143</v>
      </c>
      <c r="H80">
        <v>1143</v>
      </c>
      <c r="I80">
        <v>1143</v>
      </c>
      <c r="J80">
        <v>1143</v>
      </c>
      <c r="L80" s="3">
        <v>0</v>
      </c>
      <c r="M80" s="3">
        <v>0</v>
      </c>
      <c r="N80" s="3">
        <v>0</v>
      </c>
      <c r="O80" s="60">
        <v>3.09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f>+Tabla3[[#This Row],[V GRAVADAS]]</f>
        <v>3.09</v>
      </c>
      <c r="V80" t="s">
        <v>70</v>
      </c>
    </row>
    <row r="81" spans="1:22" hidden="1" x14ac:dyDescent="0.25">
      <c r="A81" t="s">
        <v>861</v>
      </c>
      <c r="B81" s="1" t="s">
        <v>1061</v>
      </c>
      <c r="C81" t="s">
        <v>1</v>
      </c>
      <c r="D81" t="s">
        <v>92</v>
      </c>
      <c r="E81" t="s">
        <v>359</v>
      </c>
      <c r="F81" t="s">
        <v>360</v>
      </c>
      <c r="G81">
        <v>1144</v>
      </c>
      <c r="H81">
        <v>1144</v>
      </c>
      <c r="I81">
        <v>1144</v>
      </c>
      <c r="J81">
        <v>1144</v>
      </c>
      <c r="L81" s="3">
        <v>0</v>
      </c>
      <c r="M81" s="3">
        <v>0</v>
      </c>
      <c r="N81" s="3">
        <v>0</v>
      </c>
      <c r="O81" s="60">
        <v>130.5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f>+Tabla3[[#This Row],[V GRAVADAS]]</f>
        <v>130.5</v>
      </c>
      <c r="V81" t="s">
        <v>70</v>
      </c>
    </row>
    <row r="82" spans="1:22" hidden="1" x14ac:dyDescent="0.25">
      <c r="A82" t="s">
        <v>861</v>
      </c>
      <c r="B82" s="1" t="s">
        <v>1061</v>
      </c>
      <c r="C82" t="s">
        <v>1</v>
      </c>
      <c r="D82" t="s">
        <v>92</v>
      </c>
      <c r="E82" t="s">
        <v>359</v>
      </c>
      <c r="F82" t="s">
        <v>360</v>
      </c>
      <c r="G82">
        <v>1145</v>
      </c>
      <c r="H82">
        <v>1145</v>
      </c>
      <c r="I82">
        <v>1145</v>
      </c>
      <c r="J82">
        <v>1145</v>
      </c>
      <c r="L82" s="3">
        <v>0</v>
      </c>
      <c r="M82" s="3">
        <v>0</v>
      </c>
      <c r="N82" s="3">
        <v>0</v>
      </c>
      <c r="O82" s="60">
        <v>35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f>+Tabla3[[#This Row],[V GRAVADAS]]</f>
        <v>35</v>
      </c>
      <c r="V82" t="s">
        <v>70</v>
      </c>
    </row>
    <row r="83" spans="1:22" hidden="1" x14ac:dyDescent="0.25">
      <c r="A83" t="s">
        <v>861</v>
      </c>
      <c r="B83" s="1" t="s">
        <v>971</v>
      </c>
      <c r="C83" t="s">
        <v>1</v>
      </c>
      <c r="D83" t="s">
        <v>92</v>
      </c>
      <c r="E83" t="s">
        <v>359</v>
      </c>
      <c r="F83" t="s">
        <v>360</v>
      </c>
      <c r="G83">
        <v>1146</v>
      </c>
      <c r="H83">
        <v>1146</v>
      </c>
      <c r="I83">
        <v>1146</v>
      </c>
      <c r="J83">
        <v>1146</v>
      </c>
      <c r="L83" s="3">
        <v>0</v>
      </c>
      <c r="M83" s="3">
        <v>0</v>
      </c>
      <c r="N83" s="3">
        <v>0</v>
      </c>
      <c r="O83" s="60">
        <v>4.24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f>+Tabla3[[#This Row],[V GRAVADAS]]</f>
        <v>4.24</v>
      </c>
      <c r="V83" t="s">
        <v>70</v>
      </c>
    </row>
    <row r="84" spans="1:22" hidden="1" x14ac:dyDescent="0.25">
      <c r="A84" t="s">
        <v>861</v>
      </c>
      <c r="B84" s="1" t="s">
        <v>971</v>
      </c>
      <c r="C84" t="s">
        <v>1</v>
      </c>
      <c r="D84" t="s">
        <v>92</v>
      </c>
      <c r="E84" t="s">
        <v>359</v>
      </c>
      <c r="F84" t="s">
        <v>360</v>
      </c>
      <c r="G84">
        <v>1147</v>
      </c>
      <c r="H84">
        <v>1147</v>
      </c>
      <c r="I84">
        <v>1147</v>
      </c>
      <c r="J84">
        <v>1147</v>
      </c>
      <c r="L84" s="3">
        <v>0</v>
      </c>
      <c r="M84" s="3">
        <v>0</v>
      </c>
      <c r="N84" s="3">
        <v>0</v>
      </c>
      <c r="O84" s="60">
        <v>30.6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f>+Tabla3[[#This Row],[V GRAVADAS]]</f>
        <v>30.6</v>
      </c>
      <c r="V84" t="s">
        <v>70</v>
      </c>
    </row>
    <row r="85" spans="1:22" hidden="1" x14ac:dyDescent="0.25">
      <c r="A85" t="s">
        <v>861</v>
      </c>
      <c r="B85" s="1" t="s">
        <v>971</v>
      </c>
      <c r="C85" t="s">
        <v>1</v>
      </c>
      <c r="D85" t="s">
        <v>92</v>
      </c>
      <c r="E85" t="s">
        <v>359</v>
      </c>
      <c r="F85" t="s">
        <v>360</v>
      </c>
      <c r="G85">
        <v>1148</v>
      </c>
      <c r="H85">
        <v>1148</v>
      </c>
      <c r="I85">
        <v>1148</v>
      </c>
      <c r="J85">
        <v>1148</v>
      </c>
      <c r="L85" s="3">
        <v>0</v>
      </c>
      <c r="M85" s="3">
        <v>0</v>
      </c>
      <c r="N85" s="3">
        <v>0</v>
      </c>
      <c r="O85" s="60">
        <v>35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f>+Tabla3[[#This Row],[V GRAVADAS]]</f>
        <v>35</v>
      </c>
      <c r="V85" t="s">
        <v>70</v>
      </c>
    </row>
    <row r="86" spans="1:22" hidden="1" x14ac:dyDescent="0.25">
      <c r="A86" t="s">
        <v>861</v>
      </c>
      <c r="B86" s="1" t="s">
        <v>971</v>
      </c>
      <c r="C86" t="s">
        <v>1</v>
      </c>
      <c r="D86" t="s">
        <v>92</v>
      </c>
      <c r="E86" t="s">
        <v>359</v>
      </c>
      <c r="F86" t="s">
        <v>360</v>
      </c>
      <c r="G86">
        <v>1149</v>
      </c>
      <c r="H86">
        <v>1149</v>
      </c>
      <c r="I86">
        <v>1149</v>
      </c>
      <c r="J86">
        <v>1149</v>
      </c>
      <c r="L86" s="3">
        <v>0</v>
      </c>
      <c r="M86" s="3">
        <v>0</v>
      </c>
      <c r="N86" s="3">
        <v>0</v>
      </c>
      <c r="O86" s="60">
        <v>30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f>+Tabla3[[#This Row],[V GRAVADAS]]</f>
        <v>30</v>
      </c>
      <c r="V86" t="s">
        <v>70</v>
      </c>
    </row>
    <row r="87" spans="1:22" hidden="1" x14ac:dyDescent="0.25">
      <c r="A87" t="s">
        <v>861</v>
      </c>
      <c r="B87" s="1" t="s">
        <v>1062</v>
      </c>
      <c r="C87" t="s">
        <v>1</v>
      </c>
      <c r="D87" t="s">
        <v>92</v>
      </c>
      <c r="E87" t="s">
        <v>359</v>
      </c>
      <c r="F87" t="s">
        <v>360</v>
      </c>
      <c r="G87">
        <v>1150</v>
      </c>
      <c r="H87">
        <v>1150</v>
      </c>
      <c r="I87">
        <v>1150</v>
      </c>
      <c r="J87">
        <v>1150</v>
      </c>
      <c r="L87" s="3">
        <v>0</v>
      </c>
      <c r="M87" s="3">
        <v>0</v>
      </c>
      <c r="N87" s="3">
        <v>0</v>
      </c>
      <c r="O87" s="60">
        <v>37.22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f>+Tabla3[[#This Row],[V GRAVADAS]]</f>
        <v>37.22</v>
      </c>
      <c r="V87" t="s">
        <v>70</v>
      </c>
    </row>
    <row r="88" spans="1:22" hidden="1" x14ac:dyDescent="0.25">
      <c r="A88" t="s">
        <v>861</v>
      </c>
      <c r="B88" s="1" t="s">
        <v>1062</v>
      </c>
      <c r="C88" t="s">
        <v>1</v>
      </c>
      <c r="D88" t="s">
        <v>92</v>
      </c>
      <c r="E88" t="s">
        <v>359</v>
      </c>
      <c r="F88" t="s">
        <v>360</v>
      </c>
      <c r="G88">
        <v>1151</v>
      </c>
      <c r="H88">
        <v>1151</v>
      </c>
      <c r="I88">
        <v>1151</v>
      </c>
      <c r="J88">
        <v>1151</v>
      </c>
      <c r="L88" s="3">
        <v>0</v>
      </c>
      <c r="M88" s="3">
        <v>0</v>
      </c>
      <c r="N88" s="3">
        <v>0</v>
      </c>
      <c r="O88" s="60">
        <v>5.2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f>+Tabla3[[#This Row],[V GRAVADAS]]</f>
        <v>5.2</v>
      </c>
      <c r="V88" t="s">
        <v>70</v>
      </c>
    </row>
    <row r="89" spans="1:22" hidden="1" x14ac:dyDescent="0.25">
      <c r="A89" t="s">
        <v>861</v>
      </c>
      <c r="B89" s="1" t="s">
        <v>1062</v>
      </c>
      <c r="C89" t="s">
        <v>1</v>
      </c>
      <c r="D89" t="s">
        <v>92</v>
      </c>
      <c r="E89" t="s">
        <v>359</v>
      </c>
      <c r="F89" t="s">
        <v>360</v>
      </c>
      <c r="G89">
        <v>1152</v>
      </c>
      <c r="H89">
        <v>1152</v>
      </c>
      <c r="I89">
        <v>1152</v>
      </c>
      <c r="J89">
        <v>1152</v>
      </c>
      <c r="L89" s="3">
        <v>0</v>
      </c>
      <c r="M89" s="3">
        <v>0</v>
      </c>
      <c r="N89" s="3">
        <v>0</v>
      </c>
      <c r="O89" s="60">
        <v>6.94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f>+Tabla3[[#This Row],[V GRAVADAS]]</f>
        <v>6.94</v>
      </c>
      <c r="V89" t="s">
        <v>70</v>
      </c>
    </row>
    <row r="90" spans="1:22" hidden="1" x14ac:dyDescent="0.25">
      <c r="A90" t="s">
        <v>861</v>
      </c>
      <c r="B90" s="1" t="s">
        <v>1062</v>
      </c>
      <c r="C90" t="s">
        <v>1</v>
      </c>
      <c r="D90" t="s">
        <v>92</v>
      </c>
      <c r="E90" t="s">
        <v>359</v>
      </c>
      <c r="F90" t="s">
        <v>360</v>
      </c>
      <c r="G90">
        <v>1153</v>
      </c>
      <c r="H90">
        <v>1153</v>
      </c>
      <c r="I90">
        <v>1153</v>
      </c>
      <c r="J90">
        <v>1153</v>
      </c>
      <c r="L90" s="3">
        <v>0</v>
      </c>
      <c r="M90" s="3">
        <v>0</v>
      </c>
      <c r="N90" s="3">
        <v>0</v>
      </c>
      <c r="O90" s="60">
        <v>56.17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f>+Tabla3[[#This Row],[V GRAVADAS]]</f>
        <v>56.17</v>
      </c>
      <c r="V90" t="s">
        <v>70</v>
      </c>
    </row>
    <row r="91" spans="1:22" hidden="1" x14ac:dyDescent="0.25">
      <c r="A91" t="s">
        <v>861</v>
      </c>
      <c r="B91" s="1" t="s">
        <v>1062</v>
      </c>
      <c r="C91" t="s">
        <v>1</v>
      </c>
      <c r="D91" t="s">
        <v>92</v>
      </c>
      <c r="E91" t="s">
        <v>359</v>
      </c>
      <c r="F91" t="s">
        <v>360</v>
      </c>
      <c r="G91">
        <v>1154</v>
      </c>
      <c r="H91">
        <v>1154</v>
      </c>
      <c r="I91">
        <v>1154</v>
      </c>
      <c r="J91">
        <v>1154</v>
      </c>
      <c r="L91" s="3">
        <v>0</v>
      </c>
      <c r="M91" s="3">
        <v>0</v>
      </c>
      <c r="N91" s="3">
        <v>0</v>
      </c>
      <c r="O91" s="60">
        <v>13.94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f>+Tabla3[[#This Row],[V GRAVADAS]]</f>
        <v>13.94</v>
      </c>
      <c r="V91" t="s">
        <v>70</v>
      </c>
    </row>
    <row r="92" spans="1:22" hidden="1" x14ac:dyDescent="0.25">
      <c r="A92" t="s">
        <v>861</v>
      </c>
      <c r="B92" s="1" t="s">
        <v>1062</v>
      </c>
      <c r="C92" t="s">
        <v>1</v>
      </c>
      <c r="D92" t="s">
        <v>92</v>
      </c>
      <c r="E92" t="s">
        <v>359</v>
      </c>
      <c r="F92" t="s">
        <v>360</v>
      </c>
      <c r="G92">
        <v>1155</v>
      </c>
      <c r="H92">
        <v>1155</v>
      </c>
      <c r="I92">
        <v>1155</v>
      </c>
      <c r="J92">
        <v>1155</v>
      </c>
      <c r="L92" s="3">
        <v>0</v>
      </c>
      <c r="M92" s="3">
        <v>0</v>
      </c>
      <c r="N92" s="3">
        <v>0</v>
      </c>
      <c r="O92" s="60">
        <v>20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f>+Tabla3[[#This Row],[V GRAVADAS]]</f>
        <v>20</v>
      </c>
      <c r="V92" t="s">
        <v>70</v>
      </c>
    </row>
    <row r="93" spans="1:22" hidden="1" x14ac:dyDescent="0.25">
      <c r="A93" t="s">
        <v>861</v>
      </c>
      <c r="B93" s="1" t="s">
        <v>993</v>
      </c>
      <c r="C93" t="s">
        <v>1</v>
      </c>
      <c r="D93" t="s">
        <v>92</v>
      </c>
      <c r="E93" t="s">
        <v>359</v>
      </c>
      <c r="F93" t="s">
        <v>360</v>
      </c>
      <c r="G93">
        <v>1156</v>
      </c>
      <c r="H93">
        <v>1156</v>
      </c>
      <c r="I93">
        <v>1156</v>
      </c>
      <c r="J93">
        <v>1156</v>
      </c>
      <c r="L93" s="3">
        <v>0</v>
      </c>
      <c r="M93" s="3">
        <v>0</v>
      </c>
      <c r="N93" s="3">
        <v>0</v>
      </c>
      <c r="O93" s="60">
        <v>13.5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f>+Tabla3[[#This Row],[V GRAVADAS]]</f>
        <v>13.5</v>
      </c>
      <c r="V93" t="s">
        <v>70</v>
      </c>
    </row>
    <row r="94" spans="1:22" hidden="1" x14ac:dyDescent="0.25">
      <c r="A94" t="s">
        <v>861</v>
      </c>
      <c r="B94" s="1" t="s">
        <v>993</v>
      </c>
      <c r="C94" t="s">
        <v>1</v>
      </c>
      <c r="D94" t="s">
        <v>92</v>
      </c>
      <c r="E94" t="s">
        <v>359</v>
      </c>
      <c r="F94" t="s">
        <v>360</v>
      </c>
      <c r="G94">
        <v>1157</v>
      </c>
      <c r="H94">
        <v>1157</v>
      </c>
      <c r="I94">
        <v>1157</v>
      </c>
      <c r="J94">
        <v>1157</v>
      </c>
      <c r="L94" s="3">
        <v>0</v>
      </c>
      <c r="M94" s="3">
        <v>0</v>
      </c>
      <c r="N94" s="3">
        <v>0</v>
      </c>
      <c r="O94" s="60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f>+Tabla3[[#This Row],[V GRAVADAS]]</f>
        <v>0</v>
      </c>
      <c r="V94" t="s">
        <v>70</v>
      </c>
    </row>
    <row r="95" spans="1:22" hidden="1" x14ac:dyDescent="0.25">
      <c r="A95" t="s">
        <v>861</v>
      </c>
      <c r="B95" s="1" t="s">
        <v>1063</v>
      </c>
      <c r="C95" t="s">
        <v>1</v>
      </c>
      <c r="D95" t="s">
        <v>92</v>
      </c>
      <c r="E95" t="s">
        <v>359</v>
      </c>
      <c r="F95" t="s">
        <v>360</v>
      </c>
      <c r="G95">
        <v>1158</v>
      </c>
      <c r="H95">
        <v>1158</v>
      </c>
      <c r="I95">
        <v>1158</v>
      </c>
      <c r="J95">
        <v>1158</v>
      </c>
      <c r="L95" s="3">
        <v>0</v>
      </c>
      <c r="M95" s="3">
        <v>0</v>
      </c>
      <c r="N95" s="3">
        <v>0</v>
      </c>
      <c r="O95" s="60">
        <v>30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f>+Tabla3[[#This Row],[V GRAVADAS]]</f>
        <v>30</v>
      </c>
      <c r="V95" t="s">
        <v>70</v>
      </c>
    </row>
    <row r="96" spans="1:22" hidden="1" x14ac:dyDescent="0.25">
      <c r="A96" t="s">
        <v>861</v>
      </c>
      <c r="B96" s="1" t="s">
        <v>1063</v>
      </c>
      <c r="C96" t="s">
        <v>1</v>
      </c>
      <c r="D96" t="s">
        <v>92</v>
      </c>
      <c r="E96" t="s">
        <v>359</v>
      </c>
      <c r="F96" t="s">
        <v>360</v>
      </c>
      <c r="G96">
        <v>1159</v>
      </c>
      <c r="H96">
        <v>1159</v>
      </c>
      <c r="I96">
        <v>1159</v>
      </c>
      <c r="J96">
        <v>1159</v>
      </c>
      <c r="L96" s="3">
        <v>0</v>
      </c>
      <c r="M96" s="3">
        <v>0</v>
      </c>
      <c r="N96" s="3">
        <v>0</v>
      </c>
      <c r="O96" s="60">
        <v>41.45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f>+Tabla3[[#This Row],[V GRAVADAS]]</f>
        <v>41.45</v>
      </c>
      <c r="V96" t="s">
        <v>70</v>
      </c>
    </row>
    <row r="97" spans="1:22" hidden="1" x14ac:dyDescent="0.25">
      <c r="A97" t="s">
        <v>861</v>
      </c>
      <c r="B97" s="1" t="s">
        <v>1015</v>
      </c>
      <c r="C97" t="s">
        <v>1</v>
      </c>
      <c r="D97" t="s">
        <v>92</v>
      </c>
      <c r="E97" t="s">
        <v>359</v>
      </c>
      <c r="F97" t="s">
        <v>360</v>
      </c>
      <c r="G97">
        <v>1160</v>
      </c>
      <c r="H97">
        <v>1160</v>
      </c>
      <c r="I97">
        <v>1160</v>
      </c>
      <c r="J97">
        <v>1160</v>
      </c>
      <c r="L97" s="3">
        <v>0</v>
      </c>
      <c r="M97" s="3">
        <v>0</v>
      </c>
      <c r="N97" s="3">
        <v>0</v>
      </c>
      <c r="O97" s="60">
        <v>20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f>+Tabla3[[#This Row],[V GRAVADAS]]</f>
        <v>20</v>
      </c>
      <c r="V97" t="s">
        <v>70</v>
      </c>
    </row>
    <row r="98" spans="1:22" hidden="1" x14ac:dyDescent="0.25">
      <c r="A98" t="s">
        <v>861</v>
      </c>
      <c r="B98" s="1" t="s">
        <v>1064</v>
      </c>
      <c r="C98" t="s">
        <v>1</v>
      </c>
      <c r="D98" t="s">
        <v>92</v>
      </c>
      <c r="E98" t="s">
        <v>359</v>
      </c>
      <c r="F98" t="s">
        <v>360</v>
      </c>
      <c r="G98">
        <v>1161</v>
      </c>
      <c r="H98">
        <v>1161</v>
      </c>
      <c r="I98">
        <v>1161</v>
      </c>
      <c r="J98">
        <v>1161</v>
      </c>
      <c r="L98" s="3">
        <v>0</v>
      </c>
      <c r="M98" s="3">
        <v>0</v>
      </c>
      <c r="N98" s="3">
        <v>0</v>
      </c>
      <c r="O98" s="60">
        <v>75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f>+Tabla3[[#This Row],[V GRAVADAS]]</f>
        <v>75</v>
      </c>
      <c r="V98" t="s">
        <v>70</v>
      </c>
    </row>
    <row r="99" spans="1:22" hidden="1" x14ac:dyDescent="0.25">
      <c r="A99" t="s">
        <v>861</v>
      </c>
      <c r="B99" s="1" t="s">
        <v>1065</v>
      </c>
      <c r="C99" t="s">
        <v>1</v>
      </c>
      <c r="D99" t="s">
        <v>92</v>
      </c>
      <c r="E99" t="s">
        <v>359</v>
      </c>
      <c r="F99" t="s">
        <v>360</v>
      </c>
      <c r="G99">
        <v>1162</v>
      </c>
      <c r="H99">
        <v>1162</v>
      </c>
      <c r="I99">
        <v>1162</v>
      </c>
      <c r="J99">
        <v>1162</v>
      </c>
      <c r="L99" s="3">
        <v>0</v>
      </c>
      <c r="M99" s="3">
        <v>0</v>
      </c>
      <c r="N99" s="3">
        <v>0</v>
      </c>
      <c r="O99" s="60">
        <v>4.33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f>+Tabla3[[#This Row],[V GRAVADAS]]</f>
        <v>4.33</v>
      </c>
      <c r="V99" t="s">
        <v>70</v>
      </c>
    </row>
    <row r="100" spans="1:22" hidden="1" x14ac:dyDescent="0.25">
      <c r="A100" t="s">
        <v>861</v>
      </c>
      <c r="B100" s="1" t="s">
        <v>1065</v>
      </c>
      <c r="C100" t="s">
        <v>1</v>
      </c>
      <c r="D100" t="s">
        <v>92</v>
      </c>
      <c r="E100" t="s">
        <v>359</v>
      </c>
      <c r="F100" t="s">
        <v>360</v>
      </c>
      <c r="G100">
        <v>1163</v>
      </c>
      <c r="H100">
        <v>1163</v>
      </c>
      <c r="I100">
        <v>1163</v>
      </c>
      <c r="J100">
        <v>1163</v>
      </c>
      <c r="L100" s="3">
        <v>0</v>
      </c>
      <c r="M100" s="3">
        <v>0</v>
      </c>
      <c r="N100" s="3">
        <v>0</v>
      </c>
      <c r="O100" s="60">
        <v>4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f>+Tabla3[[#This Row],[V GRAVADAS]]</f>
        <v>4</v>
      </c>
      <c r="V100" t="s">
        <v>70</v>
      </c>
    </row>
    <row r="101" spans="1:22" x14ac:dyDescent="0.25">
      <c r="A101" t="s">
        <v>1096</v>
      </c>
      <c r="B101" s="1" t="s">
        <v>1098</v>
      </c>
      <c r="C101" t="s">
        <v>1</v>
      </c>
      <c r="D101" t="s">
        <v>92</v>
      </c>
      <c r="E101" t="s">
        <v>359</v>
      </c>
      <c r="F101" t="s">
        <v>360</v>
      </c>
      <c r="G101">
        <v>1164</v>
      </c>
      <c r="H101">
        <v>1164</v>
      </c>
      <c r="I101">
        <v>1164</v>
      </c>
      <c r="J101">
        <v>1164</v>
      </c>
      <c r="L101" s="3">
        <v>0</v>
      </c>
      <c r="M101" s="3">
        <v>0</v>
      </c>
      <c r="N101" s="3">
        <v>0</v>
      </c>
      <c r="O101" s="60">
        <v>35.93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f>+Tabla3[[#This Row],[V GRAVADAS]]</f>
        <v>35.93</v>
      </c>
      <c r="V101" t="s">
        <v>70</v>
      </c>
    </row>
    <row r="102" spans="1:22" x14ac:dyDescent="0.25">
      <c r="A102" t="s">
        <v>1096</v>
      </c>
      <c r="B102" s="1" t="s">
        <v>1098</v>
      </c>
      <c r="C102" t="s">
        <v>1</v>
      </c>
      <c r="D102" t="s">
        <v>92</v>
      </c>
      <c r="E102" t="s">
        <v>359</v>
      </c>
      <c r="F102" t="s">
        <v>360</v>
      </c>
      <c r="G102">
        <v>1165</v>
      </c>
      <c r="H102">
        <v>1165</v>
      </c>
      <c r="I102">
        <v>1165</v>
      </c>
      <c r="J102">
        <v>1165</v>
      </c>
      <c r="L102" s="3">
        <v>0</v>
      </c>
      <c r="M102" s="3">
        <v>0</v>
      </c>
      <c r="N102" s="3">
        <v>0</v>
      </c>
      <c r="O102" s="60">
        <v>12.5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f>+Tabla3[[#This Row],[V GRAVADAS]]</f>
        <v>12.5</v>
      </c>
      <c r="V102" t="s">
        <v>70</v>
      </c>
    </row>
    <row r="103" spans="1:22" x14ac:dyDescent="0.25">
      <c r="A103" t="s">
        <v>1096</v>
      </c>
      <c r="B103" s="1" t="s">
        <v>1139</v>
      </c>
      <c r="C103" t="s">
        <v>1</v>
      </c>
      <c r="D103" t="s">
        <v>92</v>
      </c>
      <c r="E103" t="s">
        <v>359</v>
      </c>
      <c r="F103" t="s">
        <v>360</v>
      </c>
      <c r="G103">
        <v>1166</v>
      </c>
      <c r="H103">
        <v>1166</v>
      </c>
      <c r="I103">
        <v>1166</v>
      </c>
      <c r="J103">
        <v>1166</v>
      </c>
      <c r="L103" s="3">
        <v>0</v>
      </c>
      <c r="M103" s="3">
        <v>0</v>
      </c>
      <c r="N103" s="3">
        <v>0</v>
      </c>
      <c r="O103" s="60">
        <v>14.33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f>+Tabla3[[#This Row],[V GRAVADAS]]</f>
        <v>14.33</v>
      </c>
      <c r="V103" t="s">
        <v>70</v>
      </c>
    </row>
    <row r="104" spans="1:22" x14ac:dyDescent="0.25">
      <c r="A104" t="s">
        <v>1096</v>
      </c>
      <c r="B104" s="1" t="s">
        <v>1112</v>
      </c>
      <c r="C104" t="s">
        <v>1</v>
      </c>
      <c r="D104" t="s">
        <v>92</v>
      </c>
      <c r="E104" t="s">
        <v>359</v>
      </c>
      <c r="F104" t="s">
        <v>360</v>
      </c>
      <c r="G104">
        <v>1167</v>
      </c>
      <c r="H104">
        <v>1167</v>
      </c>
      <c r="I104">
        <v>1167</v>
      </c>
      <c r="J104">
        <v>1167</v>
      </c>
      <c r="L104" s="3">
        <v>0</v>
      </c>
      <c r="M104" s="3">
        <v>0</v>
      </c>
      <c r="N104" s="3">
        <v>0</v>
      </c>
      <c r="O104" s="79">
        <v>6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f>+Tabla3[[#This Row],[V GRAVADAS]]</f>
        <v>6</v>
      </c>
      <c r="V104" t="s">
        <v>70</v>
      </c>
    </row>
    <row r="105" spans="1:22" x14ac:dyDescent="0.25">
      <c r="A105" t="s">
        <v>1096</v>
      </c>
      <c r="B105" s="1" t="s">
        <v>1112</v>
      </c>
      <c r="C105" t="s">
        <v>1</v>
      </c>
      <c r="D105" t="s">
        <v>92</v>
      </c>
      <c r="E105" t="s">
        <v>359</v>
      </c>
      <c r="F105" t="s">
        <v>360</v>
      </c>
      <c r="G105">
        <v>1168</v>
      </c>
      <c r="H105">
        <v>1168</v>
      </c>
      <c r="I105">
        <v>1168</v>
      </c>
      <c r="J105">
        <v>1168</v>
      </c>
      <c r="L105" s="3">
        <v>0</v>
      </c>
      <c r="M105" s="3">
        <v>0</v>
      </c>
      <c r="N105" s="3">
        <v>0</v>
      </c>
      <c r="O105" s="79">
        <v>4.33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f>+Tabla3[[#This Row],[V GRAVADAS]]</f>
        <v>4.33</v>
      </c>
      <c r="V105" t="s">
        <v>70</v>
      </c>
    </row>
    <row r="106" spans="1:22" x14ac:dyDescent="0.25">
      <c r="A106" t="s">
        <v>1096</v>
      </c>
      <c r="B106" s="1" t="s">
        <v>1112</v>
      </c>
      <c r="C106" t="s">
        <v>1</v>
      </c>
      <c r="D106" t="s">
        <v>92</v>
      </c>
      <c r="E106" t="s">
        <v>359</v>
      </c>
      <c r="F106" t="s">
        <v>360</v>
      </c>
      <c r="G106">
        <v>1169</v>
      </c>
      <c r="H106">
        <v>1169</v>
      </c>
      <c r="I106">
        <v>1169</v>
      </c>
      <c r="J106">
        <v>1169</v>
      </c>
      <c r="L106" s="3">
        <v>0</v>
      </c>
      <c r="M106" s="3">
        <v>0</v>
      </c>
      <c r="N106" s="3">
        <v>0</v>
      </c>
      <c r="O106" s="79">
        <v>60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f>+Tabla3[[#This Row],[V GRAVADAS]]</f>
        <v>60</v>
      </c>
      <c r="V106" t="s">
        <v>70</v>
      </c>
    </row>
    <row r="107" spans="1:22" x14ac:dyDescent="0.25">
      <c r="A107" t="s">
        <v>1096</v>
      </c>
      <c r="B107" s="1" t="s">
        <v>1320</v>
      </c>
      <c r="C107" t="s">
        <v>1</v>
      </c>
      <c r="D107" t="s">
        <v>92</v>
      </c>
      <c r="E107" t="s">
        <v>359</v>
      </c>
      <c r="F107" t="s">
        <v>360</v>
      </c>
      <c r="G107">
        <v>1170</v>
      </c>
      <c r="H107">
        <v>1170</v>
      </c>
      <c r="I107">
        <v>1170</v>
      </c>
      <c r="J107">
        <v>1170</v>
      </c>
      <c r="L107" s="3">
        <v>0</v>
      </c>
      <c r="M107" s="3">
        <v>0</v>
      </c>
      <c r="N107" s="3">
        <v>0</v>
      </c>
      <c r="O107" s="79">
        <v>3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f>+Tabla3[[#This Row],[V GRAVADAS]]</f>
        <v>3</v>
      </c>
      <c r="V107" t="s">
        <v>70</v>
      </c>
    </row>
    <row r="108" spans="1:22" x14ac:dyDescent="0.25">
      <c r="A108" t="s">
        <v>1096</v>
      </c>
      <c r="B108" s="1" t="s">
        <v>1320</v>
      </c>
      <c r="C108" t="s">
        <v>1</v>
      </c>
      <c r="D108" t="s">
        <v>92</v>
      </c>
      <c r="E108" t="s">
        <v>359</v>
      </c>
      <c r="F108" t="s">
        <v>360</v>
      </c>
      <c r="G108">
        <v>1171</v>
      </c>
      <c r="H108">
        <v>1171</v>
      </c>
      <c r="I108">
        <v>1171</v>
      </c>
      <c r="J108">
        <v>1171</v>
      </c>
      <c r="L108" s="3">
        <v>0</v>
      </c>
      <c r="M108" s="3">
        <v>0</v>
      </c>
      <c r="N108" s="3">
        <v>0</v>
      </c>
      <c r="O108" s="79">
        <v>40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f>+Tabla3[[#This Row],[V GRAVADAS]]</f>
        <v>40</v>
      </c>
      <c r="V108" t="s">
        <v>70</v>
      </c>
    </row>
    <row r="109" spans="1:22" x14ac:dyDescent="0.25">
      <c r="A109" t="s">
        <v>1096</v>
      </c>
      <c r="B109" s="1" t="s">
        <v>1320</v>
      </c>
      <c r="C109" t="s">
        <v>1</v>
      </c>
      <c r="D109" t="s">
        <v>92</v>
      </c>
      <c r="E109" t="s">
        <v>359</v>
      </c>
      <c r="F109" t="s">
        <v>360</v>
      </c>
      <c r="G109">
        <v>1172</v>
      </c>
      <c r="H109">
        <v>1172</v>
      </c>
      <c r="I109">
        <v>1172</v>
      </c>
      <c r="J109">
        <v>1172</v>
      </c>
      <c r="L109" s="3">
        <v>0</v>
      </c>
      <c r="M109" s="3">
        <v>0</v>
      </c>
      <c r="N109" s="3">
        <v>0</v>
      </c>
      <c r="O109" s="79">
        <v>8.3000000000000007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f>+Tabla3[[#This Row],[V GRAVADAS]]</f>
        <v>8.3000000000000007</v>
      </c>
      <c r="V109" t="s">
        <v>70</v>
      </c>
    </row>
    <row r="110" spans="1:22" x14ac:dyDescent="0.25">
      <c r="A110" t="s">
        <v>1096</v>
      </c>
      <c r="B110" s="1" t="s">
        <v>1130</v>
      </c>
      <c r="C110" t="s">
        <v>1</v>
      </c>
      <c r="D110" t="s">
        <v>92</v>
      </c>
      <c r="E110" t="s">
        <v>359</v>
      </c>
      <c r="F110" t="s">
        <v>360</v>
      </c>
      <c r="G110">
        <v>1173</v>
      </c>
      <c r="H110">
        <v>1173</v>
      </c>
      <c r="I110">
        <v>1173</v>
      </c>
      <c r="J110">
        <v>1173</v>
      </c>
      <c r="L110" s="3">
        <v>0</v>
      </c>
      <c r="M110" s="3">
        <v>0</v>
      </c>
      <c r="N110" s="3">
        <v>0</v>
      </c>
      <c r="O110" s="79">
        <v>7.54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f>+Tabla3[[#This Row],[V GRAVADAS]]</f>
        <v>7.54</v>
      </c>
      <c r="V110" t="s">
        <v>70</v>
      </c>
    </row>
    <row r="111" spans="1:22" x14ac:dyDescent="0.25">
      <c r="A111" t="s">
        <v>1096</v>
      </c>
      <c r="B111" s="1" t="s">
        <v>1139</v>
      </c>
      <c r="C111" t="s">
        <v>1</v>
      </c>
      <c r="D111" t="s">
        <v>92</v>
      </c>
      <c r="E111" t="s">
        <v>359</v>
      </c>
      <c r="F111" t="s">
        <v>360</v>
      </c>
      <c r="G111">
        <v>1174</v>
      </c>
      <c r="H111">
        <v>1174</v>
      </c>
      <c r="I111">
        <v>1174</v>
      </c>
      <c r="J111">
        <v>1174</v>
      </c>
      <c r="L111" s="3">
        <v>0</v>
      </c>
      <c r="M111" s="3">
        <v>0</v>
      </c>
      <c r="N111" s="3">
        <v>0</v>
      </c>
      <c r="O111" s="79">
        <v>27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f>+Tabla3[[#This Row],[V GRAVADAS]]</f>
        <v>27</v>
      </c>
      <c r="V111" t="s">
        <v>70</v>
      </c>
    </row>
    <row r="112" spans="1:22" x14ac:dyDescent="0.25">
      <c r="A112" t="s">
        <v>1096</v>
      </c>
      <c r="B112" s="1" t="s">
        <v>1139</v>
      </c>
      <c r="C112" t="s">
        <v>1</v>
      </c>
      <c r="D112" t="s">
        <v>92</v>
      </c>
      <c r="E112" t="s">
        <v>359</v>
      </c>
      <c r="F112" t="s">
        <v>360</v>
      </c>
      <c r="G112">
        <v>1175</v>
      </c>
      <c r="H112">
        <v>1175</v>
      </c>
      <c r="I112">
        <v>1175</v>
      </c>
      <c r="J112">
        <v>1175</v>
      </c>
      <c r="L112" s="3">
        <v>0</v>
      </c>
      <c r="M112" s="3">
        <v>0</v>
      </c>
      <c r="N112" s="3">
        <v>0</v>
      </c>
      <c r="O112" s="79">
        <v>56.8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f>+Tabla3[[#This Row],[V GRAVADAS]]</f>
        <v>56.8</v>
      </c>
      <c r="V112" t="s">
        <v>70</v>
      </c>
    </row>
    <row r="113" spans="1:22" x14ac:dyDescent="0.25">
      <c r="A113" t="s">
        <v>1096</v>
      </c>
      <c r="B113" s="1" t="s">
        <v>1139</v>
      </c>
      <c r="C113" t="s">
        <v>1</v>
      </c>
      <c r="D113" t="s">
        <v>92</v>
      </c>
      <c r="E113" t="s">
        <v>359</v>
      </c>
      <c r="F113" t="s">
        <v>360</v>
      </c>
      <c r="G113">
        <v>1176</v>
      </c>
      <c r="H113">
        <v>1176</v>
      </c>
      <c r="I113">
        <v>1176</v>
      </c>
      <c r="J113">
        <v>1176</v>
      </c>
      <c r="L113" s="3">
        <v>0</v>
      </c>
      <c r="M113" s="3">
        <v>0</v>
      </c>
      <c r="N113" s="3">
        <v>0</v>
      </c>
      <c r="O113" s="79">
        <v>4.58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f>+Tabla3[[#This Row],[V GRAVADAS]]</f>
        <v>4.58</v>
      </c>
      <c r="V113" t="s">
        <v>70</v>
      </c>
    </row>
    <row r="114" spans="1:22" x14ac:dyDescent="0.25">
      <c r="A114" t="s">
        <v>1096</v>
      </c>
      <c r="B114" s="1" t="s">
        <v>1139</v>
      </c>
      <c r="C114" t="s">
        <v>1</v>
      </c>
      <c r="D114" t="s">
        <v>92</v>
      </c>
      <c r="E114" t="s">
        <v>359</v>
      </c>
      <c r="F114" t="s">
        <v>360</v>
      </c>
      <c r="G114">
        <v>1177</v>
      </c>
      <c r="H114">
        <v>1177</v>
      </c>
      <c r="I114">
        <v>1177</v>
      </c>
      <c r="J114">
        <v>1177</v>
      </c>
      <c r="L114" s="3">
        <v>0</v>
      </c>
      <c r="M114" s="3">
        <v>0</v>
      </c>
      <c r="N114" s="3">
        <v>0</v>
      </c>
      <c r="O114" s="79">
        <v>50.4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f>+Tabla3[[#This Row],[V GRAVADAS]]</f>
        <v>50.4</v>
      </c>
      <c r="V114" t="s">
        <v>70</v>
      </c>
    </row>
    <row r="115" spans="1:22" x14ac:dyDescent="0.25">
      <c r="A115" t="s">
        <v>1096</v>
      </c>
      <c r="B115" s="1" t="s">
        <v>1322</v>
      </c>
      <c r="C115" t="s">
        <v>1</v>
      </c>
      <c r="D115" t="s">
        <v>92</v>
      </c>
      <c r="E115" t="s">
        <v>359</v>
      </c>
      <c r="F115" t="s">
        <v>360</v>
      </c>
      <c r="G115">
        <v>1178</v>
      </c>
      <c r="H115">
        <v>1178</v>
      </c>
      <c r="I115">
        <v>1178</v>
      </c>
      <c r="J115">
        <v>1178</v>
      </c>
      <c r="L115" s="3">
        <v>0</v>
      </c>
      <c r="M115" s="3">
        <v>0</v>
      </c>
      <c r="N115" s="3">
        <v>0</v>
      </c>
      <c r="O115" s="79">
        <v>111.68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f>+Tabla3[[#This Row],[V GRAVADAS]]</f>
        <v>111.68</v>
      </c>
      <c r="V115" t="s">
        <v>70</v>
      </c>
    </row>
    <row r="116" spans="1:22" x14ac:dyDescent="0.25">
      <c r="A116" t="s">
        <v>1096</v>
      </c>
      <c r="B116" s="1" t="s">
        <v>1160</v>
      </c>
      <c r="C116" t="s">
        <v>1</v>
      </c>
      <c r="D116" t="s">
        <v>92</v>
      </c>
      <c r="E116" t="s">
        <v>359</v>
      </c>
      <c r="F116" t="s">
        <v>360</v>
      </c>
      <c r="G116">
        <v>1179</v>
      </c>
      <c r="H116">
        <v>1179</v>
      </c>
      <c r="I116">
        <v>1179</v>
      </c>
      <c r="J116">
        <v>1179</v>
      </c>
      <c r="L116" s="3">
        <v>0</v>
      </c>
      <c r="M116" s="3">
        <v>0</v>
      </c>
      <c r="N116" s="3">
        <v>0</v>
      </c>
      <c r="O116" s="79">
        <v>2.98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f>+Tabla3[[#This Row],[V GRAVADAS]]</f>
        <v>2.98</v>
      </c>
      <c r="V116" t="s">
        <v>70</v>
      </c>
    </row>
    <row r="117" spans="1:22" x14ac:dyDescent="0.25">
      <c r="A117" t="s">
        <v>1096</v>
      </c>
      <c r="B117" s="1" t="s">
        <v>1160</v>
      </c>
      <c r="C117" t="s">
        <v>1</v>
      </c>
      <c r="D117" t="s">
        <v>92</v>
      </c>
      <c r="E117" t="s">
        <v>359</v>
      </c>
      <c r="F117" t="s">
        <v>360</v>
      </c>
      <c r="G117">
        <v>1180</v>
      </c>
      <c r="H117">
        <v>1180</v>
      </c>
      <c r="I117">
        <v>1180</v>
      </c>
      <c r="J117">
        <v>1180</v>
      </c>
      <c r="L117" s="3">
        <v>0</v>
      </c>
      <c r="M117" s="3">
        <v>0</v>
      </c>
      <c r="N117" s="3">
        <v>0</v>
      </c>
      <c r="O117" s="79">
        <v>5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f>+Tabla3[[#This Row],[V GRAVADAS]]</f>
        <v>5</v>
      </c>
      <c r="V117" t="s">
        <v>70</v>
      </c>
    </row>
    <row r="118" spans="1:22" x14ac:dyDescent="0.25">
      <c r="A118" t="s">
        <v>1096</v>
      </c>
      <c r="B118" s="1" t="s">
        <v>1160</v>
      </c>
      <c r="C118" t="s">
        <v>1</v>
      </c>
      <c r="D118" t="s">
        <v>92</v>
      </c>
      <c r="E118" t="s">
        <v>359</v>
      </c>
      <c r="F118" t="s">
        <v>360</v>
      </c>
      <c r="G118">
        <v>1181</v>
      </c>
      <c r="H118">
        <v>1181</v>
      </c>
      <c r="I118">
        <v>1181</v>
      </c>
      <c r="J118">
        <v>1181</v>
      </c>
      <c r="L118" s="3">
        <v>0</v>
      </c>
      <c r="M118" s="3">
        <v>0</v>
      </c>
      <c r="N118" s="3">
        <v>0</v>
      </c>
      <c r="O118" s="79">
        <v>3.72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f>+Tabla3[[#This Row],[V GRAVADAS]]</f>
        <v>3.72</v>
      </c>
      <c r="V118" t="s">
        <v>70</v>
      </c>
    </row>
    <row r="119" spans="1:22" x14ac:dyDescent="0.25">
      <c r="A119" t="s">
        <v>1096</v>
      </c>
      <c r="B119" s="1" t="s">
        <v>1160</v>
      </c>
      <c r="C119" t="s">
        <v>1</v>
      </c>
      <c r="D119" t="s">
        <v>92</v>
      </c>
      <c r="E119" t="s">
        <v>359</v>
      </c>
      <c r="F119" t="s">
        <v>360</v>
      </c>
      <c r="G119">
        <v>1182</v>
      </c>
      <c r="H119">
        <v>1182</v>
      </c>
      <c r="I119">
        <v>1182</v>
      </c>
      <c r="J119">
        <v>1182</v>
      </c>
      <c r="L119" s="3">
        <v>0</v>
      </c>
      <c r="M119" s="3">
        <v>0</v>
      </c>
      <c r="N119" s="3">
        <v>0</v>
      </c>
      <c r="O119" s="79">
        <v>45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f>+Tabla3[[#This Row],[V GRAVADAS]]</f>
        <v>45</v>
      </c>
      <c r="V119" t="s">
        <v>70</v>
      </c>
    </row>
    <row r="120" spans="1:22" x14ac:dyDescent="0.25">
      <c r="A120" t="s">
        <v>1096</v>
      </c>
      <c r="B120" s="1" t="s">
        <v>1324</v>
      </c>
      <c r="C120" t="s">
        <v>1</v>
      </c>
      <c r="D120" t="s">
        <v>92</v>
      </c>
      <c r="E120" t="s">
        <v>359</v>
      </c>
      <c r="F120" t="s">
        <v>360</v>
      </c>
      <c r="G120">
        <v>1183</v>
      </c>
      <c r="H120">
        <v>1183</v>
      </c>
      <c r="I120">
        <v>1183</v>
      </c>
      <c r="J120">
        <v>1183</v>
      </c>
      <c r="L120" s="3">
        <v>0</v>
      </c>
      <c r="M120" s="3">
        <v>0</v>
      </c>
      <c r="N120" s="3">
        <v>0</v>
      </c>
      <c r="O120" s="79">
        <v>2.12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f>+Tabla3[[#This Row],[V GRAVADAS]]</f>
        <v>2.12</v>
      </c>
      <c r="V120" t="s">
        <v>70</v>
      </c>
    </row>
    <row r="121" spans="1:22" x14ac:dyDescent="0.25">
      <c r="A121" t="s">
        <v>1096</v>
      </c>
      <c r="B121" s="1" t="s">
        <v>1186</v>
      </c>
      <c r="C121" t="s">
        <v>1</v>
      </c>
      <c r="D121" t="s">
        <v>92</v>
      </c>
      <c r="E121" t="s">
        <v>359</v>
      </c>
      <c r="F121" t="s">
        <v>360</v>
      </c>
      <c r="G121">
        <v>1184</v>
      </c>
      <c r="H121">
        <v>1184</v>
      </c>
      <c r="I121">
        <v>1184</v>
      </c>
      <c r="J121">
        <v>1184</v>
      </c>
      <c r="L121" s="3">
        <v>0</v>
      </c>
      <c r="M121" s="3">
        <v>0</v>
      </c>
      <c r="N121" s="3">
        <v>0</v>
      </c>
      <c r="O121" s="79">
        <v>7.55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f>+Tabla3[[#This Row],[V GRAVADAS]]</f>
        <v>7.55</v>
      </c>
      <c r="V121" t="s">
        <v>70</v>
      </c>
    </row>
    <row r="122" spans="1:22" x14ac:dyDescent="0.25">
      <c r="A122" t="s">
        <v>1096</v>
      </c>
      <c r="B122" s="1" t="s">
        <v>1226</v>
      </c>
      <c r="C122" t="s">
        <v>1</v>
      </c>
      <c r="D122" t="s">
        <v>92</v>
      </c>
      <c r="E122" t="s">
        <v>359</v>
      </c>
      <c r="F122" t="s">
        <v>360</v>
      </c>
      <c r="G122">
        <v>1185</v>
      </c>
      <c r="H122">
        <v>1185</v>
      </c>
      <c r="I122">
        <v>1185</v>
      </c>
      <c r="J122">
        <v>1185</v>
      </c>
      <c r="L122" s="3">
        <v>0</v>
      </c>
      <c r="M122" s="3">
        <v>0</v>
      </c>
      <c r="N122" s="3">
        <v>0</v>
      </c>
      <c r="O122" s="79">
        <v>128.62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f>+Tabla3[[#This Row],[V GRAVADAS]]</f>
        <v>128.62</v>
      </c>
      <c r="V122" t="s">
        <v>70</v>
      </c>
    </row>
    <row r="123" spans="1:22" x14ac:dyDescent="0.25">
      <c r="A123" t="s">
        <v>1096</v>
      </c>
      <c r="B123" s="1" t="s">
        <v>1226</v>
      </c>
      <c r="C123" t="s">
        <v>1</v>
      </c>
      <c r="D123" t="s">
        <v>92</v>
      </c>
      <c r="E123" t="s">
        <v>359</v>
      </c>
      <c r="F123" t="s">
        <v>360</v>
      </c>
      <c r="G123">
        <v>1186</v>
      </c>
      <c r="H123">
        <v>1186</v>
      </c>
      <c r="I123">
        <v>1186</v>
      </c>
      <c r="J123">
        <v>1186</v>
      </c>
      <c r="L123" s="3">
        <v>0</v>
      </c>
      <c r="M123" s="3">
        <v>0</v>
      </c>
      <c r="N123" s="3">
        <v>0</v>
      </c>
      <c r="O123" s="79">
        <v>6.74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f>+Tabla3[[#This Row],[V GRAVADAS]]</f>
        <v>6.74</v>
      </c>
      <c r="V123" t="s">
        <v>70</v>
      </c>
    </row>
    <row r="124" spans="1:22" x14ac:dyDescent="0.25">
      <c r="A124" t="s">
        <v>1096</v>
      </c>
      <c r="B124" s="1" t="s">
        <v>1226</v>
      </c>
      <c r="C124" t="s">
        <v>1</v>
      </c>
      <c r="D124" t="s">
        <v>92</v>
      </c>
      <c r="E124" t="s">
        <v>359</v>
      </c>
      <c r="F124" t="s">
        <v>360</v>
      </c>
      <c r="G124">
        <v>1187</v>
      </c>
      <c r="H124">
        <v>1187</v>
      </c>
      <c r="I124">
        <v>1187</v>
      </c>
      <c r="J124">
        <v>1187</v>
      </c>
      <c r="L124" s="3">
        <v>0</v>
      </c>
      <c r="M124" s="3">
        <v>0</v>
      </c>
      <c r="N124" s="3">
        <v>0</v>
      </c>
      <c r="O124" s="79">
        <v>5.44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f>+Tabla3[[#This Row],[V GRAVADAS]]</f>
        <v>5.44</v>
      </c>
      <c r="V124" t="s">
        <v>70</v>
      </c>
    </row>
    <row r="125" spans="1:22" x14ac:dyDescent="0.25">
      <c r="A125" t="s">
        <v>1096</v>
      </c>
      <c r="B125" s="1" t="s">
        <v>1232</v>
      </c>
      <c r="C125" t="s">
        <v>1</v>
      </c>
      <c r="D125" t="s">
        <v>92</v>
      </c>
      <c r="E125" t="s">
        <v>359</v>
      </c>
      <c r="F125" t="s">
        <v>360</v>
      </c>
      <c r="G125">
        <v>1188</v>
      </c>
      <c r="H125">
        <v>1188</v>
      </c>
      <c r="I125">
        <v>1188</v>
      </c>
      <c r="J125">
        <v>1188</v>
      </c>
      <c r="L125" s="3">
        <v>0</v>
      </c>
      <c r="M125" s="3">
        <v>0</v>
      </c>
      <c r="N125" s="3">
        <v>0</v>
      </c>
      <c r="O125" s="79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f>+Tabla3[[#This Row],[V GRAVADAS]]</f>
        <v>0</v>
      </c>
      <c r="V125" t="s">
        <v>70</v>
      </c>
    </row>
    <row r="126" spans="1:22" x14ac:dyDescent="0.25">
      <c r="A126" t="s">
        <v>1096</v>
      </c>
      <c r="B126" s="1" t="s">
        <v>1232</v>
      </c>
      <c r="C126" t="s">
        <v>1</v>
      </c>
      <c r="D126" t="s">
        <v>92</v>
      </c>
      <c r="E126" t="s">
        <v>359</v>
      </c>
      <c r="F126" t="s">
        <v>360</v>
      </c>
      <c r="G126">
        <v>1189</v>
      </c>
      <c r="H126">
        <v>1189</v>
      </c>
      <c r="I126">
        <v>1189</v>
      </c>
      <c r="J126">
        <v>1189</v>
      </c>
      <c r="L126" s="3">
        <v>0</v>
      </c>
      <c r="M126" s="3">
        <v>0</v>
      </c>
      <c r="N126" s="3">
        <v>0</v>
      </c>
      <c r="O126" s="79">
        <v>107.86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f>+Tabla3[[#This Row],[V GRAVADAS]]</f>
        <v>107.86</v>
      </c>
      <c r="V126" t="s">
        <v>70</v>
      </c>
    </row>
    <row r="127" spans="1:22" x14ac:dyDescent="0.25">
      <c r="A127" t="s">
        <v>1096</v>
      </c>
      <c r="B127" s="1" t="s">
        <v>1232</v>
      </c>
      <c r="C127" t="s">
        <v>1</v>
      </c>
      <c r="D127" t="s">
        <v>92</v>
      </c>
      <c r="E127" t="s">
        <v>359</v>
      </c>
      <c r="F127" t="s">
        <v>360</v>
      </c>
      <c r="G127">
        <v>1190</v>
      </c>
      <c r="H127">
        <v>1190</v>
      </c>
      <c r="I127">
        <v>1190</v>
      </c>
      <c r="J127">
        <v>1190</v>
      </c>
      <c r="L127" s="3">
        <v>0</v>
      </c>
      <c r="M127" s="3">
        <v>0</v>
      </c>
      <c r="N127" s="3">
        <v>0</v>
      </c>
      <c r="O127" s="79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f>+Tabla3[[#This Row],[V GRAVADAS]]</f>
        <v>0</v>
      </c>
      <c r="V127" t="s">
        <v>70</v>
      </c>
    </row>
    <row r="128" spans="1:22" x14ac:dyDescent="0.25">
      <c r="A128" t="s">
        <v>1096</v>
      </c>
      <c r="B128" s="1" t="s">
        <v>1232</v>
      </c>
      <c r="C128" t="s">
        <v>1</v>
      </c>
      <c r="D128" t="s">
        <v>92</v>
      </c>
      <c r="E128" t="s">
        <v>359</v>
      </c>
      <c r="F128" t="s">
        <v>360</v>
      </c>
      <c r="G128">
        <v>1191</v>
      </c>
      <c r="H128">
        <v>1191</v>
      </c>
      <c r="I128">
        <v>1191</v>
      </c>
      <c r="J128">
        <v>1191</v>
      </c>
      <c r="L128" s="3">
        <v>0</v>
      </c>
      <c r="M128" s="3">
        <v>0</v>
      </c>
      <c r="N128" s="3">
        <v>0</v>
      </c>
      <c r="O128" s="79">
        <v>203.4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f>+Tabla3[[#This Row],[V GRAVADAS]]</f>
        <v>203.4</v>
      </c>
      <c r="V128" t="s">
        <v>70</v>
      </c>
    </row>
    <row r="129" spans="1:22" x14ac:dyDescent="0.25">
      <c r="A129" t="s">
        <v>1096</v>
      </c>
      <c r="B129" s="1" t="s">
        <v>1232</v>
      </c>
      <c r="C129" t="s">
        <v>1</v>
      </c>
      <c r="D129" t="s">
        <v>92</v>
      </c>
      <c r="E129" t="s">
        <v>359</v>
      </c>
      <c r="F129" t="s">
        <v>360</v>
      </c>
      <c r="G129">
        <v>1192</v>
      </c>
      <c r="H129">
        <v>1192</v>
      </c>
      <c r="I129">
        <v>1192</v>
      </c>
      <c r="J129">
        <v>1192</v>
      </c>
      <c r="L129" s="3">
        <v>0</v>
      </c>
      <c r="M129" s="3">
        <v>0</v>
      </c>
      <c r="N129" s="3">
        <v>0</v>
      </c>
      <c r="O129" s="79">
        <v>7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f>+Tabla3[[#This Row],[V GRAVADAS]]</f>
        <v>7</v>
      </c>
      <c r="V129" t="s">
        <v>70</v>
      </c>
    </row>
    <row r="130" spans="1:22" x14ac:dyDescent="0.25">
      <c r="A130" t="s">
        <v>1096</v>
      </c>
      <c r="B130" s="1" t="s">
        <v>1344</v>
      </c>
      <c r="C130" t="s">
        <v>1</v>
      </c>
      <c r="D130" t="s">
        <v>92</v>
      </c>
      <c r="E130" t="s">
        <v>359</v>
      </c>
      <c r="F130" t="s">
        <v>360</v>
      </c>
      <c r="G130">
        <v>1193</v>
      </c>
      <c r="H130">
        <v>1193</v>
      </c>
      <c r="I130">
        <v>1193</v>
      </c>
      <c r="J130">
        <v>1193</v>
      </c>
      <c r="L130" s="3">
        <v>0</v>
      </c>
      <c r="M130" s="3">
        <v>0</v>
      </c>
      <c r="N130" s="3">
        <v>0</v>
      </c>
      <c r="O130" s="79">
        <v>49.02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f>+Tabla3[[#This Row],[V GRAVADAS]]</f>
        <v>49.02</v>
      </c>
      <c r="V130" t="s">
        <v>70</v>
      </c>
    </row>
    <row r="131" spans="1:22" x14ac:dyDescent="0.25">
      <c r="A131" t="s">
        <v>1096</v>
      </c>
      <c r="B131" s="1" t="s">
        <v>1344</v>
      </c>
      <c r="C131" t="s">
        <v>1</v>
      </c>
      <c r="D131" t="s">
        <v>92</v>
      </c>
      <c r="E131" t="s">
        <v>359</v>
      </c>
      <c r="F131" t="s">
        <v>360</v>
      </c>
      <c r="G131">
        <v>1194</v>
      </c>
      <c r="H131">
        <v>1194</v>
      </c>
      <c r="I131">
        <v>1194</v>
      </c>
      <c r="J131">
        <v>1194</v>
      </c>
      <c r="L131" s="3">
        <v>0</v>
      </c>
      <c r="M131" s="3">
        <v>0</v>
      </c>
      <c r="N131" s="3">
        <v>0</v>
      </c>
      <c r="O131" s="79">
        <v>120.78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f>+Tabla3[[#This Row],[V GRAVADAS]]</f>
        <v>120.78</v>
      </c>
      <c r="V131" t="s">
        <v>70</v>
      </c>
    </row>
    <row r="132" spans="1:22" x14ac:dyDescent="0.25">
      <c r="A132" t="s">
        <v>1096</v>
      </c>
      <c r="B132" s="1" t="s">
        <v>1260</v>
      </c>
      <c r="C132" t="s">
        <v>1</v>
      </c>
      <c r="D132" t="s">
        <v>92</v>
      </c>
      <c r="E132" t="s">
        <v>359</v>
      </c>
      <c r="F132" t="s">
        <v>360</v>
      </c>
      <c r="G132">
        <v>1195</v>
      </c>
      <c r="H132">
        <v>1195</v>
      </c>
      <c r="I132">
        <v>1195</v>
      </c>
      <c r="J132">
        <v>1195</v>
      </c>
      <c r="L132" s="3">
        <v>0</v>
      </c>
      <c r="M132" s="3">
        <v>0</v>
      </c>
      <c r="N132" s="3">
        <v>0</v>
      </c>
      <c r="O132" s="79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f>+Tabla3[[#This Row],[V GRAVADAS]]</f>
        <v>0</v>
      </c>
      <c r="V132" t="s">
        <v>70</v>
      </c>
    </row>
    <row r="133" spans="1:22" x14ac:dyDescent="0.25">
      <c r="A133" t="s">
        <v>1096</v>
      </c>
      <c r="B133" s="1" t="s">
        <v>1260</v>
      </c>
      <c r="C133" t="s">
        <v>1</v>
      </c>
      <c r="D133" t="s">
        <v>92</v>
      </c>
      <c r="E133" t="s">
        <v>359</v>
      </c>
      <c r="F133" t="s">
        <v>360</v>
      </c>
      <c r="G133">
        <v>1196</v>
      </c>
      <c r="H133">
        <v>1196</v>
      </c>
      <c r="I133">
        <v>1196</v>
      </c>
      <c r="J133">
        <v>1196</v>
      </c>
      <c r="L133" s="3">
        <v>0</v>
      </c>
      <c r="M133" s="3">
        <v>0</v>
      </c>
      <c r="N133" s="3">
        <v>0</v>
      </c>
      <c r="O133" s="79">
        <v>29.5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f>+Tabla3[[#This Row],[V GRAVADAS]]</f>
        <v>29.5</v>
      </c>
      <c r="V133" t="s">
        <v>70</v>
      </c>
    </row>
    <row r="134" spans="1:22" x14ac:dyDescent="0.25">
      <c r="A134" t="s">
        <v>1096</v>
      </c>
      <c r="B134" s="1" t="s">
        <v>1260</v>
      </c>
      <c r="C134" t="s">
        <v>1</v>
      </c>
      <c r="D134" t="s">
        <v>92</v>
      </c>
      <c r="E134" t="s">
        <v>359</v>
      </c>
      <c r="F134" t="s">
        <v>360</v>
      </c>
      <c r="G134">
        <v>1197</v>
      </c>
      <c r="H134">
        <v>1197</v>
      </c>
      <c r="I134">
        <v>1197</v>
      </c>
      <c r="J134">
        <v>1197</v>
      </c>
      <c r="L134" s="3">
        <v>0</v>
      </c>
      <c r="M134" s="3">
        <v>0</v>
      </c>
      <c r="N134" s="3">
        <v>0</v>
      </c>
      <c r="O134" s="79">
        <v>80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f>+Tabla3[[#This Row],[V GRAVADAS]]</f>
        <v>80</v>
      </c>
      <c r="V134" t="s">
        <v>70</v>
      </c>
    </row>
    <row r="135" spans="1:22" x14ac:dyDescent="0.25">
      <c r="A135" t="s">
        <v>1096</v>
      </c>
      <c r="B135" s="1" t="s">
        <v>1260</v>
      </c>
      <c r="C135" t="s">
        <v>1</v>
      </c>
      <c r="D135" t="s">
        <v>92</v>
      </c>
      <c r="E135" t="s">
        <v>359</v>
      </c>
      <c r="F135" t="s">
        <v>360</v>
      </c>
      <c r="G135">
        <v>1198</v>
      </c>
      <c r="H135">
        <v>1198</v>
      </c>
      <c r="I135">
        <v>1198</v>
      </c>
      <c r="J135">
        <v>1198</v>
      </c>
      <c r="L135" s="3">
        <v>0</v>
      </c>
      <c r="M135" s="3">
        <v>0</v>
      </c>
      <c r="N135" s="3">
        <v>0</v>
      </c>
      <c r="O135" s="79">
        <v>13.88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f>+Tabla3[[#This Row],[V GRAVADAS]]</f>
        <v>13.88</v>
      </c>
      <c r="V135" t="s">
        <v>70</v>
      </c>
    </row>
    <row r="136" spans="1:22" x14ac:dyDescent="0.25">
      <c r="A136" t="s">
        <v>1096</v>
      </c>
      <c r="B136" s="1" t="s">
        <v>1345</v>
      </c>
      <c r="C136" t="s">
        <v>1</v>
      </c>
      <c r="D136" t="s">
        <v>92</v>
      </c>
      <c r="E136" t="s">
        <v>359</v>
      </c>
      <c r="F136" t="s">
        <v>360</v>
      </c>
      <c r="G136">
        <v>1199</v>
      </c>
      <c r="H136">
        <v>1199</v>
      </c>
      <c r="I136">
        <v>1199</v>
      </c>
      <c r="J136">
        <v>1199</v>
      </c>
      <c r="L136" s="3">
        <v>0</v>
      </c>
      <c r="M136" s="3">
        <v>0</v>
      </c>
      <c r="N136" s="3">
        <v>0</v>
      </c>
      <c r="O136" s="79">
        <v>5.44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f>+Tabla3[[#This Row],[V GRAVADAS]]</f>
        <v>5.44</v>
      </c>
      <c r="V136" t="s">
        <v>70</v>
      </c>
    </row>
    <row r="137" spans="1:22" x14ac:dyDescent="0.25">
      <c r="A137" t="s">
        <v>1096</v>
      </c>
      <c r="B137" s="1" t="s">
        <v>1275</v>
      </c>
      <c r="C137" t="s">
        <v>1</v>
      </c>
      <c r="D137" t="s">
        <v>92</v>
      </c>
      <c r="E137" t="s">
        <v>359</v>
      </c>
      <c r="F137" t="s">
        <v>360</v>
      </c>
      <c r="G137">
        <v>1200</v>
      </c>
      <c r="H137">
        <v>1200</v>
      </c>
      <c r="I137">
        <v>1200</v>
      </c>
      <c r="J137">
        <v>1200</v>
      </c>
      <c r="L137" s="3">
        <v>0</v>
      </c>
      <c r="M137" s="3">
        <v>0</v>
      </c>
      <c r="N137" s="3">
        <v>0</v>
      </c>
      <c r="O137" s="79">
        <v>15.25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f>+Tabla3[[#This Row],[V GRAVADAS]]</f>
        <v>15.25</v>
      </c>
      <c r="V137" t="s">
        <v>70</v>
      </c>
    </row>
    <row r="138" spans="1:22" x14ac:dyDescent="0.25">
      <c r="A138" t="s">
        <v>1096</v>
      </c>
      <c r="B138" s="1" t="s">
        <v>1347</v>
      </c>
      <c r="C138" t="s">
        <v>1</v>
      </c>
      <c r="D138" t="s">
        <v>92</v>
      </c>
      <c r="E138" t="s">
        <v>359</v>
      </c>
      <c r="F138" t="s">
        <v>360</v>
      </c>
      <c r="G138">
        <v>1201</v>
      </c>
      <c r="H138">
        <v>1201</v>
      </c>
      <c r="I138">
        <v>1201</v>
      </c>
      <c r="J138">
        <v>1201</v>
      </c>
      <c r="L138" s="3">
        <v>0</v>
      </c>
      <c r="M138" s="3">
        <v>0</v>
      </c>
      <c r="N138" s="3">
        <v>0</v>
      </c>
      <c r="O138" s="79">
        <v>81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f>+Tabla3[[#This Row],[V GRAVADAS]]</f>
        <v>81</v>
      </c>
      <c r="V138" t="s">
        <v>70</v>
      </c>
    </row>
    <row r="139" spans="1:22" x14ac:dyDescent="0.25">
      <c r="A139" t="s">
        <v>1096</v>
      </c>
      <c r="B139" s="1" t="s">
        <v>1347</v>
      </c>
      <c r="C139" t="s">
        <v>1</v>
      </c>
      <c r="D139" t="s">
        <v>92</v>
      </c>
      <c r="E139" t="s">
        <v>359</v>
      </c>
      <c r="F139" t="s">
        <v>360</v>
      </c>
      <c r="G139">
        <v>1202</v>
      </c>
      <c r="H139">
        <v>1202</v>
      </c>
      <c r="I139">
        <v>1202</v>
      </c>
      <c r="J139">
        <v>1202</v>
      </c>
      <c r="L139" s="3">
        <v>0</v>
      </c>
      <c r="M139" s="3">
        <v>0</v>
      </c>
      <c r="N139" s="3">
        <v>0</v>
      </c>
      <c r="O139" s="79">
        <v>132.65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f>+Tabla3[[#This Row],[V GRAVADAS]]</f>
        <v>132.65</v>
      </c>
      <c r="V139" t="s">
        <v>70</v>
      </c>
    </row>
    <row r="140" spans="1:22" x14ac:dyDescent="0.25">
      <c r="A140" t="s">
        <v>1096</v>
      </c>
      <c r="B140" s="1" t="s">
        <v>1286</v>
      </c>
      <c r="C140" t="s">
        <v>1</v>
      </c>
      <c r="D140" t="s">
        <v>92</v>
      </c>
      <c r="E140" t="s">
        <v>359</v>
      </c>
      <c r="F140" t="s">
        <v>360</v>
      </c>
      <c r="G140">
        <v>1203</v>
      </c>
      <c r="H140">
        <v>1203</v>
      </c>
      <c r="I140">
        <v>1203</v>
      </c>
      <c r="J140">
        <v>1203</v>
      </c>
      <c r="L140" s="3">
        <v>0</v>
      </c>
      <c r="M140" s="3">
        <v>0</v>
      </c>
      <c r="N140" s="3">
        <v>0</v>
      </c>
      <c r="O140" s="79">
        <v>215.5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f>+Tabla3[[#This Row],[V GRAVADAS]]</f>
        <v>215.5</v>
      </c>
      <c r="V140" t="s">
        <v>70</v>
      </c>
    </row>
    <row r="141" spans="1:22" x14ac:dyDescent="0.25">
      <c r="A141" t="s">
        <v>1096</v>
      </c>
      <c r="B141" s="1" t="s">
        <v>1286</v>
      </c>
      <c r="C141" t="s">
        <v>1</v>
      </c>
      <c r="D141" t="s">
        <v>92</v>
      </c>
      <c r="E141" t="s">
        <v>359</v>
      </c>
      <c r="F141" t="s">
        <v>360</v>
      </c>
      <c r="G141">
        <v>1204</v>
      </c>
      <c r="H141">
        <v>1204</v>
      </c>
      <c r="I141">
        <v>1204</v>
      </c>
      <c r="J141">
        <v>1204</v>
      </c>
      <c r="L141" s="3">
        <v>0</v>
      </c>
      <c r="M141" s="3">
        <v>0</v>
      </c>
      <c r="N141" s="3">
        <v>0</v>
      </c>
      <c r="O141" s="79">
        <v>180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f>+Tabla3[[#This Row],[V GRAVADAS]]</f>
        <v>180</v>
      </c>
      <c r="V141" t="s">
        <v>70</v>
      </c>
    </row>
    <row r="142" spans="1:22" x14ac:dyDescent="0.25">
      <c r="A142" t="s">
        <v>1096</v>
      </c>
      <c r="B142" s="1" t="s">
        <v>1286</v>
      </c>
      <c r="C142" t="s">
        <v>1</v>
      </c>
      <c r="D142" t="s">
        <v>92</v>
      </c>
      <c r="E142" t="s">
        <v>359</v>
      </c>
      <c r="F142" t="s">
        <v>360</v>
      </c>
      <c r="G142">
        <v>1205</v>
      </c>
      <c r="H142">
        <v>1205</v>
      </c>
      <c r="I142">
        <v>1205</v>
      </c>
      <c r="J142">
        <v>1205</v>
      </c>
      <c r="L142" s="3">
        <v>0</v>
      </c>
      <c r="M142" s="3">
        <v>0</v>
      </c>
      <c r="N142" s="3">
        <v>0</v>
      </c>
      <c r="O142" s="79">
        <v>130.19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f>+Tabla3[[#This Row],[V GRAVADAS]]</f>
        <v>130.19</v>
      </c>
      <c r="V142" t="s">
        <v>70</v>
      </c>
    </row>
    <row r="143" spans="1:22" x14ac:dyDescent="0.25">
      <c r="A143" t="s">
        <v>1096</v>
      </c>
      <c r="B143" s="1" t="s">
        <v>1286</v>
      </c>
      <c r="C143" t="s">
        <v>1</v>
      </c>
      <c r="D143" t="s">
        <v>92</v>
      </c>
      <c r="E143" t="s">
        <v>359</v>
      </c>
      <c r="F143" t="s">
        <v>360</v>
      </c>
      <c r="G143">
        <v>1206</v>
      </c>
      <c r="H143">
        <v>1206</v>
      </c>
      <c r="I143">
        <v>1206</v>
      </c>
      <c r="J143">
        <v>1206</v>
      </c>
      <c r="L143" s="3">
        <v>0</v>
      </c>
      <c r="M143" s="3">
        <v>0</v>
      </c>
      <c r="N143" s="3">
        <v>0</v>
      </c>
      <c r="O143" s="79">
        <v>26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f>+Tabla3[[#This Row],[V GRAVADAS]]</f>
        <v>26</v>
      </c>
      <c r="V143" t="s">
        <v>70</v>
      </c>
    </row>
    <row r="144" spans="1:22" x14ac:dyDescent="0.25">
      <c r="A144" t="s">
        <v>1096</v>
      </c>
      <c r="B144" s="1" t="s">
        <v>1286</v>
      </c>
      <c r="C144" t="s">
        <v>1</v>
      </c>
      <c r="D144" t="s">
        <v>92</v>
      </c>
      <c r="E144" t="s">
        <v>359</v>
      </c>
      <c r="F144" t="s">
        <v>360</v>
      </c>
      <c r="G144">
        <v>1207</v>
      </c>
      <c r="H144">
        <v>1207</v>
      </c>
      <c r="I144">
        <v>1207</v>
      </c>
      <c r="J144">
        <v>1207</v>
      </c>
      <c r="L144" s="3">
        <v>0</v>
      </c>
      <c r="M144" s="3">
        <v>0</v>
      </c>
      <c r="N144" s="3">
        <v>0</v>
      </c>
      <c r="O144" s="79">
        <v>7.61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f>+Tabla3[[#This Row],[V GRAVADAS]]</f>
        <v>7.61</v>
      </c>
      <c r="V144" t="s">
        <v>70</v>
      </c>
    </row>
    <row r="145" spans="1:22" x14ac:dyDescent="0.25">
      <c r="A145" t="s">
        <v>1096</v>
      </c>
      <c r="B145" s="1" t="s">
        <v>1352</v>
      </c>
      <c r="C145" t="s">
        <v>1</v>
      </c>
      <c r="D145" t="s">
        <v>92</v>
      </c>
      <c r="E145" t="s">
        <v>359</v>
      </c>
      <c r="F145" t="s">
        <v>360</v>
      </c>
      <c r="G145">
        <v>1208</v>
      </c>
      <c r="H145">
        <v>1208</v>
      </c>
      <c r="I145">
        <v>1208</v>
      </c>
      <c r="J145">
        <v>1208</v>
      </c>
      <c r="L145" s="3">
        <v>0</v>
      </c>
      <c r="M145" s="3">
        <v>0</v>
      </c>
      <c r="N145" s="3">
        <v>0</v>
      </c>
      <c r="O145" s="79">
        <v>29.5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f>+Tabla3[[#This Row],[V GRAVADAS]]</f>
        <v>29.5</v>
      </c>
      <c r="V145" t="s">
        <v>70</v>
      </c>
    </row>
    <row r="146" spans="1:22" x14ac:dyDescent="0.25">
      <c r="A146" t="s">
        <v>1096</v>
      </c>
      <c r="B146" s="1" t="s">
        <v>1352</v>
      </c>
      <c r="C146" t="s">
        <v>1</v>
      </c>
      <c r="D146" t="s">
        <v>92</v>
      </c>
      <c r="E146" t="s">
        <v>359</v>
      </c>
      <c r="F146" t="s">
        <v>360</v>
      </c>
      <c r="G146">
        <v>1209</v>
      </c>
      <c r="H146">
        <v>1209</v>
      </c>
      <c r="I146">
        <v>1209</v>
      </c>
      <c r="J146">
        <v>1209</v>
      </c>
      <c r="L146" s="3">
        <v>0</v>
      </c>
      <c r="M146" s="3">
        <v>0</v>
      </c>
      <c r="N146" s="3">
        <v>0</v>
      </c>
      <c r="O146" s="79">
        <v>12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f>+Tabla3[[#This Row],[V GRAVADAS]]</f>
        <v>12</v>
      </c>
      <c r="V146" t="s">
        <v>70</v>
      </c>
    </row>
    <row r="147" spans="1:22" x14ac:dyDescent="0.25">
      <c r="A147" t="s">
        <v>1096</v>
      </c>
      <c r="B147" s="1" t="s">
        <v>1355</v>
      </c>
      <c r="C147" t="s">
        <v>1</v>
      </c>
      <c r="D147" t="s">
        <v>92</v>
      </c>
      <c r="E147" t="s">
        <v>359</v>
      </c>
      <c r="F147" t="s">
        <v>360</v>
      </c>
      <c r="G147">
        <v>1210</v>
      </c>
      <c r="H147">
        <v>1210</v>
      </c>
      <c r="I147">
        <v>1210</v>
      </c>
      <c r="J147">
        <v>1210</v>
      </c>
      <c r="L147" s="3">
        <v>0</v>
      </c>
      <c r="M147" s="3">
        <v>0</v>
      </c>
      <c r="N147" s="3">
        <v>0</v>
      </c>
      <c r="O147" s="79">
        <v>45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f>+Tabla3[[#This Row],[V GRAVADAS]]</f>
        <v>45</v>
      </c>
      <c r="V147" t="s">
        <v>70</v>
      </c>
    </row>
    <row r="148" spans="1:22" x14ac:dyDescent="0.25">
      <c r="A148" t="s">
        <v>94</v>
      </c>
      <c r="L148" s="2"/>
      <c r="M148" s="2"/>
      <c r="N148" s="2"/>
      <c r="O148" s="29">
        <f>SUBTOTAL(109,Tabla3[V GRAVADAS])</f>
        <v>2141.1400000000003</v>
      </c>
      <c r="P148" s="2"/>
      <c r="Q148" s="2"/>
      <c r="R148" s="29">
        <f>SUBTOTAL(109,Tabla3[EX SERVICE])</f>
        <v>0</v>
      </c>
      <c r="S148" s="2"/>
      <c r="T148" s="2"/>
      <c r="U148" s="29">
        <f>SUBTOTAL(109,Tabla3[TOTAL VENTA])</f>
        <v>2141.1400000000003</v>
      </c>
      <c r="V148">
        <f>SUBTOTAL(103,Tabla3[ANEXO])</f>
        <v>47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2:G638"/>
  <sheetViews>
    <sheetView topLeftCell="A10" workbookViewId="0">
      <selection activeCell="B48" sqref="B48"/>
    </sheetView>
  </sheetViews>
  <sheetFormatPr baseColWidth="10" defaultRowHeight="15" x14ac:dyDescent="0.25"/>
  <cols>
    <col min="3" max="3" width="11.42578125" style="3"/>
    <col min="13" max="13" width="27.5703125" bestFit="1" customWidth="1"/>
    <col min="14" max="14" width="23.42578125" customWidth="1"/>
    <col min="15" max="15" width="34.140625" bestFit="1" customWidth="1"/>
  </cols>
  <sheetData>
    <row r="2" spans="1:7" x14ac:dyDescent="0.25">
      <c r="A2">
        <v>1164</v>
      </c>
      <c r="B2">
        <v>35.93</v>
      </c>
      <c r="C2" s="1" t="s">
        <v>92</v>
      </c>
      <c r="D2" s="1" t="s">
        <v>0</v>
      </c>
      <c r="E2" s="1" t="s">
        <v>1051</v>
      </c>
      <c r="F2" s="1" t="s">
        <v>93</v>
      </c>
      <c r="G2" t="str">
        <f t="shared" ref="G2:G31" si="0">+C2&amp;F2&amp;D2&amp;F2&amp;E2</f>
        <v>01/03/2023</v>
      </c>
    </row>
    <row r="3" spans="1:7" x14ac:dyDescent="0.25">
      <c r="A3">
        <v>1165</v>
      </c>
      <c r="B3">
        <v>12.5</v>
      </c>
      <c r="C3" s="1" t="s">
        <v>92</v>
      </c>
      <c r="D3" s="1" t="s">
        <v>0</v>
      </c>
      <c r="E3" s="1" t="s">
        <v>1051</v>
      </c>
      <c r="F3" s="1" t="s">
        <v>93</v>
      </c>
      <c r="G3" t="str">
        <f t="shared" si="0"/>
        <v>01/03/2023</v>
      </c>
    </row>
    <row r="4" spans="1:7" x14ac:dyDescent="0.25">
      <c r="A4">
        <v>1166</v>
      </c>
      <c r="B4">
        <v>14.33</v>
      </c>
      <c r="C4" s="1" t="s">
        <v>474</v>
      </c>
      <c r="D4" s="1" t="s">
        <v>0</v>
      </c>
      <c r="E4" s="1" t="s">
        <v>1051</v>
      </c>
      <c r="F4" s="1" t="s">
        <v>93</v>
      </c>
      <c r="G4" t="str">
        <f t="shared" si="0"/>
        <v>06/03/2023</v>
      </c>
    </row>
    <row r="5" spans="1:7" x14ac:dyDescent="0.25">
      <c r="A5">
        <v>1167</v>
      </c>
      <c r="B5">
        <v>6</v>
      </c>
      <c r="C5" s="1" t="s">
        <v>376</v>
      </c>
      <c r="D5" s="1" t="s">
        <v>0</v>
      </c>
      <c r="E5" s="1" t="s">
        <v>1051</v>
      </c>
      <c r="F5" s="1" t="s">
        <v>93</v>
      </c>
      <c r="G5" t="str">
        <f t="shared" si="0"/>
        <v>02/03/2023</v>
      </c>
    </row>
    <row r="6" spans="1:7" x14ac:dyDescent="0.25">
      <c r="A6">
        <v>1168</v>
      </c>
      <c r="B6">
        <v>4.33</v>
      </c>
      <c r="C6" s="1" t="s">
        <v>376</v>
      </c>
      <c r="D6" s="1" t="s">
        <v>0</v>
      </c>
      <c r="E6" s="1" t="s">
        <v>1051</v>
      </c>
      <c r="F6" s="1" t="s">
        <v>93</v>
      </c>
      <c r="G6" t="str">
        <f t="shared" si="0"/>
        <v>02/03/2023</v>
      </c>
    </row>
    <row r="7" spans="1:7" x14ac:dyDescent="0.25">
      <c r="A7">
        <v>1169</v>
      </c>
      <c r="B7">
        <v>60</v>
      </c>
      <c r="C7" s="1" t="s">
        <v>376</v>
      </c>
      <c r="D7" s="1" t="s">
        <v>0</v>
      </c>
      <c r="E7" s="1" t="s">
        <v>1051</v>
      </c>
      <c r="F7" s="1" t="s">
        <v>93</v>
      </c>
      <c r="G7" t="str">
        <f t="shared" si="0"/>
        <v>02/03/2023</v>
      </c>
    </row>
    <row r="8" spans="1:7" x14ac:dyDescent="0.25">
      <c r="A8">
        <v>1170</v>
      </c>
      <c r="B8">
        <v>3</v>
      </c>
      <c r="C8" s="1" t="s">
        <v>0</v>
      </c>
      <c r="D8" s="1" t="s">
        <v>0</v>
      </c>
      <c r="E8" s="1" t="s">
        <v>1051</v>
      </c>
      <c r="F8" s="1" t="s">
        <v>93</v>
      </c>
      <c r="G8" t="str">
        <f t="shared" si="0"/>
        <v>03/03/2023</v>
      </c>
    </row>
    <row r="9" spans="1:7" x14ac:dyDescent="0.25">
      <c r="A9">
        <v>1171</v>
      </c>
      <c r="B9">
        <v>40</v>
      </c>
      <c r="C9" s="1" t="s">
        <v>0</v>
      </c>
      <c r="D9" s="1" t="s">
        <v>0</v>
      </c>
      <c r="E9" s="1" t="s">
        <v>1051</v>
      </c>
      <c r="F9" s="1" t="s">
        <v>93</v>
      </c>
      <c r="G9" t="str">
        <f t="shared" si="0"/>
        <v>03/03/2023</v>
      </c>
    </row>
    <row r="10" spans="1:7" x14ac:dyDescent="0.25">
      <c r="A10">
        <v>1172</v>
      </c>
      <c r="B10">
        <v>8.3000000000000007</v>
      </c>
      <c r="C10" s="1" t="s">
        <v>0</v>
      </c>
      <c r="D10" s="1" t="s">
        <v>0</v>
      </c>
      <c r="E10" s="1" t="s">
        <v>1051</v>
      </c>
      <c r="F10" s="1" t="s">
        <v>93</v>
      </c>
      <c r="G10" t="str">
        <f t="shared" si="0"/>
        <v>03/03/2023</v>
      </c>
    </row>
    <row r="11" spans="1:7" x14ac:dyDescent="0.25">
      <c r="A11">
        <v>1173</v>
      </c>
      <c r="B11">
        <v>7.54</v>
      </c>
      <c r="C11" s="1" t="s">
        <v>1356</v>
      </c>
      <c r="D11" s="1" t="s">
        <v>0</v>
      </c>
      <c r="E11" s="1" t="s">
        <v>1051</v>
      </c>
      <c r="F11" s="1" t="s">
        <v>93</v>
      </c>
      <c r="G11" t="str">
        <f t="shared" si="0"/>
        <v>04/03/2023</v>
      </c>
    </row>
    <row r="12" spans="1:7" x14ac:dyDescent="0.25">
      <c r="A12">
        <v>1174</v>
      </c>
      <c r="B12">
        <v>27</v>
      </c>
      <c r="C12" s="1" t="s">
        <v>474</v>
      </c>
      <c r="D12" s="1" t="s">
        <v>0</v>
      </c>
      <c r="E12" s="1" t="s">
        <v>1051</v>
      </c>
      <c r="F12" s="1" t="s">
        <v>93</v>
      </c>
      <c r="G12" t="str">
        <f t="shared" si="0"/>
        <v>06/03/2023</v>
      </c>
    </row>
    <row r="13" spans="1:7" x14ac:dyDescent="0.25">
      <c r="A13">
        <v>1175</v>
      </c>
      <c r="B13">
        <v>56.8</v>
      </c>
      <c r="C13" s="1" t="s">
        <v>474</v>
      </c>
      <c r="D13" s="1" t="s">
        <v>0</v>
      </c>
      <c r="E13" s="1" t="s">
        <v>1051</v>
      </c>
      <c r="F13" s="1" t="s">
        <v>93</v>
      </c>
      <c r="G13" t="str">
        <f t="shared" si="0"/>
        <v>06/03/2023</v>
      </c>
    </row>
    <row r="14" spans="1:7" x14ac:dyDescent="0.25">
      <c r="A14">
        <v>1176</v>
      </c>
      <c r="B14">
        <v>4.58</v>
      </c>
      <c r="C14" s="1" t="s">
        <v>474</v>
      </c>
      <c r="D14" s="1" t="s">
        <v>0</v>
      </c>
      <c r="E14" s="1" t="s">
        <v>1051</v>
      </c>
      <c r="F14" s="1" t="s">
        <v>93</v>
      </c>
      <c r="G14" t="str">
        <f t="shared" si="0"/>
        <v>06/03/2023</v>
      </c>
    </row>
    <row r="15" spans="1:7" x14ac:dyDescent="0.25">
      <c r="A15">
        <v>1177</v>
      </c>
      <c r="B15">
        <v>50.4</v>
      </c>
      <c r="C15" s="1" t="s">
        <v>474</v>
      </c>
      <c r="D15" s="1" t="s">
        <v>0</v>
      </c>
      <c r="E15" s="1" t="s">
        <v>1051</v>
      </c>
      <c r="F15" s="1" t="s">
        <v>93</v>
      </c>
      <c r="G15" t="str">
        <f t="shared" si="0"/>
        <v>06/03/2023</v>
      </c>
    </row>
    <row r="16" spans="1:7" x14ac:dyDescent="0.25">
      <c r="A16">
        <v>1178</v>
      </c>
      <c r="B16">
        <v>111.68</v>
      </c>
      <c r="C16" s="1" t="s">
        <v>357</v>
      </c>
      <c r="D16" s="1" t="s">
        <v>0</v>
      </c>
      <c r="E16" s="1" t="s">
        <v>1051</v>
      </c>
      <c r="F16" s="1" t="s">
        <v>93</v>
      </c>
      <c r="G16" t="str">
        <f t="shared" si="0"/>
        <v>07/03/2023</v>
      </c>
    </row>
    <row r="17" spans="1:7" x14ac:dyDescent="0.25">
      <c r="A17">
        <v>1179</v>
      </c>
      <c r="B17">
        <v>2.98</v>
      </c>
      <c r="C17" s="1" t="s">
        <v>493</v>
      </c>
      <c r="D17" s="1" t="s">
        <v>0</v>
      </c>
      <c r="E17" s="1" t="s">
        <v>1051</v>
      </c>
      <c r="F17" s="1" t="s">
        <v>93</v>
      </c>
      <c r="G17" t="str">
        <f t="shared" si="0"/>
        <v>08/03/2023</v>
      </c>
    </row>
    <row r="18" spans="1:7" x14ac:dyDescent="0.25">
      <c r="A18">
        <v>1180</v>
      </c>
      <c r="B18">
        <v>5</v>
      </c>
      <c r="C18" s="1" t="s">
        <v>493</v>
      </c>
      <c r="D18" s="1" t="s">
        <v>0</v>
      </c>
      <c r="E18" s="1" t="s">
        <v>1051</v>
      </c>
      <c r="F18" s="1" t="s">
        <v>93</v>
      </c>
      <c r="G18" t="str">
        <f t="shared" si="0"/>
        <v>08/03/2023</v>
      </c>
    </row>
    <row r="19" spans="1:7" x14ac:dyDescent="0.25">
      <c r="A19">
        <v>1181</v>
      </c>
      <c r="B19">
        <v>3.72</v>
      </c>
      <c r="C19" s="1" t="s">
        <v>493</v>
      </c>
      <c r="D19" s="1" t="s">
        <v>0</v>
      </c>
      <c r="E19" s="1" t="s">
        <v>1051</v>
      </c>
      <c r="F19" s="1" t="s">
        <v>93</v>
      </c>
      <c r="G19" t="str">
        <f t="shared" si="0"/>
        <v>08/03/2023</v>
      </c>
    </row>
    <row r="20" spans="1:7" x14ac:dyDescent="0.25">
      <c r="A20">
        <v>1182</v>
      </c>
      <c r="B20">
        <v>45</v>
      </c>
      <c r="C20" s="1" t="s">
        <v>493</v>
      </c>
      <c r="D20" s="1" t="s">
        <v>0</v>
      </c>
      <c r="E20" s="1" t="s">
        <v>1051</v>
      </c>
      <c r="F20" s="1" t="s">
        <v>93</v>
      </c>
      <c r="G20" t="str">
        <f t="shared" si="0"/>
        <v>08/03/2023</v>
      </c>
    </row>
    <row r="21" spans="1:7" x14ac:dyDescent="0.25">
      <c r="A21">
        <v>1183</v>
      </c>
      <c r="B21">
        <v>2.12</v>
      </c>
      <c r="C21" s="1" t="s">
        <v>499</v>
      </c>
      <c r="D21" s="1" t="s">
        <v>0</v>
      </c>
      <c r="E21" s="1" t="s">
        <v>1051</v>
      </c>
      <c r="F21" s="1" t="s">
        <v>93</v>
      </c>
      <c r="G21" t="str">
        <f t="shared" si="0"/>
        <v>09/03/2023</v>
      </c>
    </row>
    <row r="22" spans="1:7" x14ac:dyDescent="0.25">
      <c r="A22">
        <v>1184</v>
      </c>
      <c r="B22">
        <v>7.55</v>
      </c>
      <c r="C22" s="1" t="s">
        <v>475</v>
      </c>
      <c r="D22" s="1" t="s">
        <v>0</v>
      </c>
      <c r="E22" s="1" t="s">
        <v>1051</v>
      </c>
      <c r="F22" s="1" t="s">
        <v>93</v>
      </c>
      <c r="G22" t="str">
        <f t="shared" si="0"/>
        <v>13/03/2023</v>
      </c>
    </row>
    <row r="23" spans="1:7" x14ac:dyDescent="0.25">
      <c r="A23">
        <v>1185</v>
      </c>
      <c r="B23">
        <v>128.62</v>
      </c>
      <c r="C23" s="1" t="s">
        <v>1052</v>
      </c>
      <c r="D23" s="1" t="s">
        <v>0</v>
      </c>
      <c r="E23" s="1" t="s">
        <v>1051</v>
      </c>
      <c r="F23" s="1" t="s">
        <v>93</v>
      </c>
      <c r="G23" t="str">
        <f t="shared" si="0"/>
        <v>17/03/2023</v>
      </c>
    </row>
    <row r="24" spans="1:7" x14ac:dyDescent="0.25">
      <c r="A24">
        <v>1186</v>
      </c>
      <c r="B24">
        <v>6.74</v>
      </c>
      <c r="C24" s="1" t="s">
        <v>1052</v>
      </c>
      <c r="D24" s="1" t="s">
        <v>0</v>
      </c>
      <c r="E24" s="1" t="s">
        <v>1051</v>
      </c>
      <c r="F24" s="1" t="s">
        <v>93</v>
      </c>
      <c r="G24" t="str">
        <f t="shared" si="0"/>
        <v>17/03/2023</v>
      </c>
    </row>
    <row r="25" spans="1:7" x14ac:dyDescent="0.25">
      <c r="A25">
        <v>1187</v>
      </c>
      <c r="B25">
        <v>5.44</v>
      </c>
      <c r="C25" s="1" t="s">
        <v>1052</v>
      </c>
      <c r="D25" s="1" t="s">
        <v>0</v>
      </c>
      <c r="E25" s="1" t="s">
        <v>1051</v>
      </c>
      <c r="F25" s="1" t="s">
        <v>93</v>
      </c>
      <c r="G25" t="str">
        <f t="shared" si="0"/>
        <v>17/03/2023</v>
      </c>
    </row>
    <row r="26" spans="1:7" x14ac:dyDescent="0.25">
      <c r="A26">
        <v>1188</v>
      </c>
      <c r="B26">
        <v>0</v>
      </c>
      <c r="C26" s="1" t="s">
        <v>1357</v>
      </c>
      <c r="D26" s="1" t="s">
        <v>0</v>
      </c>
      <c r="E26" s="1" t="s">
        <v>1051</v>
      </c>
      <c r="F26" s="1" t="s">
        <v>93</v>
      </c>
      <c r="G26" t="str">
        <f t="shared" si="0"/>
        <v>20/03/2023</v>
      </c>
    </row>
    <row r="27" spans="1:7" x14ac:dyDescent="0.25">
      <c r="A27">
        <v>1189</v>
      </c>
      <c r="B27">
        <v>107.86</v>
      </c>
      <c r="C27" s="1" t="s">
        <v>1357</v>
      </c>
      <c r="D27" s="1" t="s">
        <v>0</v>
      </c>
      <c r="E27" s="1" t="s">
        <v>1051</v>
      </c>
      <c r="F27" s="1" t="s">
        <v>93</v>
      </c>
      <c r="G27" t="str">
        <f t="shared" si="0"/>
        <v>20/03/2023</v>
      </c>
    </row>
    <row r="28" spans="1:7" x14ac:dyDescent="0.25">
      <c r="A28">
        <v>1190</v>
      </c>
      <c r="B28">
        <v>0</v>
      </c>
      <c r="C28" s="1" t="s">
        <v>1357</v>
      </c>
      <c r="D28" s="1" t="s">
        <v>0</v>
      </c>
      <c r="E28" s="1" t="s">
        <v>1051</v>
      </c>
      <c r="F28" s="1" t="s">
        <v>93</v>
      </c>
      <c r="G28" t="str">
        <f t="shared" si="0"/>
        <v>20/03/2023</v>
      </c>
    </row>
    <row r="29" spans="1:7" x14ac:dyDescent="0.25">
      <c r="A29">
        <v>1191</v>
      </c>
      <c r="B29">
        <v>203.4</v>
      </c>
      <c r="C29" s="1" t="s">
        <v>1357</v>
      </c>
      <c r="D29" s="1" t="s">
        <v>0</v>
      </c>
      <c r="E29" s="1" t="s">
        <v>1051</v>
      </c>
      <c r="F29" s="1" t="s">
        <v>93</v>
      </c>
      <c r="G29" t="str">
        <f t="shared" si="0"/>
        <v>20/03/2023</v>
      </c>
    </row>
    <row r="30" spans="1:7" x14ac:dyDescent="0.25">
      <c r="A30">
        <v>1192</v>
      </c>
      <c r="B30">
        <v>7</v>
      </c>
      <c r="C30" s="1" t="s">
        <v>1357</v>
      </c>
      <c r="D30" s="1" t="s">
        <v>0</v>
      </c>
      <c r="E30" s="1" t="s">
        <v>1051</v>
      </c>
      <c r="F30" s="1" t="s">
        <v>93</v>
      </c>
      <c r="G30" t="str">
        <f t="shared" si="0"/>
        <v>20/03/2023</v>
      </c>
    </row>
    <row r="31" spans="1:7" x14ac:dyDescent="0.25">
      <c r="A31">
        <v>1193</v>
      </c>
      <c r="B31">
        <v>49.02</v>
      </c>
      <c r="C31" s="1" t="s">
        <v>1053</v>
      </c>
      <c r="D31" s="1" t="s">
        <v>0</v>
      </c>
      <c r="E31" s="1" t="s">
        <v>1051</v>
      </c>
      <c r="F31" s="1" t="s">
        <v>93</v>
      </c>
      <c r="G31" t="str">
        <f t="shared" si="0"/>
        <v>21/03/2023</v>
      </c>
    </row>
    <row r="32" spans="1:7" x14ac:dyDescent="0.25">
      <c r="A32">
        <v>1194</v>
      </c>
      <c r="B32">
        <v>120.78</v>
      </c>
      <c r="C32" s="1" t="s">
        <v>1053</v>
      </c>
      <c r="D32" s="1" t="s">
        <v>0</v>
      </c>
      <c r="E32" s="1" t="s">
        <v>1051</v>
      </c>
      <c r="F32" s="1" t="s">
        <v>93</v>
      </c>
      <c r="G32" t="str">
        <f t="shared" ref="G32:G38" si="1">+C32&amp;F32&amp;D32&amp;F32&amp;E32</f>
        <v>21/03/2023</v>
      </c>
    </row>
    <row r="33" spans="1:7" x14ac:dyDescent="0.25">
      <c r="A33">
        <v>1195</v>
      </c>
      <c r="B33">
        <v>0</v>
      </c>
      <c r="C33" s="1" t="s">
        <v>494</v>
      </c>
      <c r="D33" s="1" t="s">
        <v>0</v>
      </c>
      <c r="E33" s="1" t="s">
        <v>1051</v>
      </c>
      <c r="F33" s="1" t="s">
        <v>93</v>
      </c>
      <c r="G33" t="str">
        <f t="shared" si="1"/>
        <v>22/03/2023</v>
      </c>
    </row>
    <row r="34" spans="1:7" x14ac:dyDescent="0.25">
      <c r="A34">
        <v>1196</v>
      </c>
      <c r="B34">
        <v>29.5</v>
      </c>
      <c r="C34" s="1" t="s">
        <v>494</v>
      </c>
      <c r="D34" s="1" t="s">
        <v>0</v>
      </c>
      <c r="E34" s="1" t="s">
        <v>1051</v>
      </c>
      <c r="F34" s="1" t="s">
        <v>93</v>
      </c>
      <c r="G34" t="str">
        <f t="shared" si="1"/>
        <v>22/03/2023</v>
      </c>
    </row>
    <row r="35" spans="1:7" x14ac:dyDescent="0.25">
      <c r="A35">
        <v>1197</v>
      </c>
      <c r="B35">
        <v>80</v>
      </c>
      <c r="C35" s="1" t="s">
        <v>494</v>
      </c>
      <c r="D35" s="1" t="s">
        <v>0</v>
      </c>
      <c r="E35" s="1" t="s">
        <v>1051</v>
      </c>
      <c r="F35" s="1" t="s">
        <v>93</v>
      </c>
      <c r="G35" t="str">
        <f t="shared" si="1"/>
        <v>22/03/2023</v>
      </c>
    </row>
    <row r="36" spans="1:7" x14ac:dyDescent="0.25">
      <c r="A36">
        <v>1198</v>
      </c>
      <c r="B36">
        <v>13.88</v>
      </c>
      <c r="C36" s="1" t="s">
        <v>494</v>
      </c>
      <c r="D36" s="1" t="s">
        <v>0</v>
      </c>
      <c r="E36" s="1" t="s">
        <v>1051</v>
      </c>
      <c r="F36" s="1" t="s">
        <v>93</v>
      </c>
      <c r="G36" t="str">
        <f t="shared" si="1"/>
        <v>22/03/2023</v>
      </c>
    </row>
    <row r="37" spans="1:7" x14ac:dyDescent="0.25">
      <c r="A37">
        <v>1199</v>
      </c>
      <c r="B37">
        <v>5.44</v>
      </c>
      <c r="C37" s="1" t="s">
        <v>1054</v>
      </c>
      <c r="D37" s="1" t="s">
        <v>0</v>
      </c>
      <c r="E37" s="1" t="s">
        <v>1051</v>
      </c>
      <c r="F37" s="1" t="s">
        <v>93</v>
      </c>
      <c r="G37" t="str">
        <f t="shared" si="1"/>
        <v>23/03/2023</v>
      </c>
    </row>
    <row r="38" spans="1:7" x14ac:dyDescent="0.25">
      <c r="A38">
        <v>1200</v>
      </c>
      <c r="B38">
        <v>15.25</v>
      </c>
      <c r="C38" s="1" t="s">
        <v>1055</v>
      </c>
      <c r="D38" s="1" t="s">
        <v>0</v>
      </c>
      <c r="E38" s="1" t="s">
        <v>1051</v>
      </c>
      <c r="F38" s="1" t="s">
        <v>93</v>
      </c>
      <c r="G38" t="str">
        <f t="shared" si="1"/>
        <v>24/03/2023</v>
      </c>
    </row>
    <row r="39" spans="1:7" x14ac:dyDescent="0.25">
      <c r="A39">
        <v>1201</v>
      </c>
      <c r="B39">
        <v>81</v>
      </c>
      <c r="C39" s="1" t="s">
        <v>358</v>
      </c>
      <c r="D39" s="1" t="s">
        <v>0</v>
      </c>
      <c r="E39" s="1" t="s">
        <v>1051</v>
      </c>
      <c r="F39" s="1" t="s">
        <v>93</v>
      </c>
      <c r="G39" t="str">
        <f t="shared" ref="G39:G48" si="2">+C39&amp;F39&amp;D39&amp;F39&amp;E39</f>
        <v>25/03/2023</v>
      </c>
    </row>
    <row r="40" spans="1:7" x14ac:dyDescent="0.25">
      <c r="A40">
        <v>1202</v>
      </c>
      <c r="B40">
        <v>132.65</v>
      </c>
      <c r="C40" s="1" t="s">
        <v>358</v>
      </c>
      <c r="D40" s="1" t="s">
        <v>0</v>
      </c>
      <c r="E40" s="1" t="s">
        <v>1051</v>
      </c>
      <c r="F40" s="1" t="s">
        <v>93</v>
      </c>
      <c r="G40" t="str">
        <f t="shared" si="2"/>
        <v>25/03/2023</v>
      </c>
    </row>
    <row r="41" spans="1:7" x14ac:dyDescent="0.25">
      <c r="A41">
        <v>1203</v>
      </c>
      <c r="B41">
        <v>215.5</v>
      </c>
      <c r="C41" s="1" t="s">
        <v>1358</v>
      </c>
      <c r="D41" s="1" t="s">
        <v>0</v>
      </c>
      <c r="E41" s="1" t="s">
        <v>1051</v>
      </c>
      <c r="F41" s="1" t="s">
        <v>93</v>
      </c>
      <c r="G41" t="str">
        <f t="shared" si="2"/>
        <v>27/03/2023</v>
      </c>
    </row>
    <row r="42" spans="1:7" x14ac:dyDescent="0.25">
      <c r="A42">
        <v>1204</v>
      </c>
      <c r="B42">
        <v>180</v>
      </c>
      <c r="C42" s="1" t="s">
        <v>1358</v>
      </c>
      <c r="D42" s="1" t="s">
        <v>0</v>
      </c>
      <c r="E42" s="1" t="s">
        <v>1051</v>
      </c>
      <c r="F42" s="1" t="s">
        <v>93</v>
      </c>
      <c r="G42" t="str">
        <f t="shared" si="2"/>
        <v>27/03/2023</v>
      </c>
    </row>
    <row r="43" spans="1:7" x14ac:dyDescent="0.25">
      <c r="A43">
        <v>1205</v>
      </c>
      <c r="B43">
        <v>130.19</v>
      </c>
      <c r="C43" s="1" t="s">
        <v>1358</v>
      </c>
      <c r="D43" s="1" t="s">
        <v>0</v>
      </c>
      <c r="E43" s="1" t="s">
        <v>1051</v>
      </c>
      <c r="F43" s="1" t="s">
        <v>93</v>
      </c>
      <c r="G43" t="str">
        <f t="shared" si="2"/>
        <v>27/03/2023</v>
      </c>
    </row>
    <row r="44" spans="1:7" x14ac:dyDescent="0.25">
      <c r="A44">
        <v>1206</v>
      </c>
      <c r="B44">
        <v>26</v>
      </c>
      <c r="C44" s="1" t="s">
        <v>1358</v>
      </c>
      <c r="D44" s="1" t="s">
        <v>0</v>
      </c>
      <c r="E44" s="1" t="s">
        <v>1051</v>
      </c>
      <c r="F44" s="1" t="s">
        <v>93</v>
      </c>
      <c r="G44" t="str">
        <f t="shared" si="2"/>
        <v>27/03/2023</v>
      </c>
    </row>
    <row r="45" spans="1:7" x14ac:dyDescent="0.25">
      <c r="A45">
        <v>1207</v>
      </c>
      <c r="B45">
        <v>7.61</v>
      </c>
      <c r="C45" s="1" t="s">
        <v>1358</v>
      </c>
      <c r="D45" s="1" t="s">
        <v>0</v>
      </c>
      <c r="E45" s="1" t="s">
        <v>1051</v>
      </c>
      <c r="F45" s="1" t="s">
        <v>93</v>
      </c>
      <c r="G45" t="str">
        <f t="shared" si="2"/>
        <v>27/03/2023</v>
      </c>
    </row>
    <row r="46" spans="1:7" x14ac:dyDescent="0.25">
      <c r="A46">
        <v>1208</v>
      </c>
      <c r="B46">
        <v>29.5</v>
      </c>
      <c r="C46" s="1" t="s">
        <v>1359</v>
      </c>
      <c r="D46" s="1" t="s">
        <v>0</v>
      </c>
      <c r="E46" s="1" t="s">
        <v>1051</v>
      </c>
      <c r="F46" s="1" t="s">
        <v>93</v>
      </c>
      <c r="G46" t="str">
        <f t="shared" si="2"/>
        <v>29/03/2023</v>
      </c>
    </row>
    <row r="47" spans="1:7" x14ac:dyDescent="0.25">
      <c r="A47">
        <v>1209</v>
      </c>
      <c r="B47">
        <v>12</v>
      </c>
      <c r="C47" s="1" t="s">
        <v>1359</v>
      </c>
      <c r="D47" s="1" t="s">
        <v>0</v>
      </c>
      <c r="E47" s="1" t="s">
        <v>1051</v>
      </c>
      <c r="F47" s="1" t="s">
        <v>93</v>
      </c>
      <c r="G47" t="str">
        <f t="shared" si="2"/>
        <v>29/03/2023</v>
      </c>
    </row>
    <row r="48" spans="1:7" x14ac:dyDescent="0.25">
      <c r="A48">
        <v>1210</v>
      </c>
      <c r="B48">
        <v>45</v>
      </c>
      <c r="C48" s="1" t="s">
        <v>1360</v>
      </c>
      <c r="D48" s="1" t="s">
        <v>0</v>
      </c>
      <c r="E48" s="1" t="s">
        <v>1051</v>
      </c>
      <c r="F48" s="1" t="s">
        <v>93</v>
      </c>
      <c r="G48" t="str">
        <f t="shared" si="2"/>
        <v>31/03/2023</v>
      </c>
    </row>
    <row r="49" spans="3:6" x14ac:dyDescent="0.25">
      <c r="C49" s="1"/>
      <c r="D49" s="1"/>
      <c r="E49" s="1"/>
      <c r="F49" s="1"/>
    </row>
    <row r="50" spans="3:6" x14ac:dyDescent="0.25">
      <c r="C50" s="1"/>
      <c r="D50" s="1"/>
      <c r="E50" s="1"/>
      <c r="F50" s="1"/>
    </row>
    <row r="51" spans="3:6" x14ac:dyDescent="0.25">
      <c r="C51" s="1"/>
      <c r="D51" s="1"/>
      <c r="E51" s="1"/>
      <c r="F51" s="1"/>
    </row>
    <row r="52" spans="3:6" x14ac:dyDescent="0.25">
      <c r="C52" s="1"/>
      <c r="D52" s="1"/>
      <c r="E52" s="1"/>
      <c r="F52" s="1"/>
    </row>
    <row r="53" spans="3:6" x14ac:dyDescent="0.25">
      <c r="C53" s="1"/>
      <c r="D53" s="1"/>
      <c r="E53" s="1"/>
      <c r="F53" s="1"/>
    </row>
    <row r="54" spans="3:6" x14ac:dyDescent="0.25">
      <c r="C54" s="1"/>
      <c r="D54" s="1"/>
      <c r="E54" s="1"/>
      <c r="F54" s="1"/>
    </row>
    <row r="55" spans="3:6" x14ac:dyDescent="0.25">
      <c r="C55" s="1"/>
      <c r="D55" s="1"/>
      <c r="E55" s="1"/>
      <c r="F55" s="1"/>
    </row>
    <row r="56" spans="3:6" x14ac:dyDescent="0.25">
      <c r="C56" s="1"/>
      <c r="D56" s="1"/>
      <c r="E56" s="1"/>
      <c r="F56" s="1"/>
    </row>
    <row r="57" spans="3:6" x14ac:dyDescent="0.25">
      <c r="C57" s="1"/>
      <c r="D57" s="1"/>
      <c r="E57" s="1"/>
      <c r="F57" s="1"/>
    </row>
    <row r="58" spans="3:6" x14ac:dyDescent="0.25">
      <c r="C58" s="1"/>
      <c r="D58" s="1"/>
      <c r="E58" s="1"/>
      <c r="F58" s="1"/>
    </row>
    <row r="59" spans="3:6" x14ac:dyDescent="0.25">
      <c r="C59" s="1"/>
      <c r="D59" s="1"/>
      <c r="E59" s="1"/>
      <c r="F59" s="1"/>
    </row>
    <row r="60" spans="3:6" x14ac:dyDescent="0.25">
      <c r="C60" s="1"/>
      <c r="D60" s="1"/>
      <c r="E60" s="1"/>
      <c r="F60" s="1"/>
    </row>
    <row r="61" spans="3:6" x14ac:dyDescent="0.25">
      <c r="C61" s="1"/>
      <c r="D61" s="1"/>
      <c r="E61" s="1"/>
      <c r="F61" s="1"/>
    </row>
    <row r="62" spans="3:6" x14ac:dyDescent="0.25">
      <c r="C62" s="1"/>
      <c r="D62" s="1"/>
      <c r="E62" s="1"/>
      <c r="F62" s="1"/>
    </row>
    <row r="63" spans="3:6" x14ac:dyDescent="0.25">
      <c r="C63" s="1"/>
      <c r="D63" s="1"/>
      <c r="E63" s="1"/>
      <c r="F63" s="1"/>
    </row>
    <row r="64" spans="3:6" x14ac:dyDescent="0.25">
      <c r="C64" s="1"/>
      <c r="D64" s="1"/>
      <c r="E64" s="1"/>
      <c r="F64" s="1"/>
    </row>
    <row r="65" spans="3:6" x14ac:dyDescent="0.25">
      <c r="C65" s="1"/>
      <c r="D65" s="1"/>
      <c r="E65" s="1"/>
      <c r="F65" s="1"/>
    </row>
    <row r="66" spans="3:6" x14ac:dyDescent="0.25">
      <c r="C66" s="1"/>
      <c r="D66" s="1"/>
      <c r="E66" s="1"/>
      <c r="F66" s="1"/>
    </row>
    <row r="67" spans="3:6" x14ac:dyDescent="0.25">
      <c r="C67" s="1"/>
      <c r="D67" s="1"/>
      <c r="E67" s="1"/>
      <c r="F67" s="1"/>
    </row>
    <row r="68" spans="3:6" x14ac:dyDescent="0.25">
      <c r="C68" s="1"/>
      <c r="D68" s="1"/>
      <c r="E68" s="1"/>
      <c r="F68" s="1"/>
    </row>
    <row r="69" spans="3:6" x14ac:dyDescent="0.25">
      <c r="C69" s="1"/>
      <c r="D69" s="1"/>
      <c r="E69" s="1"/>
      <c r="F69" s="1"/>
    </row>
    <row r="70" spans="3:6" x14ac:dyDescent="0.25">
      <c r="C70" s="1"/>
      <c r="D70" s="1"/>
      <c r="E70" s="1"/>
      <c r="F70" s="1"/>
    </row>
    <row r="71" spans="3:6" x14ac:dyDescent="0.25">
      <c r="C71" s="1"/>
      <c r="D71" s="1"/>
      <c r="E71" s="1"/>
      <c r="F71" s="1"/>
    </row>
    <row r="72" spans="3:6" x14ac:dyDescent="0.25">
      <c r="C72" s="1"/>
      <c r="D72" s="1"/>
      <c r="E72" s="1"/>
      <c r="F72" s="1"/>
    </row>
    <row r="73" spans="3:6" x14ac:dyDescent="0.25">
      <c r="C73" s="1"/>
      <c r="D73" s="1"/>
      <c r="E73" s="1"/>
      <c r="F73" s="1"/>
    </row>
    <row r="74" spans="3:6" x14ac:dyDescent="0.25">
      <c r="C74" s="1"/>
      <c r="D74" s="1"/>
      <c r="E74" s="1"/>
      <c r="F74" s="1"/>
    </row>
    <row r="75" spans="3:6" x14ac:dyDescent="0.25">
      <c r="C75" s="1"/>
      <c r="D75" s="1"/>
      <c r="E75" s="1"/>
      <c r="F75" s="1"/>
    </row>
    <row r="76" spans="3:6" x14ac:dyDescent="0.25">
      <c r="C76" s="1"/>
      <c r="D76" s="1"/>
      <c r="E76" s="1"/>
      <c r="F76" s="1"/>
    </row>
    <row r="77" spans="3:6" x14ac:dyDescent="0.25">
      <c r="C77" s="1"/>
      <c r="D77" s="1"/>
      <c r="E77" s="1"/>
      <c r="F77" s="1"/>
    </row>
    <row r="78" spans="3:6" x14ac:dyDescent="0.25">
      <c r="C78" s="1"/>
      <c r="D78" s="1"/>
      <c r="E78" s="1"/>
      <c r="F78" s="1"/>
    </row>
    <row r="79" spans="3:6" x14ac:dyDescent="0.25">
      <c r="C79" s="1"/>
      <c r="D79" s="1"/>
      <c r="E79" s="1"/>
      <c r="F79" s="1"/>
    </row>
    <row r="80" spans="3:6" x14ac:dyDescent="0.25">
      <c r="C80" s="1"/>
      <c r="D80" s="1"/>
      <c r="E80" s="1"/>
      <c r="F80" s="1"/>
    </row>
    <row r="81" spans="2:6" x14ac:dyDescent="0.25">
      <c r="C81" s="1"/>
      <c r="D81" s="1"/>
      <c r="E81" s="1"/>
      <c r="F81" s="1"/>
    </row>
    <row r="82" spans="2:6" x14ac:dyDescent="0.25">
      <c r="C82" s="1"/>
      <c r="D82" s="1"/>
      <c r="E82" s="1"/>
      <c r="F82" s="1"/>
    </row>
    <row r="83" spans="2:6" x14ac:dyDescent="0.25">
      <c r="C83" s="1"/>
      <c r="D83" s="1"/>
      <c r="E83" s="1"/>
      <c r="F83" s="1"/>
    </row>
    <row r="84" spans="2:6" x14ac:dyDescent="0.25">
      <c r="C84" s="1"/>
      <c r="D84" s="1"/>
      <c r="E84" s="1"/>
      <c r="F84" s="1"/>
    </row>
    <row r="85" spans="2:6" x14ac:dyDescent="0.25">
      <c r="C85" s="1"/>
      <c r="D85" s="1"/>
      <c r="E85" s="1"/>
      <c r="F85" s="1"/>
    </row>
    <row r="86" spans="2:6" x14ac:dyDescent="0.25">
      <c r="C86" s="1"/>
      <c r="D86" s="1"/>
      <c r="E86" s="1"/>
      <c r="F86" s="1"/>
    </row>
    <row r="87" spans="2:6" x14ac:dyDescent="0.25">
      <c r="C87" s="1"/>
      <c r="D87" s="1"/>
      <c r="E87" s="1"/>
      <c r="F87" s="1"/>
    </row>
    <row r="89" spans="2:6" x14ac:dyDescent="0.25">
      <c r="B89">
        <f>SUM(B2:B88)</f>
        <v>2141.1400000000003</v>
      </c>
    </row>
    <row r="99" spans="5:5" x14ac:dyDescent="0.25">
      <c r="E99" s="29"/>
    </row>
    <row r="149" spans="3:3" x14ac:dyDescent="0.25">
      <c r="C149" s="3">
        <v>10721.05</v>
      </c>
    </row>
    <row r="199" spans="3:3" x14ac:dyDescent="0.25">
      <c r="C199" s="3">
        <v>11024.04</v>
      </c>
    </row>
    <row r="249" spans="3:3" x14ac:dyDescent="0.25">
      <c r="C249" s="3">
        <v>12779.6</v>
      </c>
    </row>
    <row r="299" spans="3:5" x14ac:dyDescent="0.25">
      <c r="C299" s="3">
        <v>15068.38</v>
      </c>
      <c r="E299" s="29"/>
    </row>
    <row r="349" spans="3:3" x14ac:dyDescent="0.25">
      <c r="C349" s="3">
        <v>16239.95</v>
      </c>
    </row>
    <row r="399" spans="3:3" x14ac:dyDescent="0.25">
      <c r="C399" s="3">
        <v>11780.4</v>
      </c>
    </row>
    <row r="449" spans="3:3" x14ac:dyDescent="0.25">
      <c r="C449" s="3">
        <v>11858.96</v>
      </c>
    </row>
    <row r="499" spans="3:3" x14ac:dyDescent="0.25">
      <c r="C499" s="3">
        <v>14383.05</v>
      </c>
    </row>
    <row r="549" spans="3:3" x14ac:dyDescent="0.25">
      <c r="C549" s="3">
        <v>11336.95</v>
      </c>
    </row>
    <row r="599" spans="3:3" x14ac:dyDescent="0.25">
      <c r="C599" s="3">
        <v>7937.18</v>
      </c>
    </row>
    <row r="636" spans="3:4" x14ac:dyDescent="0.25">
      <c r="C636" s="3">
        <v>7277.81</v>
      </c>
    </row>
    <row r="638" spans="3:4" x14ac:dyDescent="0.25">
      <c r="C638">
        <f>SUM(C2:C637)</f>
        <v>130407.37</v>
      </c>
      <c r="D638">
        <f>+B638-C638</f>
        <v>-130407.37</v>
      </c>
    </row>
  </sheetData>
  <autoFilter ref="A1:G1">
    <sortState ref="A2:G31">
      <sortCondition ref="A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FFFF00"/>
  </sheetPr>
  <dimension ref="A1:J17"/>
  <sheetViews>
    <sheetView zoomScaleNormal="100" workbookViewId="0">
      <selection activeCell="B6" sqref="B6:J16"/>
    </sheetView>
  </sheetViews>
  <sheetFormatPr baseColWidth="10" defaultRowHeight="15" x14ac:dyDescent="0.25"/>
  <cols>
    <col min="2" max="2" width="15" style="1" bestFit="1" customWidth="1"/>
    <col min="3" max="6" width="11.42578125" style="1"/>
    <col min="7" max="7" width="11.42578125" style="53"/>
    <col min="8" max="9" width="13.28515625" style="53" customWidth="1"/>
    <col min="10" max="10" width="11.42578125" style="1"/>
  </cols>
  <sheetData>
    <row r="1" spans="1:10" x14ac:dyDescent="0.25">
      <c r="A1" t="s">
        <v>17</v>
      </c>
      <c r="B1" s="1" t="s">
        <v>69</v>
      </c>
      <c r="C1" s="1" t="s">
        <v>2</v>
      </c>
      <c r="D1" s="1" t="s">
        <v>414</v>
      </c>
      <c r="E1" s="1" t="s">
        <v>83</v>
      </c>
      <c r="F1" s="1" t="s">
        <v>415</v>
      </c>
      <c r="G1" s="53" t="s">
        <v>416</v>
      </c>
      <c r="H1" s="53" t="s">
        <v>417</v>
      </c>
      <c r="I1" s="53" t="s">
        <v>1373</v>
      </c>
      <c r="J1" s="1" t="s">
        <v>18</v>
      </c>
    </row>
    <row r="2" spans="1:10" x14ac:dyDescent="0.25">
      <c r="A2" t="s">
        <v>861</v>
      </c>
      <c r="B2" s="1" t="s">
        <v>98</v>
      </c>
      <c r="C2" s="1" t="s">
        <v>993</v>
      </c>
      <c r="D2" s="1" t="s">
        <v>357</v>
      </c>
      <c r="E2" s="1" t="s">
        <v>419</v>
      </c>
      <c r="F2" s="1" t="s">
        <v>420</v>
      </c>
      <c r="G2" s="53">
        <v>125</v>
      </c>
      <c r="H2" s="53">
        <v>1.25</v>
      </c>
      <c r="J2" s="1" t="s">
        <v>418</v>
      </c>
    </row>
    <row r="3" spans="1:10" x14ac:dyDescent="0.25">
      <c r="A3" t="s">
        <v>861</v>
      </c>
      <c r="B3" s="1" t="s">
        <v>98</v>
      </c>
      <c r="C3" s="1" t="s">
        <v>923</v>
      </c>
      <c r="D3" s="1" t="s">
        <v>357</v>
      </c>
      <c r="E3" s="1" t="s">
        <v>419</v>
      </c>
      <c r="F3" s="1" t="s">
        <v>421</v>
      </c>
      <c r="G3" s="53">
        <v>1317</v>
      </c>
      <c r="H3" s="53">
        <v>13.17</v>
      </c>
      <c r="J3" s="1" t="s">
        <v>418</v>
      </c>
    </row>
    <row r="4" spans="1:10" x14ac:dyDescent="0.25">
      <c r="A4" t="s">
        <v>861</v>
      </c>
      <c r="B4" s="1" t="s">
        <v>352</v>
      </c>
      <c r="C4" s="1" t="s">
        <v>983</v>
      </c>
      <c r="D4" s="1" t="s">
        <v>357</v>
      </c>
      <c r="E4" s="1" t="s">
        <v>500</v>
      </c>
      <c r="F4" s="1" t="s">
        <v>422</v>
      </c>
      <c r="G4" s="53">
        <v>2830</v>
      </c>
      <c r="H4" s="53">
        <v>28.3</v>
      </c>
      <c r="J4" s="1" t="s">
        <v>418</v>
      </c>
    </row>
    <row r="5" spans="1:10" x14ac:dyDescent="0.25">
      <c r="A5" t="s">
        <v>861</v>
      </c>
      <c r="B5" s="1" t="s">
        <v>352</v>
      </c>
      <c r="C5" s="1" t="s">
        <v>1031</v>
      </c>
      <c r="D5" s="1" t="s">
        <v>357</v>
      </c>
      <c r="E5" s="1" t="s">
        <v>500</v>
      </c>
      <c r="F5" s="1" t="s">
        <v>423</v>
      </c>
      <c r="G5" s="53">
        <v>159.66999999999999</v>
      </c>
      <c r="H5" s="53">
        <v>1.6</v>
      </c>
      <c r="J5" s="1" t="s">
        <v>418</v>
      </c>
    </row>
    <row r="6" spans="1:10" x14ac:dyDescent="0.25">
      <c r="A6" t="s">
        <v>1096</v>
      </c>
      <c r="B6" s="1" t="s">
        <v>143</v>
      </c>
      <c r="C6" s="1" t="s">
        <v>1139</v>
      </c>
      <c r="D6" s="1" t="s">
        <v>357</v>
      </c>
      <c r="E6" s="1" t="s">
        <v>500</v>
      </c>
      <c r="F6" s="1" t="s">
        <v>1361</v>
      </c>
      <c r="G6" s="53">
        <v>525</v>
      </c>
      <c r="H6" s="53">
        <v>5.25</v>
      </c>
      <c r="J6" s="1" t="s">
        <v>418</v>
      </c>
    </row>
    <row r="7" spans="1:10" x14ac:dyDescent="0.25">
      <c r="A7" t="s">
        <v>1096</v>
      </c>
      <c r="B7" s="1" t="s">
        <v>98</v>
      </c>
      <c r="C7" s="1" t="s">
        <v>1322</v>
      </c>
      <c r="D7" s="1" t="s">
        <v>357</v>
      </c>
      <c r="E7" s="1" t="s">
        <v>419</v>
      </c>
      <c r="F7" s="1" t="s">
        <v>1362</v>
      </c>
      <c r="G7" s="53">
        <v>150</v>
      </c>
      <c r="H7" s="53">
        <v>1.5</v>
      </c>
      <c r="J7" s="1" t="s">
        <v>418</v>
      </c>
    </row>
    <row r="8" spans="1:10" x14ac:dyDescent="0.25">
      <c r="A8" t="s">
        <v>1096</v>
      </c>
      <c r="B8" s="1" t="s">
        <v>98</v>
      </c>
      <c r="C8" s="1" t="s">
        <v>1286</v>
      </c>
      <c r="D8" s="1" t="s">
        <v>357</v>
      </c>
      <c r="E8" s="1" t="s">
        <v>419</v>
      </c>
      <c r="F8" s="1" t="s">
        <v>1363</v>
      </c>
      <c r="G8" s="53">
        <v>791.76</v>
      </c>
      <c r="H8" s="53">
        <v>7.92</v>
      </c>
      <c r="J8" s="1" t="s">
        <v>418</v>
      </c>
    </row>
    <row r="9" spans="1:10" x14ac:dyDescent="0.25">
      <c r="A9" t="s">
        <v>1096</v>
      </c>
      <c r="B9" s="1" t="s">
        <v>352</v>
      </c>
      <c r="C9" s="1" t="s">
        <v>1322</v>
      </c>
      <c r="D9" s="1" t="s">
        <v>357</v>
      </c>
      <c r="E9" s="1" t="s">
        <v>500</v>
      </c>
      <c r="F9" s="1" t="s">
        <v>1364</v>
      </c>
      <c r="G9" s="53">
        <v>650</v>
      </c>
      <c r="H9" s="53">
        <v>6.5</v>
      </c>
      <c r="J9" s="1" t="s">
        <v>418</v>
      </c>
    </row>
    <row r="10" spans="1:10" x14ac:dyDescent="0.25">
      <c r="A10" t="s">
        <v>1096</v>
      </c>
      <c r="B10" s="1" t="s">
        <v>352</v>
      </c>
      <c r="C10" s="1" t="s">
        <v>1322</v>
      </c>
      <c r="D10" s="1" t="s">
        <v>357</v>
      </c>
      <c r="E10" s="1" t="s">
        <v>500</v>
      </c>
      <c r="F10" s="1" t="s">
        <v>1365</v>
      </c>
      <c r="G10" s="53">
        <v>105</v>
      </c>
      <c r="H10" s="53">
        <v>1.05</v>
      </c>
      <c r="J10" s="1" t="s">
        <v>418</v>
      </c>
    </row>
    <row r="11" spans="1:10" x14ac:dyDescent="0.25">
      <c r="A11" t="s">
        <v>1096</v>
      </c>
      <c r="B11" s="1" t="s">
        <v>352</v>
      </c>
      <c r="C11" s="1" t="s">
        <v>1330</v>
      </c>
      <c r="D11" s="1" t="s">
        <v>357</v>
      </c>
      <c r="E11" s="1" t="s">
        <v>500</v>
      </c>
      <c r="F11" s="1" t="s">
        <v>1366</v>
      </c>
      <c r="G11" s="53">
        <v>100</v>
      </c>
      <c r="H11" s="53">
        <v>1</v>
      </c>
      <c r="J11" s="1" t="s">
        <v>418</v>
      </c>
    </row>
    <row r="12" spans="1:10" x14ac:dyDescent="0.25">
      <c r="A12" t="s">
        <v>1096</v>
      </c>
      <c r="B12" s="1" t="s">
        <v>352</v>
      </c>
      <c r="C12" s="1" t="s">
        <v>1226</v>
      </c>
      <c r="D12" s="1" t="s">
        <v>357</v>
      </c>
      <c r="E12" s="1" t="s">
        <v>500</v>
      </c>
      <c r="F12" s="1" t="s">
        <v>1367</v>
      </c>
      <c r="G12" s="53">
        <v>426.04</v>
      </c>
      <c r="H12" s="53">
        <v>4.26</v>
      </c>
      <c r="J12" s="1" t="s">
        <v>418</v>
      </c>
    </row>
    <row r="13" spans="1:10" x14ac:dyDescent="0.25">
      <c r="A13" t="s">
        <v>1096</v>
      </c>
      <c r="B13" s="1" t="s">
        <v>352</v>
      </c>
      <c r="C13" s="1" t="s">
        <v>1345</v>
      </c>
      <c r="D13" s="1" t="s">
        <v>357</v>
      </c>
      <c r="E13" s="1" t="s">
        <v>500</v>
      </c>
      <c r="F13" s="1" t="s">
        <v>1368</v>
      </c>
      <c r="G13" s="53">
        <v>620</v>
      </c>
      <c r="H13" s="53">
        <v>6.2</v>
      </c>
      <c r="J13" s="1" t="s">
        <v>418</v>
      </c>
    </row>
    <row r="14" spans="1:10" x14ac:dyDescent="0.25">
      <c r="A14" t="s">
        <v>1096</v>
      </c>
      <c r="B14" s="1" t="s">
        <v>352</v>
      </c>
      <c r="C14" s="1" t="s">
        <v>1345</v>
      </c>
      <c r="D14" s="1" t="s">
        <v>357</v>
      </c>
      <c r="E14" s="1" t="s">
        <v>500</v>
      </c>
      <c r="F14" s="1" t="s">
        <v>1369</v>
      </c>
      <c r="G14" s="53">
        <v>1900</v>
      </c>
      <c r="H14" s="53">
        <v>19</v>
      </c>
      <c r="J14" s="1" t="s">
        <v>418</v>
      </c>
    </row>
    <row r="15" spans="1:10" x14ac:dyDescent="0.25">
      <c r="A15" t="s">
        <v>1096</v>
      </c>
      <c r="B15" s="1" t="s">
        <v>352</v>
      </c>
      <c r="C15" s="1" t="s">
        <v>1345</v>
      </c>
      <c r="D15" s="1" t="s">
        <v>357</v>
      </c>
      <c r="E15" s="1" t="s">
        <v>500</v>
      </c>
      <c r="F15" s="1" t="s">
        <v>1370</v>
      </c>
      <c r="G15" s="53">
        <v>147.35</v>
      </c>
      <c r="H15" s="53">
        <v>1.47</v>
      </c>
      <c r="J15" s="1" t="s">
        <v>418</v>
      </c>
    </row>
    <row r="16" spans="1:10" x14ac:dyDescent="0.25">
      <c r="A16" t="s">
        <v>1096</v>
      </c>
      <c r="B16" s="1" t="s">
        <v>352</v>
      </c>
      <c r="C16" s="1" t="s">
        <v>1286</v>
      </c>
      <c r="D16" s="1" t="s">
        <v>357</v>
      </c>
      <c r="E16" s="1" t="s">
        <v>500</v>
      </c>
      <c r="F16" s="1" t="s">
        <v>1371</v>
      </c>
      <c r="G16" s="53">
        <v>115</v>
      </c>
      <c r="H16" s="53">
        <v>1.1499999999999999</v>
      </c>
      <c r="J16" s="1" t="s">
        <v>418</v>
      </c>
    </row>
    <row r="17" spans="2:10" x14ac:dyDescent="0.25">
      <c r="B17"/>
      <c r="C17"/>
      <c r="D17"/>
      <c r="E17"/>
      <c r="F17"/>
      <c r="G17" s="53">
        <f>SUBTOTAL(109,Tabla4[MONTO])</f>
        <v>9961.8200000000015</v>
      </c>
      <c r="H17" s="53">
        <f>SUBTOTAL(109,Tabla4[RETENCION])</f>
        <v>99.620000000000019</v>
      </c>
      <c r="J17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1</vt:i4>
      </vt:variant>
    </vt:vector>
  </HeadingPairs>
  <TitlesOfParts>
    <vt:vector size="11" baseType="lpstr">
      <vt:lpstr>Compras</vt:lpstr>
      <vt:lpstr>Libro de Compras</vt:lpstr>
      <vt:lpstr>Contribuyente</vt:lpstr>
      <vt:lpstr>Libro de Contribuyente</vt:lpstr>
      <vt:lpstr>base de clientes</vt:lpstr>
      <vt:lpstr>Consumidor</vt:lpstr>
      <vt:lpstr>Libro de Consumidor</vt:lpstr>
      <vt:lpstr>Hoja1</vt:lpstr>
      <vt:lpstr>RET 1%</vt:lpstr>
      <vt:lpstr>DECLARACION</vt:lpstr>
      <vt:lpstr>Contribuyente!Área_de_impresión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Audicorp</dc:creator>
  <cp:lastModifiedBy>pablo</cp:lastModifiedBy>
  <cp:lastPrinted>2022-04-18T15:33:33Z</cp:lastPrinted>
  <dcterms:created xsi:type="dcterms:W3CDTF">2021-04-05T22:54:25Z</dcterms:created>
  <dcterms:modified xsi:type="dcterms:W3CDTF">2023-04-24T15:46:53Z</dcterms:modified>
</cp:coreProperties>
</file>